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NWISA67\benchmarking data\Q2Y67 Benchmarking\"/>
    </mc:Choice>
  </mc:AlternateContent>
  <bookViews>
    <workbookView xWindow="0" yWindow="0" windowWidth="10800" windowHeight="8508" tabRatio="874" firstSheet="7" activeTab="9"/>
  </bookViews>
  <sheets>
    <sheet name="1.รายชื่อ รพ." sheetId="12" r:id="rId1"/>
    <sheet name="2.Hosp. Group" sheetId="27" r:id="rId2"/>
    <sheet name="3.สูตรการคำนวณ" sheetId="1" r:id="rId3"/>
    <sheet name="DATA" sheetId="26" r:id="rId4"/>
    <sheet name="4.งบมี.ค.67" sheetId="25" r:id="rId5"/>
    <sheet name="6.รายรับ" sheetId="14" r:id="rId6"/>
    <sheet name="7.รายจ่าย" sheetId="15" r:id="rId7"/>
    <sheet name="8.คำนวณ" sheetId="11" r:id="rId8"/>
    <sheet name="9.รายได้(แยกกลุ่ม)" sheetId="3" r:id="rId9"/>
    <sheet name="10.ค่าใช้จ่าย(แยกกลุ่ม)" sheetId="20" r:id="rId10"/>
    <sheet name="รายได้(แยกจังหวัด)" sheetId="18" r:id="rId11"/>
    <sheet name="ค่าใช้จ่าย(แยกจังหวัด)" sheetId="23" r:id="rId12"/>
    <sheet name="สรุปรายได้" sheetId="7" r:id="rId13"/>
    <sheet name="สรุปค่าใช้จ่าย" sheetId="24" r:id="rId14"/>
  </sheets>
  <externalReferences>
    <externalReference r:id="rId15"/>
  </externalReferences>
  <definedNames>
    <definedName name="_xlnm._FilterDatabase" localSheetId="4" hidden="1">'4.งบมี.ค.67'!$A$3:$CM$445</definedName>
    <definedName name="_xlnm._FilterDatabase" localSheetId="7" hidden="1">'8.คำนวณ'!$A$2:$AI$90</definedName>
    <definedName name="_xlnm._FilterDatabase" localSheetId="3" hidden="1">DATA!$A$4:$M$93</definedName>
    <definedName name="data">'[1]งบทดลอง รพ.'!$A$2:$CL$438</definedName>
    <definedName name="data1">#REF!</definedName>
    <definedName name="NEW">#REF!</definedName>
    <definedName name="_xlnm.Print_Titles" localSheetId="1">'2.Hosp. Group'!$1:$1</definedName>
    <definedName name="_xlnm.Print_Titles" localSheetId="3">DATA!$1:$4</definedName>
    <definedName name="test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1" i="20" l="1"/>
  <c r="AM4" i="20"/>
  <c r="AG135" i="3"/>
  <c r="AG134" i="3"/>
  <c r="AG133" i="3"/>
  <c r="AG132" i="3"/>
  <c r="AF135" i="3"/>
  <c r="AF134" i="3"/>
  <c r="AF133" i="3"/>
  <c r="AF132" i="3"/>
  <c r="AE135" i="3"/>
  <c r="AE134" i="3"/>
  <c r="AE133" i="3"/>
  <c r="AE132" i="3"/>
  <c r="AD135" i="3"/>
  <c r="AD134" i="3"/>
  <c r="AD133" i="3"/>
  <c r="AD132" i="3"/>
  <c r="AC135" i="3"/>
  <c r="AC134" i="3"/>
  <c r="AC133" i="3"/>
  <c r="AC132" i="3"/>
  <c r="AA135" i="3"/>
  <c r="AA134" i="3"/>
  <c r="AA133" i="3"/>
  <c r="AA132" i="3"/>
  <c r="AA131" i="3"/>
  <c r="AC131" i="3"/>
  <c r="AB131" i="3"/>
  <c r="AB135" i="3"/>
  <c r="AB134" i="3"/>
  <c r="AB133" i="3"/>
  <c r="AB132" i="3"/>
  <c r="AA142" i="3"/>
  <c r="AA141" i="3"/>
  <c r="AB119" i="3"/>
  <c r="AG131" i="3"/>
  <c r="AF131" i="3"/>
  <c r="AB123" i="3"/>
  <c r="AA119" i="3"/>
  <c r="AG119" i="3"/>
  <c r="AG109" i="3"/>
  <c r="AG98" i="3"/>
  <c r="AG88" i="3"/>
  <c r="AG77" i="3"/>
  <c r="AG66" i="3"/>
  <c r="AG49" i="3"/>
  <c r="AG16" i="3"/>
  <c r="AG4" i="3"/>
  <c r="AA8" i="20" l="1"/>
  <c r="O3" i="11" l="1"/>
  <c r="M3" i="11"/>
  <c r="M42" i="11"/>
  <c r="H24" i="11"/>
  <c r="Y89" i="11"/>
  <c r="C150" i="20" s="1"/>
  <c r="C153" i="20" s="1"/>
  <c r="D150" i="20"/>
  <c r="E150" i="20"/>
  <c r="F150" i="20"/>
  <c r="G150" i="20"/>
  <c r="G153" i="20" s="1"/>
  <c r="H150" i="20"/>
  <c r="H153" i="20" s="1"/>
  <c r="I150" i="20"/>
  <c r="I152" i="20" s="1"/>
  <c r="J150" i="20"/>
  <c r="J153" i="20" s="1"/>
  <c r="K150" i="20"/>
  <c r="K152" i="20" s="1"/>
  <c r="L150" i="20"/>
  <c r="L153" i="20" s="1"/>
  <c r="M150" i="20"/>
  <c r="M153" i="20" s="1"/>
  <c r="N150" i="20"/>
  <c r="C151" i="20"/>
  <c r="D151" i="20"/>
  <c r="E151" i="20"/>
  <c r="F151" i="20"/>
  <c r="G151" i="20"/>
  <c r="H151" i="20"/>
  <c r="I151" i="20"/>
  <c r="J151" i="20"/>
  <c r="K151" i="20"/>
  <c r="W151" i="20" s="1"/>
  <c r="L151" i="20"/>
  <c r="M151" i="20"/>
  <c r="N151" i="20"/>
  <c r="D152" i="20"/>
  <c r="P151" i="20" s="1"/>
  <c r="E152" i="20"/>
  <c r="Q151" i="20" s="1"/>
  <c r="F152" i="20"/>
  <c r="R151" i="20" s="1"/>
  <c r="D153" i="20"/>
  <c r="E153" i="20"/>
  <c r="E154" i="20" s="1"/>
  <c r="F153" i="20"/>
  <c r="F154" i="20"/>
  <c r="C152" i="20" l="1"/>
  <c r="O150" i="20" s="1"/>
  <c r="U151" i="20"/>
  <c r="O151" i="20"/>
  <c r="C154" i="20"/>
  <c r="X150" i="20"/>
  <c r="K153" i="20"/>
  <c r="K154" i="20" s="1"/>
  <c r="M152" i="20"/>
  <c r="M154" i="20" s="1"/>
  <c r="W150" i="20"/>
  <c r="U150" i="20"/>
  <c r="J152" i="20"/>
  <c r="J154" i="20" s="1"/>
  <c r="I153" i="20"/>
  <c r="I154" i="20" s="1"/>
  <c r="H152" i="20"/>
  <c r="T151" i="20" s="1"/>
  <c r="R150" i="20"/>
  <c r="L152" i="20"/>
  <c r="L154" i="20" s="1"/>
  <c r="G152" i="20"/>
  <c r="Q150" i="20"/>
  <c r="D154" i="20"/>
  <c r="P150" i="20"/>
  <c r="C5" i="3"/>
  <c r="G154" i="20" l="1"/>
  <c r="S151" i="20"/>
  <c r="S150" i="20"/>
  <c r="V150" i="20"/>
  <c r="Y151" i="20"/>
  <c r="H154" i="20"/>
  <c r="T150" i="20"/>
  <c r="V151" i="20"/>
  <c r="X151" i="20"/>
  <c r="Y150" i="20"/>
  <c r="D492" i="25"/>
  <c r="Z89" i="14"/>
  <c r="Z91" i="14"/>
  <c r="D472" i="25"/>
  <c r="K6" i="26" l="1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5" i="26"/>
  <c r="M85" i="23" l="1"/>
  <c r="A85" i="23"/>
  <c r="M76" i="23"/>
  <c r="A76" i="23"/>
  <c r="M75" i="23"/>
  <c r="A75" i="23"/>
  <c r="A64" i="23"/>
  <c r="M63" i="23"/>
  <c r="A63" i="23"/>
  <c r="M62" i="23"/>
  <c r="A62" i="23"/>
  <c r="M43" i="23"/>
  <c r="A43" i="23"/>
  <c r="M26" i="23"/>
  <c r="A26" i="23"/>
  <c r="M15" i="23"/>
  <c r="A15" i="23"/>
  <c r="M14" i="23"/>
  <c r="A14" i="23"/>
  <c r="A109" i="23"/>
  <c r="M108" i="23"/>
  <c r="A108" i="23"/>
  <c r="M107" i="23"/>
  <c r="A107" i="23"/>
  <c r="M74" i="23"/>
  <c r="A74" i="23"/>
  <c r="M42" i="23"/>
  <c r="A42" i="23"/>
  <c r="M105" i="23"/>
  <c r="M106" i="23"/>
  <c r="M104" i="23"/>
  <c r="A105" i="23"/>
  <c r="A106" i="23"/>
  <c r="A104" i="23"/>
  <c r="M13" i="23"/>
  <c r="A13" i="23"/>
  <c r="M61" i="23"/>
  <c r="M60" i="23"/>
  <c r="A61" i="23"/>
  <c r="A60" i="23"/>
  <c r="M25" i="23"/>
  <c r="A25" i="23"/>
  <c r="M84" i="23"/>
  <c r="A84" i="23"/>
  <c r="M41" i="23"/>
  <c r="A41" i="23"/>
  <c r="M59" i="23"/>
  <c r="M58" i="23"/>
  <c r="A59" i="23"/>
  <c r="A58" i="23"/>
  <c r="M24" i="23"/>
  <c r="A24" i="23"/>
  <c r="M40" i="23"/>
  <c r="A40" i="23"/>
  <c r="M83" i="23"/>
  <c r="A83" i="23"/>
  <c r="M39" i="23"/>
  <c r="A39" i="23"/>
  <c r="M101" i="23"/>
  <c r="M102" i="23"/>
  <c r="M103" i="23"/>
  <c r="M100" i="23"/>
  <c r="A101" i="23"/>
  <c r="A102" i="23"/>
  <c r="A103" i="23"/>
  <c r="A100" i="23"/>
  <c r="M12" i="23"/>
  <c r="A12" i="23"/>
  <c r="M23" i="23"/>
  <c r="A23" i="23"/>
  <c r="M38" i="23"/>
  <c r="A38" i="23"/>
  <c r="M99" i="23"/>
  <c r="A99" i="23"/>
  <c r="M82" i="23"/>
  <c r="M81" i="23"/>
  <c r="A82" i="23"/>
  <c r="A81" i="23"/>
  <c r="M11" i="23"/>
  <c r="M10" i="23"/>
  <c r="A11" i="23"/>
  <c r="A10" i="23"/>
  <c r="M57" i="23"/>
  <c r="A57" i="23"/>
  <c r="M22" i="23"/>
  <c r="M21" i="23"/>
  <c r="A22" i="23"/>
  <c r="A21" i="23"/>
  <c r="M98" i="23"/>
  <c r="A98" i="23"/>
  <c r="M80" i="23"/>
  <c r="A80" i="23"/>
  <c r="M37" i="23"/>
  <c r="A37" i="23"/>
  <c r="M9" i="23"/>
  <c r="M8" i="23"/>
  <c r="A9" i="23"/>
  <c r="A8" i="23"/>
  <c r="M55" i="23"/>
  <c r="M56" i="23"/>
  <c r="M54" i="23"/>
  <c r="A55" i="23"/>
  <c r="A56" i="23"/>
  <c r="A54" i="23"/>
  <c r="M20" i="23"/>
  <c r="A20" i="23"/>
  <c r="M73" i="23"/>
  <c r="A73" i="23"/>
  <c r="M35" i="23"/>
  <c r="M36" i="23"/>
  <c r="M34" i="23"/>
  <c r="A35" i="23"/>
  <c r="A36" i="23"/>
  <c r="A34" i="23"/>
  <c r="M53" i="23"/>
  <c r="A53" i="23"/>
  <c r="M7" i="23"/>
  <c r="M6" i="23"/>
  <c r="A7" i="23"/>
  <c r="A6" i="23"/>
  <c r="M50" i="23"/>
  <c r="M51" i="23"/>
  <c r="M52" i="23"/>
  <c r="M49" i="23"/>
  <c r="A50" i="23"/>
  <c r="A51" i="23"/>
  <c r="A52" i="23"/>
  <c r="A49" i="23"/>
  <c r="M33" i="23"/>
  <c r="M32" i="23"/>
  <c r="A33" i="23"/>
  <c r="A32" i="23"/>
  <c r="M95" i="23"/>
  <c r="M96" i="23"/>
  <c r="M97" i="23"/>
  <c r="M94" i="23"/>
  <c r="A95" i="23"/>
  <c r="A96" i="23"/>
  <c r="A97" i="23"/>
  <c r="A94" i="23"/>
  <c r="M31" i="23"/>
  <c r="A31" i="23"/>
  <c r="M72" i="23"/>
  <c r="M71" i="23"/>
  <c r="A72" i="23"/>
  <c r="A71" i="23"/>
  <c r="M93" i="23"/>
  <c r="A93" i="23"/>
  <c r="M70" i="23"/>
  <c r="A70" i="23"/>
  <c r="M5" i="23"/>
  <c r="A5" i="23"/>
  <c r="M48" i="23"/>
  <c r="A48" i="23"/>
  <c r="M69" i="23"/>
  <c r="A69" i="23"/>
  <c r="M92" i="23"/>
  <c r="M91" i="23"/>
  <c r="A92" i="23"/>
  <c r="A91" i="23"/>
  <c r="M4" i="23"/>
  <c r="A4" i="23"/>
  <c r="M68" i="23"/>
  <c r="A68" i="23"/>
  <c r="M90" i="23"/>
  <c r="A90" i="23"/>
  <c r="M47" i="23"/>
  <c r="A47" i="23"/>
  <c r="M19" i="23"/>
  <c r="A19" i="23"/>
  <c r="M30" i="23"/>
  <c r="A30" i="23"/>
  <c r="M89" i="23"/>
  <c r="A89" i="23"/>
  <c r="I109" i="18"/>
  <c r="A109" i="18"/>
  <c r="I108" i="18"/>
  <c r="A108" i="18"/>
  <c r="I107" i="18"/>
  <c r="A107" i="18"/>
  <c r="I105" i="18"/>
  <c r="I106" i="18"/>
  <c r="I104" i="18"/>
  <c r="A105" i="18"/>
  <c r="A106" i="18"/>
  <c r="A104" i="18"/>
  <c r="I101" i="18"/>
  <c r="I102" i="18"/>
  <c r="I103" i="18"/>
  <c r="I100" i="18"/>
  <c r="A101" i="18"/>
  <c r="A102" i="18"/>
  <c r="A103" i="18"/>
  <c r="A100" i="18"/>
  <c r="I99" i="18"/>
  <c r="A99" i="18"/>
  <c r="I98" i="18"/>
  <c r="A98" i="18"/>
  <c r="I95" i="18"/>
  <c r="I96" i="18"/>
  <c r="I97" i="18"/>
  <c r="I94" i="18"/>
  <c r="A95" i="18"/>
  <c r="A96" i="18"/>
  <c r="A97" i="18"/>
  <c r="A94" i="18"/>
  <c r="I93" i="18"/>
  <c r="A93" i="18"/>
  <c r="I92" i="18"/>
  <c r="I91" i="18"/>
  <c r="A92" i="18"/>
  <c r="A91" i="18"/>
  <c r="I90" i="18"/>
  <c r="A90" i="18"/>
  <c r="I89" i="18"/>
  <c r="A89" i="18"/>
  <c r="I85" i="18"/>
  <c r="A85" i="18"/>
  <c r="I84" i="18"/>
  <c r="A84" i="18"/>
  <c r="I83" i="18"/>
  <c r="A83" i="18"/>
  <c r="I82" i="18"/>
  <c r="I81" i="18"/>
  <c r="A82" i="18"/>
  <c r="A81" i="18"/>
  <c r="I80" i="18"/>
  <c r="A80" i="18"/>
  <c r="I76" i="18"/>
  <c r="A76" i="18"/>
  <c r="I75" i="18"/>
  <c r="A75" i="18"/>
  <c r="I74" i="18"/>
  <c r="A74" i="18"/>
  <c r="I73" i="18"/>
  <c r="A73" i="18"/>
  <c r="I72" i="18"/>
  <c r="I71" i="18"/>
  <c r="A72" i="18"/>
  <c r="A71" i="18"/>
  <c r="I70" i="18"/>
  <c r="A70" i="18"/>
  <c r="I69" i="18"/>
  <c r="A69" i="18"/>
  <c r="I68" i="18"/>
  <c r="A68" i="18"/>
  <c r="I64" i="18"/>
  <c r="A64" i="18"/>
  <c r="I63" i="18"/>
  <c r="A63" i="18"/>
  <c r="I62" i="18"/>
  <c r="A62" i="18"/>
  <c r="I61" i="18"/>
  <c r="I60" i="18"/>
  <c r="A61" i="18"/>
  <c r="A60" i="18"/>
  <c r="I59" i="18"/>
  <c r="I58" i="18"/>
  <c r="A59" i="18"/>
  <c r="A58" i="18"/>
  <c r="I57" i="18"/>
  <c r="A57" i="18"/>
  <c r="I55" i="18"/>
  <c r="I56" i="18"/>
  <c r="I54" i="18"/>
  <c r="A55" i="18"/>
  <c r="A56" i="18"/>
  <c r="A54" i="18"/>
  <c r="I53" i="18"/>
  <c r="A53" i="18"/>
  <c r="I50" i="18"/>
  <c r="I51" i="18"/>
  <c r="I52" i="18"/>
  <c r="I49" i="18"/>
  <c r="A50" i="18"/>
  <c r="A51" i="18"/>
  <c r="A52" i="18"/>
  <c r="A49" i="18"/>
  <c r="I48" i="18"/>
  <c r="A48" i="18"/>
  <c r="I47" i="18"/>
  <c r="A47" i="18"/>
  <c r="I43" i="18"/>
  <c r="A43" i="18"/>
  <c r="I42" i="18"/>
  <c r="A42" i="18"/>
  <c r="I41" i="18"/>
  <c r="A41" i="18"/>
  <c r="I40" i="18"/>
  <c r="A40" i="18"/>
  <c r="I39" i="18"/>
  <c r="A39" i="18"/>
  <c r="I38" i="18"/>
  <c r="A38" i="18"/>
  <c r="I37" i="18"/>
  <c r="A37" i="18"/>
  <c r="I35" i="18"/>
  <c r="I36" i="18"/>
  <c r="I34" i="18"/>
  <c r="A35" i="18"/>
  <c r="A36" i="18"/>
  <c r="A34" i="18"/>
  <c r="I33" i="18"/>
  <c r="I32" i="18"/>
  <c r="A33" i="18"/>
  <c r="A32" i="18"/>
  <c r="I31" i="18"/>
  <c r="A31" i="18"/>
  <c r="I30" i="18"/>
  <c r="A30" i="18"/>
  <c r="I26" i="18"/>
  <c r="A26" i="18"/>
  <c r="I25" i="18"/>
  <c r="A25" i="18"/>
  <c r="I24" i="18"/>
  <c r="A24" i="18"/>
  <c r="I23" i="18"/>
  <c r="A23" i="18"/>
  <c r="I22" i="18"/>
  <c r="I21" i="18"/>
  <c r="A22" i="18"/>
  <c r="A21" i="18"/>
  <c r="I20" i="18"/>
  <c r="A20" i="18"/>
  <c r="I19" i="18"/>
  <c r="A19" i="18"/>
  <c r="I15" i="18"/>
  <c r="A15" i="18"/>
  <c r="I14" i="18"/>
  <c r="A14" i="18"/>
  <c r="I13" i="18"/>
  <c r="A13" i="18"/>
  <c r="I12" i="18"/>
  <c r="A12" i="18"/>
  <c r="I11" i="18"/>
  <c r="I10" i="18"/>
  <c r="A11" i="18"/>
  <c r="A10" i="18"/>
  <c r="I9" i="18"/>
  <c r="I8" i="18"/>
  <c r="A9" i="18"/>
  <c r="A8" i="18"/>
  <c r="I7" i="18"/>
  <c r="I6" i="18"/>
  <c r="A7" i="18"/>
  <c r="A6" i="18"/>
  <c r="I5" i="18"/>
  <c r="A5" i="18"/>
  <c r="A4" i="18"/>
  <c r="I4" i="18"/>
  <c r="A151" i="20"/>
  <c r="A150" i="20"/>
  <c r="A142" i="20"/>
  <c r="A143" i="20"/>
  <c r="A144" i="20"/>
  <c r="A141" i="20"/>
  <c r="A132" i="20"/>
  <c r="A133" i="20"/>
  <c r="A134" i="20"/>
  <c r="A135" i="20"/>
  <c r="A131" i="20"/>
  <c r="A120" i="20"/>
  <c r="A121" i="20"/>
  <c r="A122" i="20"/>
  <c r="A123" i="20"/>
  <c r="A124" i="20"/>
  <c r="A125" i="20"/>
  <c r="A119" i="20"/>
  <c r="A110" i="20"/>
  <c r="A111" i="20"/>
  <c r="A112" i="20"/>
  <c r="A113" i="20"/>
  <c r="A109" i="20"/>
  <c r="A99" i="20"/>
  <c r="A100" i="20"/>
  <c r="A101" i="20"/>
  <c r="A102" i="20"/>
  <c r="A103" i="20"/>
  <c r="A98" i="20"/>
  <c r="A89" i="20"/>
  <c r="A90" i="20"/>
  <c r="A91" i="20"/>
  <c r="A92" i="20"/>
  <c r="A88" i="20"/>
  <c r="A78" i="20"/>
  <c r="A79" i="20"/>
  <c r="A80" i="20"/>
  <c r="A81" i="20"/>
  <c r="A82" i="20"/>
  <c r="A77" i="20"/>
  <c r="A67" i="20"/>
  <c r="A68" i="20"/>
  <c r="A69" i="20"/>
  <c r="A70" i="20"/>
  <c r="A71" i="20"/>
  <c r="A66" i="20"/>
  <c r="A50" i="20"/>
  <c r="A51" i="20"/>
  <c r="A52" i="20"/>
  <c r="A53" i="20"/>
  <c r="A54" i="20"/>
  <c r="A55" i="20"/>
  <c r="A56" i="20"/>
  <c r="A57" i="20"/>
  <c r="A58" i="20"/>
  <c r="A59" i="20"/>
  <c r="A60" i="20"/>
  <c r="A49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31" i="20"/>
  <c r="A17" i="20"/>
  <c r="A18" i="20"/>
  <c r="A19" i="20"/>
  <c r="A20" i="20"/>
  <c r="A21" i="20"/>
  <c r="A22" i="20"/>
  <c r="A23" i="20"/>
  <c r="A24" i="20"/>
  <c r="A25" i="20"/>
  <c r="A16" i="20"/>
  <c r="A5" i="20"/>
  <c r="A6" i="20"/>
  <c r="A7" i="20"/>
  <c r="A8" i="20"/>
  <c r="A9" i="20"/>
  <c r="A10" i="20"/>
  <c r="A4" i="20"/>
  <c r="B151" i="20"/>
  <c r="B150" i="20"/>
  <c r="B142" i="20"/>
  <c r="B143" i="20"/>
  <c r="B144" i="20"/>
  <c r="B141" i="20"/>
  <c r="B132" i="20"/>
  <c r="B133" i="20"/>
  <c r="B134" i="20"/>
  <c r="B135" i="20"/>
  <c r="B131" i="20"/>
  <c r="B120" i="20"/>
  <c r="B121" i="20"/>
  <c r="B122" i="20"/>
  <c r="B123" i="20"/>
  <c r="B124" i="20"/>
  <c r="B125" i="20"/>
  <c r="B119" i="20"/>
  <c r="B110" i="20"/>
  <c r="B111" i="20"/>
  <c r="B112" i="20"/>
  <c r="B113" i="20"/>
  <c r="B109" i="20"/>
  <c r="B99" i="20"/>
  <c r="B100" i="20"/>
  <c r="B101" i="20"/>
  <c r="B102" i="20"/>
  <c r="B103" i="20"/>
  <c r="B98" i="20"/>
  <c r="B89" i="20"/>
  <c r="B90" i="20"/>
  <c r="B91" i="20"/>
  <c r="B92" i="20"/>
  <c r="B88" i="20"/>
  <c r="B78" i="20"/>
  <c r="B79" i="20"/>
  <c r="B80" i="20"/>
  <c r="B81" i="20"/>
  <c r="B82" i="20"/>
  <c r="B77" i="20"/>
  <c r="B67" i="20"/>
  <c r="B68" i="20"/>
  <c r="B69" i="20"/>
  <c r="B70" i="20"/>
  <c r="B71" i="20"/>
  <c r="B66" i="20"/>
  <c r="B50" i="20"/>
  <c r="B51" i="20"/>
  <c r="B52" i="20"/>
  <c r="B53" i="20"/>
  <c r="B54" i="20"/>
  <c r="B55" i="20"/>
  <c r="B56" i="20"/>
  <c r="B57" i="20"/>
  <c r="B58" i="20"/>
  <c r="B59" i="20"/>
  <c r="B60" i="20"/>
  <c r="B49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31" i="20"/>
  <c r="B17" i="20"/>
  <c r="B18" i="20"/>
  <c r="B19" i="20"/>
  <c r="B20" i="20"/>
  <c r="B21" i="20"/>
  <c r="B22" i="20"/>
  <c r="B23" i="20"/>
  <c r="B24" i="20"/>
  <c r="B25" i="20"/>
  <c r="B16" i="20"/>
  <c r="B5" i="20"/>
  <c r="B6" i="20"/>
  <c r="B7" i="20"/>
  <c r="B8" i="20"/>
  <c r="B9" i="20"/>
  <c r="B10" i="20"/>
  <c r="B4" i="20"/>
  <c r="B151" i="3"/>
  <c r="B150" i="3"/>
  <c r="B142" i="3"/>
  <c r="B143" i="3"/>
  <c r="B144" i="3"/>
  <c r="B141" i="3"/>
  <c r="B132" i="3"/>
  <c r="B133" i="3"/>
  <c r="B134" i="3"/>
  <c r="B135" i="3"/>
  <c r="B131" i="3"/>
  <c r="B120" i="3"/>
  <c r="B121" i="3"/>
  <c r="B122" i="3"/>
  <c r="B123" i="3"/>
  <c r="B124" i="3"/>
  <c r="B125" i="3"/>
  <c r="B119" i="3"/>
  <c r="B110" i="3"/>
  <c r="B111" i="3"/>
  <c r="B112" i="3"/>
  <c r="B113" i="3"/>
  <c r="B109" i="3"/>
  <c r="B99" i="3"/>
  <c r="B100" i="3"/>
  <c r="B101" i="3"/>
  <c r="B102" i="3"/>
  <c r="B103" i="3"/>
  <c r="B98" i="3"/>
  <c r="B89" i="3"/>
  <c r="B90" i="3"/>
  <c r="B91" i="3"/>
  <c r="B92" i="3"/>
  <c r="B88" i="3"/>
  <c r="B78" i="3"/>
  <c r="B79" i="3"/>
  <c r="B80" i="3"/>
  <c r="B81" i="3"/>
  <c r="B82" i="3"/>
  <c r="B77" i="3"/>
  <c r="J77" i="3" s="1"/>
  <c r="B67" i="3"/>
  <c r="B68" i="3"/>
  <c r="B69" i="3"/>
  <c r="B70" i="3"/>
  <c r="B71" i="3"/>
  <c r="B66" i="3"/>
  <c r="B50" i="3"/>
  <c r="B51" i="3"/>
  <c r="B52" i="3"/>
  <c r="B53" i="3"/>
  <c r="B54" i="3"/>
  <c r="B55" i="3"/>
  <c r="B56" i="3"/>
  <c r="B57" i="3"/>
  <c r="B58" i="3"/>
  <c r="B59" i="3"/>
  <c r="B60" i="3"/>
  <c r="B49" i="3"/>
  <c r="B32" i="3"/>
  <c r="B33" i="3"/>
  <c r="B34" i="3"/>
  <c r="B35" i="3"/>
  <c r="B36" i="3"/>
  <c r="B37" i="3"/>
  <c r="B38" i="3"/>
  <c r="B39" i="3"/>
  <c r="B40" i="3"/>
  <c r="B41" i="3"/>
  <c r="B42" i="3"/>
  <c r="B43" i="3"/>
  <c r="B31" i="3"/>
  <c r="B17" i="3"/>
  <c r="B18" i="3"/>
  <c r="B19" i="3"/>
  <c r="B20" i="3"/>
  <c r="B21" i="3"/>
  <c r="B22" i="3"/>
  <c r="B23" i="3"/>
  <c r="B24" i="3"/>
  <c r="B25" i="3"/>
  <c r="B16" i="3"/>
  <c r="B5" i="3"/>
  <c r="B6" i="3"/>
  <c r="B7" i="3"/>
  <c r="B8" i="3"/>
  <c r="B9" i="3"/>
  <c r="B10" i="3"/>
  <c r="B4" i="3"/>
  <c r="V4" i="11"/>
  <c r="W4" i="11"/>
  <c r="V5" i="11"/>
  <c r="W5" i="11"/>
  <c r="V6" i="11"/>
  <c r="W6" i="11"/>
  <c r="V7" i="11"/>
  <c r="W7" i="11"/>
  <c r="V8" i="11"/>
  <c r="W8" i="11"/>
  <c r="V9" i="11"/>
  <c r="W9" i="11"/>
  <c r="V10" i="11"/>
  <c r="W10" i="11"/>
  <c r="V11" i="11"/>
  <c r="W11" i="11"/>
  <c r="V12" i="11"/>
  <c r="W12" i="11"/>
  <c r="V13" i="11"/>
  <c r="W13" i="11"/>
  <c r="V14" i="11"/>
  <c r="W14" i="11"/>
  <c r="V15" i="11"/>
  <c r="W15" i="11"/>
  <c r="V16" i="11"/>
  <c r="W16" i="11"/>
  <c r="V17" i="11"/>
  <c r="W17" i="11"/>
  <c r="V18" i="11"/>
  <c r="W18" i="11"/>
  <c r="V19" i="11"/>
  <c r="W19" i="11"/>
  <c r="V20" i="11"/>
  <c r="W20" i="11"/>
  <c r="V21" i="11"/>
  <c r="W21" i="11"/>
  <c r="V22" i="11"/>
  <c r="W22" i="11"/>
  <c r="V23" i="11"/>
  <c r="W23" i="11"/>
  <c r="V24" i="11"/>
  <c r="W24" i="11"/>
  <c r="V25" i="11"/>
  <c r="W25" i="11"/>
  <c r="V26" i="11"/>
  <c r="W26" i="11"/>
  <c r="V27" i="11"/>
  <c r="W27" i="11"/>
  <c r="V28" i="11"/>
  <c r="W28" i="11"/>
  <c r="V29" i="11"/>
  <c r="W29" i="11"/>
  <c r="V30" i="11"/>
  <c r="W30" i="11"/>
  <c r="V31" i="11"/>
  <c r="W31" i="11"/>
  <c r="V32" i="11"/>
  <c r="W32" i="11"/>
  <c r="V33" i="11"/>
  <c r="W33" i="11"/>
  <c r="V34" i="11"/>
  <c r="W34" i="11"/>
  <c r="V35" i="11"/>
  <c r="W35" i="11"/>
  <c r="V36" i="11"/>
  <c r="W36" i="11"/>
  <c r="V37" i="11"/>
  <c r="W37" i="11"/>
  <c r="V38" i="11"/>
  <c r="W38" i="11"/>
  <c r="V39" i="11"/>
  <c r="W39" i="11"/>
  <c r="V40" i="11"/>
  <c r="W40" i="11"/>
  <c r="V41" i="11"/>
  <c r="W41" i="11"/>
  <c r="V42" i="11"/>
  <c r="W42" i="11"/>
  <c r="V43" i="11"/>
  <c r="W43" i="11"/>
  <c r="V44" i="11"/>
  <c r="W44" i="11"/>
  <c r="V45" i="11"/>
  <c r="W45" i="11"/>
  <c r="V46" i="11"/>
  <c r="W46" i="11"/>
  <c r="V47" i="11"/>
  <c r="W47" i="11"/>
  <c r="V48" i="11"/>
  <c r="W48" i="11"/>
  <c r="V49" i="11"/>
  <c r="W49" i="11"/>
  <c r="V50" i="11"/>
  <c r="W50" i="11"/>
  <c r="V51" i="11"/>
  <c r="W51" i="11"/>
  <c r="V52" i="11"/>
  <c r="W52" i="11"/>
  <c r="V53" i="11"/>
  <c r="W53" i="11"/>
  <c r="V54" i="11"/>
  <c r="W54" i="11"/>
  <c r="V55" i="11"/>
  <c r="W55" i="11"/>
  <c r="V56" i="11"/>
  <c r="W56" i="11"/>
  <c r="V57" i="11"/>
  <c r="W57" i="11"/>
  <c r="V58" i="11"/>
  <c r="W58" i="11"/>
  <c r="V59" i="11"/>
  <c r="W59" i="11"/>
  <c r="V60" i="11"/>
  <c r="W60" i="11"/>
  <c r="V61" i="11"/>
  <c r="W61" i="11"/>
  <c r="V62" i="11"/>
  <c r="W62" i="11"/>
  <c r="V63" i="11"/>
  <c r="W63" i="11"/>
  <c r="V64" i="11"/>
  <c r="W64" i="11"/>
  <c r="V65" i="11"/>
  <c r="W65" i="11"/>
  <c r="V66" i="11"/>
  <c r="W66" i="11"/>
  <c r="V67" i="11"/>
  <c r="W67" i="11"/>
  <c r="V68" i="11"/>
  <c r="W68" i="11"/>
  <c r="V69" i="11"/>
  <c r="W69" i="11"/>
  <c r="V70" i="11"/>
  <c r="W70" i="11"/>
  <c r="V71" i="11"/>
  <c r="W71" i="11"/>
  <c r="V72" i="11"/>
  <c r="W72" i="11"/>
  <c r="V73" i="11"/>
  <c r="W73" i="11"/>
  <c r="V74" i="11"/>
  <c r="W74" i="11"/>
  <c r="V75" i="11"/>
  <c r="W75" i="11"/>
  <c r="V76" i="11"/>
  <c r="W76" i="11"/>
  <c r="V77" i="11"/>
  <c r="W77" i="11"/>
  <c r="V78" i="11"/>
  <c r="W78" i="11"/>
  <c r="V79" i="11"/>
  <c r="W79" i="11"/>
  <c r="V80" i="11"/>
  <c r="W80" i="11"/>
  <c r="V81" i="11"/>
  <c r="W81" i="11"/>
  <c r="V82" i="11"/>
  <c r="W82" i="11"/>
  <c r="V83" i="11"/>
  <c r="W83" i="11"/>
  <c r="V84" i="11"/>
  <c r="W84" i="11"/>
  <c r="V85" i="11"/>
  <c r="W85" i="11"/>
  <c r="V86" i="11"/>
  <c r="W86" i="11"/>
  <c r="V87" i="11"/>
  <c r="W87" i="11"/>
  <c r="V88" i="11"/>
  <c r="W88" i="11"/>
  <c r="V89" i="11"/>
  <c r="W89" i="11"/>
  <c r="V90" i="11"/>
  <c r="W90" i="11"/>
  <c r="W3" i="11"/>
  <c r="V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3" i="11"/>
  <c r="I4" i="11"/>
  <c r="J4" i="11"/>
  <c r="K4" i="11"/>
  <c r="L4" i="11"/>
  <c r="I5" i="11"/>
  <c r="S5" i="11" s="1"/>
  <c r="J5" i="11"/>
  <c r="K5" i="11"/>
  <c r="L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P10" i="11" s="1"/>
  <c r="L10" i="11"/>
  <c r="I11" i="11"/>
  <c r="N11" i="11" s="1"/>
  <c r="J11" i="11"/>
  <c r="K11" i="11"/>
  <c r="P11" i="11" s="1"/>
  <c r="L11" i="11"/>
  <c r="I12" i="11"/>
  <c r="M12" i="11" s="1"/>
  <c r="J12" i="11"/>
  <c r="K12" i="11"/>
  <c r="L12" i="11"/>
  <c r="I13" i="11"/>
  <c r="M13" i="11" s="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M17" i="11" s="1"/>
  <c r="J17" i="11"/>
  <c r="K17" i="11"/>
  <c r="L17" i="11"/>
  <c r="I18" i="11"/>
  <c r="S18" i="11" s="1"/>
  <c r="J18" i="11"/>
  <c r="K18" i="11"/>
  <c r="L18" i="11"/>
  <c r="I19" i="11"/>
  <c r="M19" i="11" s="1"/>
  <c r="J19" i="11"/>
  <c r="K19" i="11"/>
  <c r="P19" i="11" s="1"/>
  <c r="L19" i="11"/>
  <c r="I20" i="11"/>
  <c r="J20" i="11"/>
  <c r="K20" i="11"/>
  <c r="L20" i="11"/>
  <c r="I21" i="11"/>
  <c r="M21" i="11" s="1"/>
  <c r="J21" i="11"/>
  <c r="K21" i="11"/>
  <c r="P21" i="11" s="1"/>
  <c r="L21" i="11"/>
  <c r="I22" i="11"/>
  <c r="J22" i="11"/>
  <c r="K22" i="11"/>
  <c r="L22" i="11"/>
  <c r="I23" i="11"/>
  <c r="J23" i="11"/>
  <c r="K23" i="11"/>
  <c r="L23" i="11"/>
  <c r="I24" i="11"/>
  <c r="J24" i="11"/>
  <c r="O24" i="11" s="1"/>
  <c r="E35" i="3" s="1"/>
  <c r="D32" i="18" s="1"/>
  <c r="K24" i="11"/>
  <c r="P24" i="11" s="1"/>
  <c r="F35" i="3" s="1"/>
  <c r="E32" i="18" s="1"/>
  <c r="L24" i="11"/>
  <c r="I25" i="11"/>
  <c r="N25" i="11" s="1"/>
  <c r="J25" i="11"/>
  <c r="O25" i="11" s="1"/>
  <c r="K25" i="11"/>
  <c r="P25" i="11" s="1"/>
  <c r="L25" i="11"/>
  <c r="I26" i="11"/>
  <c r="J26" i="11"/>
  <c r="K26" i="11"/>
  <c r="L26" i="11"/>
  <c r="I27" i="11"/>
  <c r="N27" i="11" s="1"/>
  <c r="J27" i="11"/>
  <c r="K27" i="11"/>
  <c r="L27" i="11"/>
  <c r="I28" i="11"/>
  <c r="M28" i="11" s="1"/>
  <c r="J28" i="11"/>
  <c r="K28" i="11"/>
  <c r="L28" i="11"/>
  <c r="I29" i="11"/>
  <c r="M29" i="11" s="1"/>
  <c r="J29" i="11"/>
  <c r="K29" i="11"/>
  <c r="L29" i="11"/>
  <c r="I30" i="11"/>
  <c r="J30" i="11"/>
  <c r="K30" i="11"/>
  <c r="L30" i="11"/>
  <c r="I31" i="11"/>
  <c r="J31" i="11"/>
  <c r="K31" i="11"/>
  <c r="L31" i="11"/>
  <c r="I32" i="11"/>
  <c r="J32" i="11"/>
  <c r="K32" i="11"/>
  <c r="L32" i="11"/>
  <c r="I33" i="11"/>
  <c r="M33" i="11" s="1"/>
  <c r="J33" i="11"/>
  <c r="K33" i="11"/>
  <c r="L33" i="11"/>
  <c r="I34" i="11"/>
  <c r="J34" i="11"/>
  <c r="K34" i="11"/>
  <c r="L34" i="11"/>
  <c r="I35" i="11"/>
  <c r="N35" i="11" s="1"/>
  <c r="J35" i="11"/>
  <c r="O35" i="11" s="1"/>
  <c r="K35" i="11"/>
  <c r="L35" i="11"/>
  <c r="I36" i="11"/>
  <c r="J36" i="11"/>
  <c r="K36" i="11"/>
  <c r="P36" i="11" s="1"/>
  <c r="L36" i="11"/>
  <c r="I37" i="11"/>
  <c r="J37" i="11"/>
  <c r="K37" i="11"/>
  <c r="L37" i="11"/>
  <c r="I38" i="11"/>
  <c r="J38" i="11"/>
  <c r="O38" i="11" s="1"/>
  <c r="E54" i="3" s="1"/>
  <c r="D54" i="18" s="1"/>
  <c r="K38" i="11"/>
  <c r="P38" i="11" s="1"/>
  <c r="F54" i="3" s="1"/>
  <c r="E54" i="18" s="1"/>
  <c r="L38" i="11"/>
  <c r="I39" i="11"/>
  <c r="J39" i="11"/>
  <c r="K39" i="11"/>
  <c r="L39" i="11"/>
  <c r="I40" i="11"/>
  <c r="J40" i="11"/>
  <c r="K40" i="11"/>
  <c r="L40" i="11"/>
  <c r="I41" i="11"/>
  <c r="M41" i="11" s="1"/>
  <c r="J41" i="11"/>
  <c r="K41" i="11"/>
  <c r="L41" i="11"/>
  <c r="I42" i="11"/>
  <c r="J42" i="11"/>
  <c r="K42" i="11"/>
  <c r="L42" i="11"/>
  <c r="I43" i="11"/>
  <c r="M43" i="11" s="1"/>
  <c r="J43" i="11"/>
  <c r="K43" i="11"/>
  <c r="L43" i="11"/>
  <c r="I44" i="11"/>
  <c r="J44" i="11"/>
  <c r="K44" i="11"/>
  <c r="P44" i="11" s="1"/>
  <c r="L44" i="11"/>
  <c r="I45" i="11"/>
  <c r="N45" i="11" s="1"/>
  <c r="J45" i="11"/>
  <c r="K45" i="11"/>
  <c r="P45" i="11" s="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M49" i="11" s="1"/>
  <c r="J49" i="11"/>
  <c r="O49" i="11" s="1"/>
  <c r="K49" i="11"/>
  <c r="P49" i="11" s="1"/>
  <c r="L49" i="11"/>
  <c r="I50" i="11"/>
  <c r="J50" i="11"/>
  <c r="K50" i="11"/>
  <c r="L50" i="11"/>
  <c r="I51" i="11"/>
  <c r="N51" i="11" s="1"/>
  <c r="J51" i="11"/>
  <c r="K51" i="11"/>
  <c r="L51" i="11"/>
  <c r="I52" i="11"/>
  <c r="N52" i="11" s="1"/>
  <c r="J52" i="11"/>
  <c r="K52" i="11"/>
  <c r="L52" i="11"/>
  <c r="I53" i="11"/>
  <c r="N53" i="11" s="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P58" i="11" s="1"/>
  <c r="L58" i="11"/>
  <c r="I59" i="11"/>
  <c r="N59" i="11" s="1"/>
  <c r="J59" i="11"/>
  <c r="K59" i="11"/>
  <c r="P59" i="11" s="1"/>
  <c r="L59" i="11"/>
  <c r="I60" i="11"/>
  <c r="J60" i="11"/>
  <c r="K60" i="11"/>
  <c r="L60" i="11"/>
  <c r="I61" i="11"/>
  <c r="N61" i="11" s="1"/>
  <c r="J61" i="11"/>
  <c r="K61" i="11"/>
  <c r="L61" i="11"/>
  <c r="I62" i="11"/>
  <c r="J62" i="11"/>
  <c r="K62" i="11"/>
  <c r="L62" i="11"/>
  <c r="I63" i="11"/>
  <c r="J63" i="11"/>
  <c r="K63" i="11"/>
  <c r="L63" i="11"/>
  <c r="I64" i="11"/>
  <c r="J64" i="11"/>
  <c r="K64" i="11"/>
  <c r="L64" i="11"/>
  <c r="I65" i="11"/>
  <c r="N65" i="11" s="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M69" i="11" s="1"/>
  <c r="J69" i="11"/>
  <c r="K69" i="11"/>
  <c r="P69" i="11" s="1"/>
  <c r="L69" i="11"/>
  <c r="I70" i="11"/>
  <c r="J70" i="11"/>
  <c r="K70" i="11"/>
  <c r="L70" i="11"/>
  <c r="I71" i="11"/>
  <c r="J71" i="11"/>
  <c r="O47" i="11" s="1"/>
  <c r="K71" i="11"/>
  <c r="L71" i="11"/>
  <c r="I72" i="11"/>
  <c r="J72" i="11"/>
  <c r="K72" i="11"/>
  <c r="L72" i="11"/>
  <c r="I73" i="11"/>
  <c r="M73" i="11" s="1"/>
  <c r="J73" i="11"/>
  <c r="K73" i="11"/>
  <c r="L73" i="11"/>
  <c r="I74" i="11"/>
  <c r="J74" i="11"/>
  <c r="K74" i="11"/>
  <c r="L74" i="11"/>
  <c r="I75" i="11"/>
  <c r="M75" i="11" s="1"/>
  <c r="J75" i="11"/>
  <c r="O75" i="11" s="1"/>
  <c r="K75" i="11"/>
  <c r="P75" i="11" s="1"/>
  <c r="L75" i="11"/>
  <c r="I76" i="11"/>
  <c r="N76" i="11" s="1"/>
  <c r="J76" i="11"/>
  <c r="K76" i="11"/>
  <c r="L76" i="11"/>
  <c r="I77" i="11"/>
  <c r="M77" i="11" s="1"/>
  <c r="J77" i="11"/>
  <c r="K77" i="11"/>
  <c r="L77" i="11"/>
  <c r="I78" i="11"/>
  <c r="J78" i="11"/>
  <c r="K78" i="11"/>
  <c r="L78" i="11"/>
  <c r="I79" i="11"/>
  <c r="J79" i="11"/>
  <c r="O13" i="11" s="1"/>
  <c r="K79" i="11"/>
  <c r="P13" i="11" s="1"/>
  <c r="L79" i="11"/>
  <c r="I80" i="11"/>
  <c r="J80" i="11"/>
  <c r="K80" i="11"/>
  <c r="L80" i="11"/>
  <c r="I81" i="11"/>
  <c r="S15" i="11" s="1"/>
  <c r="J81" i="11"/>
  <c r="O15" i="11" s="1"/>
  <c r="K81" i="11"/>
  <c r="P15" i="11" s="1"/>
  <c r="L81" i="11"/>
  <c r="I82" i="11"/>
  <c r="J82" i="11"/>
  <c r="K82" i="11"/>
  <c r="L82" i="11"/>
  <c r="I83" i="11"/>
  <c r="S59" i="11" s="1"/>
  <c r="J83" i="11"/>
  <c r="K83" i="11"/>
  <c r="L83" i="11"/>
  <c r="I84" i="11"/>
  <c r="J84" i="11"/>
  <c r="K84" i="11"/>
  <c r="L84" i="11"/>
  <c r="I85" i="11"/>
  <c r="M85" i="11" s="1"/>
  <c r="J85" i="11"/>
  <c r="K85" i="11"/>
  <c r="P85" i="11" s="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M89" i="11" s="1"/>
  <c r="J89" i="11"/>
  <c r="K89" i="11"/>
  <c r="L89" i="11"/>
  <c r="I90" i="11"/>
  <c r="N90" i="11" s="1"/>
  <c r="J90" i="11"/>
  <c r="K90" i="11"/>
  <c r="L90" i="11"/>
  <c r="J3" i="11"/>
  <c r="K3" i="11"/>
  <c r="L3" i="11"/>
  <c r="I3" i="11"/>
  <c r="H4" i="11"/>
  <c r="R4" i="11" s="1"/>
  <c r="H5" i="11"/>
  <c r="H6" i="11"/>
  <c r="H7" i="11"/>
  <c r="H8" i="11"/>
  <c r="H9" i="11"/>
  <c r="R9" i="11" s="1"/>
  <c r="H10" i="11"/>
  <c r="Q10" i="11" s="1"/>
  <c r="H11" i="11"/>
  <c r="H12" i="11"/>
  <c r="H13" i="11"/>
  <c r="H14" i="11"/>
  <c r="H15" i="11"/>
  <c r="H16" i="11"/>
  <c r="H17" i="11"/>
  <c r="R17" i="11" s="1"/>
  <c r="H18" i="11"/>
  <c r="H19" i="11"/>
  <c r="Q19" i="11" s="1"/>
  <c r="H20" i="11"/>
  <c r="R20" i="11" s="1"/>
  <c r="H21" i="11"/>
  <c r="H22" i="11"/>
  <c r="H23" i="11"/>
  <c r="H25" i="11"/>
  <c r="H26" i="11"/>
  <c r="H27" i="11"/>
  <c r="H28" i="11"/>
  <c r="R28" i="11" s="1"/>
  <c r="H29" i="11"/>
  <c r="Q29" i="11" s="1"/>
  <c r="H30" i="11"/>
  <c r="H31" i="11"/>
  <c r="H32" i="11"/>
  <c r="H33" i="11"/>
  <c r="H34" i="11"/>
  <c r="Q34" i="11" s="1"/>
  <c r="H35" i="11"/>
  <c r="Q35" i="11" s="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Q59" i="11" s="1"/>
  <c r="H60" i="11"/>
  <c r="Q60" i="11" s="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Q73" i="11" s="1"/>
  <c r="H74" i="11"/>
  <c r="H75" i="11"/>
  <c r="H76" i="11"/>
  <c r="H77" i="11"/>
  <c r="H78" i="11"/>
  <c r="H79" i="11"/>
  <c r="H80" i="11"/>
  <c r="H81" i="11"/>
  <c r="H82" i="11"/>
  <c r="H83" i="11"/>
  <c r="R83" i="11" s="1"/>
  <c r="H84" i="11"/>
  <c r="R84" i="11" s="1"/>
  <c r="H85" i="11"/>
  <c r="Q85" i="11" s="1"/>
  <c r="H86" i="11"/>
  <c r="H87" i="11"/>
  <c r="H88" i="11"/>
  <c r="H89" i="11"/>
  <c r="H90" i="11"/>
  <c r="H3" i="11"/>
  <c r="L93" i="26"/>
  <c r="M93" i="26"/>
  <c r="K93" i="26"/>
  <c r="H93" i="26"/>
  <c r="O12" i="11" l="1"/>
  <c r="S25" i="11"/>
  <c r="O33" i="11"/>
  <c r="S46" i="11"/>
  <c r="P30" i="11"/>
  <c r="P33" i="11"/>
  <c r="P47" i="11"/>
  <c r="O55" i="11"/>
  <c r="E81" i="3" s="1"/>
  <c r="D23" i="18" s="1"/>
  <c r="O10" i="11"/>
  <c r="O46" i="11"/>
  <c r="O4" i="11"/>
  <c r="P55" i="11"/>
  <c r="P4" i="11"/>
  <c r="F5" i="3" s="1"/>
  <c r="E30" i="18" s="1"/>
  <c r="S21" i="11"/>
  <c r="X28" i="11"/>
  <c r="AG28" i="11" s="1"/>
  <c r="P5" i="11"/>
  <c r="O44" i="11"/>
  <c r="O5" i="11"/>
  <c r="P26" i="11"/>
  <c r="O26" i="11"/>
  <c r="O29" i="11"/>
  <c r="E40" i="3" s="1"/>
  <c r="D52" i="18" s="1"/>
  <c r="Q4" i="11"/>
  <c r="P29" i="11"/>
  <c r="F40" i="3" s="1"/>
  <c r="E52" i="18" s="1"/>
  <c r="P46" i="11"/>
  <c r="C40" i="3"/>
  <c r="B52" i="18" s="1"/>
  <c r="R21" i="11"/>
  <c r="R35" i="11"/>
  <c r="S19" i="11"/>
  <c r="I25" i="3" s="1"/>
  <c r="H31" i="18" s="1"/>
  <c r="X51" i="11"/>
  <c r="AI51" i="11" s="1"/>
  <c r="X75" i="11"/>
  <c r="AE75" i="11" s="1"/>
  <c r="X83" i="11"/>
  <c r="AC83" i="11" s="1"/>
  <c r="X67" i="11"/>
  <c r="AB67" i="11" s="1"/>
  <c r="X35" i="11"/>
  <c r="AB35" i="11" s="1"/>
  <c r="Q43" i="11"/>
  <c r="X43" i="11"/>
  <c r="Q11" i="11"/>
  <c r="X59" i="11"/>
  <c r="AC59" i="11" s="1"/>
  <c r="X19" i="11"/>
  <c r="P23" i="11"/>
  <c r="P53" i="11"/>
  <c r="F121" i="3" s="1"/>
  <c r="E106" i="18" s="1"/>
  <c r="P41" i="11"/>
  <c r="P65" i="11"/>
  <c r="X50" i="11"/>
  <c r="X42" i="11"/>
  <c r="X34" i="11"/>
  <c r="AC34" i="11" s="1"/>
  <c r="X26" i="11"/>
  <c r="X10" i="11"/>
  <c r="X90" i="11"/>
  <c r="X82" i="11"/>
  <c r="X66" i="11"/>
  <c r="AC66" i="11" s="1"/>
  <c r="P7" i="11"/>
  <c r="F8" i="3" s="1"/>
  <c r="E90" i="18" s="1"/>
  <c r="Q26" i="11"/>
  <c r="P67" i="11"/>
  <c r="P17" i="11"/>
  <c r="P31" i="11"/>
  <c r="P39" i="11"/>
  <c r="F55" i="3" s="1"/>
  <c r="E55" i="18" s="1"/>
  <c r="O23" i="11"/>
  <c r="O53" i="11"/>
  <c r="O41" i="11"/>
  <c r="O17" i="11"/>
  <c r="O9" i="11"/>
  <c r="O19" i="11"/>
  <c r="E25" i="3" s="1"/>
  <c r="D31" i="18" s="1"/>
  <c r="O11" i="11"/>
  <c r="P37" i="11"/>
  <c r="F32" i="3" s="1"/>
  <c r="E95" i="18" s="1"/>
  <c r="F25" i="3"/>
  <c r="E31" i="18" s="1"/>
  <c r="Q41" i="11"/>
  <c r="Q33" i="11"/>
  <c r="G40" i="3" s="1"/>
  <c r="F52" i="18" s="1"/>
  <c r="R49" i="11"/>
  <c r="O73" i="11"/>
  <c r="O67" i="11"/>
  <c r="O45" i="11"/>
  <c r="O7" i="11"/>
  <c r="Q65" i="11"/>
  <c r="P3" i="11"/>
  <c r="O65" i="11"/>
  <c r="E101" i="3" s="1"/>
  <c r="D58" i="18" s="1"/>
  <c r="R34" i="11"/>
  <c r="X11" i="11"/>
  <c r="AG11" i="11" s="1"/>
  <c r="F110" i="3"/>
  <c r="E25" i="18" s="1"/>
  <c r="P51" i="11"/>
  <c r="P63" i="11"/>
  <c r="F36" i="3" s="1"/>
  <c r="E33" i="18" s="1"/>
  <c r="P57" i="11"/>
  <c r="P43" i="11"/>
  <c r="P27" i="11"/>
  <c r="F38" i="3" s="1"/>
  <c r="E50" i="18" s="1"/>
  <c r="X89" i="11"/>
  <c r="X81" i="11"/>
  <c r="AE81" i="11" s="1"/>
  <c r="X73" i="11"/>
  <c r="X65" i="11"/>
  <c r="X57" i="11"/>
  <c r="X49" i="11"/>
  <c r="AE49" i="11" s="1"/>
  <c r="X41" i="11"/>
  <c r="X33" i="11"/>
  <c r="AG33" i="11" s="1"/>
  <c r="X17" i="11"/>
  <c r="X9" i="11"/>
  <c r="O69" i="11"/>
  <c r="E110" i="3" s="1"/>
  <c r="D25" i="18" s="1"/>
  <c r="O51" i="11"/>
  <c r="O39" i="11"/>
  <c r="E55" i="3" s="1"/>
  <c r="D55" i="18" s="1"/>
  <c r="Q58" i="11"/>
  <c r="X3" i="11"/>
  <c r="M61" i="11"/>
  <c r="C49" i="3" s="1"/>
  <c r="B34" i="18" s="1"/>
  <c r="N77" i="11"/>
  <c r="N13" i="11"/>
  <c r="Q3" i="11"/>
  <c r="X18" i="11"/>
  <c r="N41" i="11"/>
  <c r="S13" i="11"/>
  <c r="G51" i="3"/>
  <c r="F36" i="18" s="1"/>
  <c r="M11" i="11"/>
  <c r="C17" i="3" s="1"/>
  <c r="B92" i="18" s="1"/>
  <c r="R73" i="11"/>
  <c r="O63" i="11"/>
  <c r="E36" i="3" s="1"/>
  <c r="D33" i="18" s="1"/>
  <c r="O89" i="11"/>
  <c r="O57" i="11"/>
  <c r="E88" i="3" s="1"/>
  <c r="D100" i="18" s="1"/>
  <c r="O85" i="11"/>
  <c r="E141" i="3" s="1"/>
  <c r="D85" i="18" s="1"/>
  <c r="O61" i="11"/>
  <c r="E49" i="3" s="1"/>
  <c r="D34" i="18" s="1"/>
  <c r="O43" i="11"/>
  <c r="E51" i="3" s="1"/>
  <c r="D36" i="18" s="1"/>
  <c r="O27" i="11"/>
  <c r="E38" i="3" s="1"/>
  <c r="D50" i="18" s="1"/>
  <c r="M53" i="11"/>
  <c r="N75" i="11"/>
  <c r="D121" i="3" s="1"/>
  <c r="C106" i="18" s="1"/>
  <c r="Q84" i="11"/>
  <c r="R29" i="11"/>
  <c r="E121" i="3"/>
  <c r="D106" i="18" s="1"/>
  <c r="S69" i="11"/>
  <c r="M51" i="11"/>
  <c r="C77" i="3" s="1"/>
  <c r="B81" i="18" s="1"/>
  <c r="N73" i="11"/>
  <c r="R19" i="11"/>
  <c r="F141" i="3"/>
  <c r="E85" i="18" s="1"/>
  <c r="R81" i="11"/>
  <c r="M25" i="11"/>
  <c r="C39" i="3" s="1"/>
  <c r="B51" i="18" s="1"/>
  <c r="N49" i="11"/>
  <c r="D70" i="3" s="1"/>
  <c r="C10" i="18" s="1"/>
  <c r="S83" i="11"/>
  <c r="I90" i="3" s="1"/>
  <c r="H102" i="18" s="1"/>
  <c r="P88" i="11"/>
  <c r="P12" i="11"/>
  <c r="P50" i="11"/>
  <c r="O84" i="11"/>
  <c r="O77" i="11"/>
  <c r="O20" i="11"/>
  <c r="E31" i="3" s="1"/>
  <c r="D94" i="18" s="1"/>
  <c r="X77" i="11"/>
  <c r="X61" i="11"/>
  <c r="X53" i="11"/>
  <c r="X37" i="11"/>
  <c r="AC37" i="11" s="1"/>
  <c r="X29" i="11"/>
  <c r="Z29" i="11" s="1"/>
  <c r="X13" i="11"/>
  <c r="P84" i="11"/>
  <c r="P54" i="11"/>
  <c r="O30" i="11"/>
  <c r="O76" i="11"/>
  <c r="O72" i="11"/>
  <c r="O58" i="11"/>
  <c r="P81" i="11"/>
  <c r="F21" i="3" s="1"/>
  <c r="E70" i="18" s="1"/>
  <c r="P74" i="11"/>
  <c r="F120" i="3" s="1"/>
  <c r="E105" i="18" s="1"/>
  <c r="P72" i="11"/>
  <c r="F16" i="3" s="1"/>
  <c r="E91" i="18" s="1"/>
  <c r="P77" i="11"/>
  <c r="P20" i="11"/>
  <c r="R5" i="11"/>
  <c r="Q5" i="11"/>
  <c r="O37" i="11"/>
  <c r="O90" i="11"/>
  <c r="O88" i="11"/>
  <c r="O31" i="11"/>
  <c r="O34" i="11"/>
  <c r="C121" i="3"/>
  <c r="B106" i="18" s="1"/>
  <c r="G141" i="3"/>
  <c r="F85" i="18" s="1"/>
  <c r="F52" i="3"/>
  <c r="E73" i="18" s="1"/>
  <c r="P34" i="11"/>
  <c r="P82" i="11"/>
  <c r="F60" i="3" s="1"/>
  <c r="E80" i="18" s="1"/>
  <c r="P60" i="11"/>
  <c r="O82" i="11"/>
  <c r="O60" i="11"/>
  <c r="E91" i="3" s="1"/>
  <c r="D103" i="18" s="1"/>
  <c r="O68" i="11"/>
  <c r="O50" i="11"/>
  <c r="E18" i="3" s="1"/>
  <c r="D69" i="18" s="1"/>
  <c r="O54" i="11"/>
  <c r="O36" i="11"/>
  <c r="P68" i="11"/>
  <c r="F89" i="3"/>
  <c r="E101" i="18" s="1"/>
  <c r="R45" i="11"/>
  <c r="Q45" i="11"/>
  <c r="O81" i="11"/>
  <c r="E21" i="3" s="1"/>
  <c r="D70" i="18" s="1"/>
  <c r="O74" i="11"/>
  <c r="E120" i="3" s="1"/>
  <c r="D105" i="18" s="1"/>
  <c r="C70" i="3"/>
  <c r="B10" i="18" s="1"/>
  <c r="Q69" i="11"/>
  <c r="X68" i="11"/>
  <c r="X4" i="11"/>
  <c r="D122" i="3"/>
  <c r="C42" i="18" s="1"/>
  <c r="Q74" i="11"/>
  <c r="G120" i="3" s="1"/>
  <c r="F105" i="18" s="1"/>
  <c r="S66" i="11"/>
  <c r="R74" i="11"/>
  <c r="Q83" i="11"/>
  <c r="G90" i="3" s="1"/>
  <c r="F102" i="18" s="1"/>
  <c r="Q66" i="11"/>
  <c r="Q36" i="11"/>
  <c r="S74" i="11"/>
  <c r="X27" i="11"/>
  <c r="AG27" i="11" s="1"/>
  <c r="M81" i="11"/>
  <c r="N37" i="11"/>
  <c r="D53" i="3" s="1"/>
  <c r="C20" i="18" s="1"/>
  <c r="Q20" i="11"/>
  <c r="R59" i="11"/>
  <c r="S52" i="11"/>
  <c r="Q37" i="11"/>
  <c r="P64" i="11"/>
  <c r="P71" i="11"/>
  <c r="F68" i="3" s="1"/>
  <c r="E22" i="18" s="1"/>
  <c r="P87" i="11"/>
  <c r="P14" i="11"/>
  <c r="S82" i="11"/>
  <c r="F70" i="3"/>
  <c r="E10" i="18" s="1"/>
  <c r="P76" i="11"/>
  <c r="F41" i="3" s="1"/>
  <c r="E6" i="18" s="1"/>
  <c r="P16" i="11"/>
  <c r="P66" i="11"/>
  <c r="P42" i="11"/>
  <c r="F17" i="3" s="1"/>
  <c r="E92" i="18" s="1"/>
  <c r="P32" i="11"/>
  <c r="P48" i="11"/>
  <c r="P62" i="11"/>
  <c r="P22" i="11"/>
  <c r="Q76" i="11"/>
  <c r="Q28" i="11"/>
  <c r="O70" i="11"/>
  <c r="O64" i="11"/>
  <c r="E70" i="3"/>
  <c r="D10" i="18" s="1"/>
  <c r="O56" i="11"/>
  <c r="O83" i="11"/>
  <c r="O18" i="11"/>
  <c r="O40" i="11"/>
  <c r="O80" i="11"/>
  <c r="O71" i="11"/>
  <c r="O16" i="11"/>
  <c r="O66" i="11"/>
  <c r="O8" i="11"/>
  <c r="O79" i="11"/>
  <c r="E19" i="3" s="1"/>
  <c r="D48" i="18" s="1"/>
  <c r="O6" i="11"/>
  <c r="O42" i="11"/>
  <c r="O32" i="11"/>
  <c r="O52" i="11"/>
  <c r="O48" i="11"/>
  <c r="E69" i="3" s="1"/>
  <c r="D57" i="18" s="1"/>
  <c r="O28" i="11"/>
  <c r="O87" i="11"/>
  <c r="E143" i="3" s="1"/>
  <c r="D76" i="18" s="1"/>
  <c r="O78" i="11"/>
  <c r="O62" i="11"/>
  <c r="E98" i="3" s="1"/>
  <c r="D83" i="18" s="1"/>
  <c r="O86" i="11"/>
  <c r="O14" i="11"/>
  <c r="O22" i="11"/>
  <c r="E33" i="3" s="1"/>
  <c r="D96" i="18" s="1"/>
  <c r="X25" i="11"/>
  <c r="X86" i="11"/>
  <c r="AC86" i="11" s="1"/>
  <c r="M37" i="11"/>
  <c r="C32" i="3" s="1"/>
  <c r="B95" i="18" s="1"/>
  <c r="N3" i="11"/>
  <c r="O21" i="11"/>
  <c r="R44" i="11"/>
  <c r="S33" i="11"/>
  <c r="I24" i="3"/>
  <c r="H72" i="18" s="1"/>
  <c r="Q12" i="11"/>
  <c r="R85" i="11"/>
  <c r="P70" i="11"/>
  <c r="P56" i="11"/>
  <c r="P79" i="11"/>
  <c r="P28" i="11"/>
  <c r="P90" i="11"/>
  <c r="P73" i="11"/>
  <c r="S42" i="11"/>
  <c r="R10" i="11"/>
  <c r="Q50" i="11"/>
  <c r="Q89" i="11"/>
  <c r="S70" i="11"/>
  <c r="S64" i="11"/>
  <c r="S34" i="11"/>
  <c r="S40" i="11"/>
  <c r="S80" i="11"/>
  <c r="I131" i="3" s="1"/>
  <c r="H108" i="18" s="1"/>
  <c r="S8" i="11"/>
  <c r="S79" i="11"/>
  <c r="S6" i="11"/>
  <c r="S32" i="11"/>
  <c r="S48" i="11"/>
  <c r="S78" i="11"/>
  <c r="I124" i="3" s="1"/>
  <c r="H107" i="18" s="1"/>
  <c r="S62" i="11"/>
  <c r="S49" i="11"/>
  <c r="S86" i="11"/>
  <c r="S14" i="11"/>
  <c r="S90" i="11"/>
  <c r="S22" i="11"/>
  <c r="X74" i="11"/>
  <c r="AG74" i="11" s="1"/>
  <c r="X58" i="11"/>
  <c r="M67" i="11"/>
  <c r="M35" i="11"/>
  <c r="N89" i="11"/>
  <c r="P61" i="11"/>
  <c r="Q9" i="11"/>
  <c r="R43" i="11"/>
  <c r="S29" i="11"/>
  <c r="S68" i="11"/>
  <c r="S58" i="11"/>
  <c r="P83" i="11"/>
  <c r="F90" i="3" s="1"/>
  <c r="E102" i="18" s="1"/>
  <c r="P18" i="11"/>
  <c r="P40" i="11"/>
  <c r="F66" i="3" s="1"/>
  <c r="E98" i="18" s="1"/>
  <c r="P80" i="11"/>
  <c r="P8" i="11"/>
  <c r="F9" i="3" s="1"/>
  <c r="E68" i="18" s="1"/>
  <c r="P6" i="11"/>
  <c r="P52" i="11"/>
  <c r="P78" i="11"/>
  <c r="P86" i="11"/>
  <c r="Q17" i="11"/>
  <c r="Q61" i="11"/>
  <c r="S56" i="11"/>
  <c r="S71" i="11"/>
  <c r="Q13" i="11"/>
  <c r="Q25" i="11"/>
  <c r="Q42" i="11"/>
  <c r="R60" i="11"/>
  <c r="Q90" i="11"/>
  <c r="M65" i="11"/>
  <c r="M27" i="11"/>
  <c r="N85" i="11"/>
  <c r="N21" i="11"/>
  <c r="O59" i="11"/>
  <c r="P89" i="11"/>
  <c r="P35" i="11"/>
  <c r="P9" i="11"/>
  <c r="Q44" i="11"/>
  <c r="R42" i="11"/>
  <c r="S28" i="11"/>
  <c r="I39" i="3" s="1"/>
  <c r="H51" i="18" s="1"/>
  <c r="R64" i="11"/>
  <c r="H23" i="3" s="1"/>
  <c r="G71" i="18" s="1"/>
  <c r="Q64" i="11"/>
  <c r="R18" i="11"/>
  <c r="Q18" i="11"/>
  <c r="Q77" i="11"/>
  <c r="R77" i="11"/>
  <c r="N88" i="11"/>
  <c r="M88" i="11"/>
  <c r="C4" i="3" s="1"/>
  <c r="B89" i="18" s="1"/>
  <c r="S3" i="11"/>
  <c r="M82" i="11"/>
  <c r="N82" i="11"/>
  <c r="S30" i="11"/>
  <c r="M76" i="11"/>
  <c r="C122" i="3" s="1"/>
  <c r="B42" i="18" s="1"/>
  <c r="M68" i="11"/>
  <c r="N68" i="11"/>
  <c r="S67" i="11"/>
  <c r="S72" i="11"/>
  <c r="M58" i="11"/>
  <c r="N58" i="11"/>
  <c r="M36" i="11"/>
  <c r="N36" i="11"/>
  <c r="X84" i="11"/>
  <c r="X72" i="11"/>
  <c r="AA72" i="11" s="1"/>
  <c r="X56" i="11"/>
  <c r="AD56" i="11" s="1"/>
  <c r="X52" i="11"/>
  <c r="AI52" i="11" s="1"/>
  <c r="X40" i="11"/>
  <c r="Y40" i="11" s="1"/>
  <c r="X12" i="11"/>
  <c r="AA12" i="11" s="1"/>
  <c r="Q21" i="11"/>
  <c r="Q49" i="11"/>
  <c r="S44" i="11"/>
  <c r="R56" i="11"/>
  <c r="H10" i="3" s="1"/>
  <c r="G4" i="18" s="1"/>
  <c r="Q56" i="11"/>
  <c r="R79" i="11"/>
  <c r="Q79" i="11"/>
  <c r="R57" i="11"/>
  <c r="Q57" i="11"/>
  <c r="N86" i="11"/>
  <c r="M86" i="11"/>
  <c r="C142" i="3" s="1"/>
  <c r="B43" i="18" s="1"/>
  <c r="S23" i="11"/>
  <c r="N80" i="11"/>
  <c r="M80" i="11"/>
  <c r="C119" i="3" s="1"/>
  <c r="B104" i="18" s="1"/>
  <c r="S73" i="11"/>
  <c r="M74" i="11"/>
  <c r="N74" i="11"/>
  <c r="S81" i="11"/>
  <c r="I21" i="3" s="1"/>
  <c r="H70" i="18" s="1"/>
  <c r="N70" i="11"/>
  <c r="M70" i="11"/>
  <c r="C57" i="3" s="1"/>
  <c r="B8" i="18" s="1"/>
  <c r="S41" i="11"/>
  <c r="N62" i="11"/>
  <c r="D101" i="3" s="1"/>
  <c r="C58" i="18" s="1"/>
  <c r="M62" i="11"/>
  <c r="S65" i="11"/>
  <c r="N46" i="11"/>
  <c r="M46" i="11"/>
  <c r="C25" i="3" s="1"/>
  <c r="B31" i="18" s="1"/>
  <c r="N42" i="11"/>
  <c r="D17" i="3" s="1"/>
  <c r="C92" i="18" s="1"/>
  <c r="S11" i="11"/>
  <c r="S31" i="11"/>
  <c r="I6" i="3" s="1"/>
  <c r="H19" i="18" s="1"/>
  <c r="M34" i="11"/>
  <c r="N34" i="11"/>
  <c r="N30" i="11"/>
  <c r="M30" i="11"/>
  <c r="S39" i="11"/>
  <c r="M26" i="11"/>
  <c r="N22" i="11"/>
  <c r="M22" i="11"/>
  <c r="S84" i="11"/>
  <c r="N16" i="11"/>
  <c r="M16" i="11"/>
  <c r="C150" i="3" s="1"/>
  <c r="B109" i="18" s="1"/>
  <c r="S89" i="11"/>
  <c r="S85" i="11"/>
  <c r="M10" i="11"/>
  <c r="C141" i="3" s="1"/>
  <c r="B85" i="18" s="1"/>
  <c r="N10" i="11"/>
  <c r="N6" i="11"/>
  <c r="D7" i="3" s="1"/>
  <c r="C47" i="18" s="1"/>
  <c r="M6" i="11"/>
  <c r="C59" i="3" s="1"/>
  <c r="B37" i="18" s="1"/>
  <c r="X80" i="11"/>
  <c r="AC80" i="11" s="1"/>
  <c r="X60" i="11"/>
  <c r="X48" i="11"/>
  <c r="AE48" i="11" s="1"/>
  <c r="X36" i="11"/>
  <c r="Z36" i="11" s="1"/>
  <c r="X24" i="11"/>
  <c r="X8" i="11"/>
  <c r="AG8" i="11" s="1"/>
  <c r="S57" i="11"/>
  <c r="M66" i="11"/>
  <c r="C102" i="3" s="1"/>
  <c r="B59" i="18" s="1"/>
  <c r="R69" i="11"/>
  <c r="R33" i="11"/>
  <c r="N66" i="11"/>
  <c r="N12" i="11"/>
  <c r="R58" i="11"/>
  <c r="S43" i="11"/>
  <c r="Q52" i="11"/>
  <c r="R52" i="11"/>
  <c r="R78" i="11"/>
  <c r="H124" i="3" s="1"/>
  <c r="G107" i="18" s="1"/>
  <c r="Q78" i="11"/>
  <c r="R22" i="11"/>
  <c r="H135" i="3" s="1"/>
  <c r="G63" i="18" s="1"/>
  <c r="Q22" i="11"/>
  <c r="R30" i="11"/>
  <c r="H5" i="3" s="1"/>
  <c r="G30" i="18" s="1"/>
  <c r="Q30" i="11"/>
  <c r="R67" i="11"/>
  <c r="Q67" i="11"/>
  <c r="G50" i="3" s="1"/>
  <c r="F35" i="18" s="1"/>
  <c r="Q68" i="11"/>
  <c r="R68" i="11"/>
  <c r="Q51" i="11"/>
  <c r="R51" i="11"/>
  <c r="Q27" i="11"/>
  <c r="R27" i="11"/>
  <c r="H38" i="3" s="1"/>
  <c r="G50" i="18" s="1"/>
  <c r="S53" i="11"/>
  <c r="M84" i="11"/>
  <c r="N84" i="11"/>
  <c r="D79" i="3" s="1"/>
  <c r="C99" i="18" s="1"/>
  <c r="N78" i="11"/>
  <c r="M78" i="11"/>
  <c r="S88" i="11"/>
  <c r="N72" i="11"/>
  <c r="M72" i="11"/>
  <c r="S10" i="11"/>
  <c r="N64" i="11"/>
  <c r="M64" i="11"/>
  <c r="C23" i="3" s="1"/>
  <c r="B71" i="18" s="1"/>
  <c r="S17" i="11"/>
  <c r="N56" i="11"/>
  <c r="D82" i="3" s="1"/>
  <c r="C12" i="18" s="1"/>
  <c r="M56" i="11"/>
  <c r="S9" i="11"/>
  <c r="N48" i="11"/>
  <c r="D69" i="3" s="1"/>
  <c r="C57" i="18" s="1"/>
  <c r="M48" i="11"/>
  <c r="S50" i="11"/>
  <c r="N40" i="11"/>
  <c r="D66" i="3" s="1"/>
  <c r="C98" i="18" s="1"/>
  <c r="M40" i="11"/>
  <c r="S45" i="11"/>
  <c r="S54" i="11"/>
  <c r="N32" i="11"/>
  <c r="M32" i="11"/>
  <c r="S24" i="11"/>
  <c r="I35" i="3" s="1"/>
  <c r="H32" i="18" s="1"/>
  <c r="N24" i="11"/>
  <c r="D35" i="3" s="1"/>
  <c r="C32" i="18" s="1"/>
  <c r="M24" i="11"/>
  <c r="C35" i="3" s="1"/>
  <c r="B32" i="18" s="1"/>
  <c r="S63" i="11"/>
  <c r="I36" i="3" s="1"/>
  <c r="H33" i="18" s="1"/>
  <c r="M18" i="11"/>
  <c r="C24" i="3" s="1"/>
  <c r="B72" i="18" s="1"/>
  <c r="N18" i="11"/>
  <c r="X88" i="11"/>
  <c r="X76" i="11"/>
  <c r="AF76" i="11" s="1"/>
  <c r="X64" i="11"/>
  <c r="X44" i="11"/>
  <c r="AD44" i="11" s="1"/>
  <c r="X32" i="11"/>
  <c r="AF32" i="11" s="1"/>
  <c r="X20" i="11"/>
  <c r="X16" i="11"/>
  <c r="N26" i="11"/>
  <c r="S4" i="11"/>
  <c r="Q75" i="11"/>
  <c r="R75" i="11"/>
  <c r="H134" i="3" s="1"/>
  <c r="G75" i="18" s="1"/>
  <c r="R53" i="11"/>
  <c r="Q53" i="11"/>
  <c r="R82" i="11"/>
  <c r="Q82" i="11"/>
  <c r="G133" i="3" s="1"/>
  <c r="F62" i="18" s="1"/>
  <c r="M90" i="11"/>
  <c r="S37" i="11"/>
  <c r="M60" i="11"/>
  <c r="N60" i="11"/>
  <c r="N54" i="11"/>
  <c r="M54" i="11"/>
  <c r="S26" i="11"/>
  <c r="M50" i="11"/>
  <c r="C18" i="3" s="1"/>
  <c r="B69" i="18" s="1"/>
  <c r="N50" i="11"/>
  <c r="S12" i="11"/>
  <c r="M44" i="11"/>
  <c r="C110" i="3" s="1"/>
  <c r="B25" i="18" s="1"/>
  <c r="N44" i="11"/>
  <c r="S38" i="11"/>
  <c r="I54" i="3" s="1"/>
  <c r="H54" i="18" s="1"/>
  <c r="N38" i="11"/>
  <c r="D54" i="3" s="1"/>
  <c r="C54" i="18" s="1"/>
  <c r="M38" i="11"/>
  <c r="C54" i="3" s="1"/>
  <c r="B54" i="18" s="1"/>
  <c r="N28" i="11"/>
  <c r="D77" i="3" s="1"/>
  <c r="C81" i="18" s="1"/>
  <c r="S51" i="11"/>
  <c r="M20" i="11"/>
  <c r="C123" i="3" s="1"/>
  <c r="B74" i="18" s="1"/>
  <c r="S77" i="11"/>
  <c r="N20" i="11"/>
  <c r="N14" i="11"/>
  <c r="M14" i="11"/>
  <c r="S7" i="11"/>
  <c r="N8" i="11"/>
  <c r="D92" i="3" s="1"/>
  <c r="C39" i="18" s="1"/>
  <c r="M8" i="11"/>
  <c r="S61" i="11"/>
  <c r="M4" i="11"/>
  <c r="N4" i="11"/>
  <c r="D38" i="3" s="1"/>
  <c r="C50" i="18" s="1"/>
  <c r="S27" i="11"/>
  <c r="X85" i="11"/>
  <c r="AE85" i="11" s="1"/>
  <c r="X69" i="11"/>
  <c r="X45" i="11"/>
  <c r="X21" i="11"/>
  <c r="Y21" i="11" s="1"/>
  <c r="X5" i="11"/>
  <c r="M52" i="11"/>
  <c r="R15" i="11"/>
  <c r="Q15" i="11"/>
  <c r="G91" i="3" s="1"/>
  <c r="F103" i="18" s="1"/>
  <c r="R8" i="11"/>
  <c r="Q8" i="11"/>
  <c r="R14" i="11"/>
  <c r="Q14" i="11"/>
  <c r="N9" i="11"/>
  <c r="Q81" i="11"/>
  <c r="R3" i="11"/>
  <c r="R66" i="11"/>
  <c r="R41" i="11"/>
  <c r="R13" i="11"/>
  <c r="S76" i="11"/>
  <c r="R86" i="11"/>
  <c r="Q86" i="11"/>
  <c r="R46" i="11"/>
  <c r="Q46" i="11"/>
  <c r="G25" i="3" s="1"/>
  <c r="F31" i="18" s="1"/>
  <c r="R31" i="11"/>
  <c r="Q31" i="11"/>
  <c r="R63" i="11"/>
  <c r="Q63" i="11"/>
  <c r="X87" i="11"/>
  <c r="X79" i="11"/>
  <c r="X55" i="11"/>
  <c r="X31" i="11"/>
  <c r="AG31" i="11" s="1"/>
  <c r="X15" i="11"/>
  <c r="AE15" i="11" s="1"/>
  <c r="X7" i="11"/>
  <c r="R70" i="11"/>
  <c r="Q70" i="11"/>
  <c r="R40" i="11"/>
  <c r="Q40" i="11"/>
  <c r="R6" i="11"/>
  <c r="Q6" i="11"/>
  <c r="R62" i="11"/>
  <c r="Q62" i="11"/>
  <c r="N39" i="11"/>
  <c r="M39" i="11"/>
  <c r="C58" i="3" s="1"/>
  <c r="B9" i="18" s="1"/>
  <c r="N31" i="11"/>
  <c r="M31" i="11"/>
  <c r="S87" i="11"/>
  <c r="N23" i="11"/>
  <c r="M23" i="11"/>
  <c r="N15" i="11"/>
  <c r="M15" i="11"/>
  <c r="N7" i="11"/>
  <c r="D151" i="3" s="1"/>
  <c r="C64" i="18" s="1"/>
  <c r="M7" i="11"/>
  <c r="X78" i="11"/>
  <c r="X70" i="11"/>
  <c r="AA70" i="11" s="1"/>
  <c r="X62" i="11"/>
  <c r="AD62" i="11" s="1"/>
  <c r="X54" i="11"/>
  <c r="X46" i="11"/>
  <c r="AF46" i="11" s="1"/>
  <c r="X38" i="11"/>
  <c r="X30" i="11"/>
  <c r="X22" i="11"/>
  <c r="X14" i="11"/>
  <c r="AG14" i="11" s="1"/>
  <c r="X6" i="11"/>
  <c r="AI6" i="11" s="1"/>
  <c r="M59" i="11"/>
  <c r="M45" i="11"/>
  <c r="M9" i="11"/>
  <c r="N83" i="11"/>
  <c r="N69" i="11"/>
  <c r="N33" i="11"/>
  <c r="N19" i="11"/>
  <c r="N5" i="11"/>
  <c r="R90" i="11"/>
  <c r="R76" i="11"/>
  <c r="R65" i="11"/>
  <c r="R37" i="11"/>
  <c r="R26" i="11"/>
  <c r="R12" i="11"/>
  <c r="S75" i="11"/>
  <c r="S36" i="11"/>
  <c r="R32" i="11"/>
  <c r="H43" i="3" s="1"/>
  <c r="G53" i="18" s="1"/>
  <c r="Q32" i="11"/>
  <c r="R72" i="11"/>
  <c r="Q72" i="11"/>
  <c r="X71" i="11"/>
  <c r="AI71" i="11" s="1"/>
  <c r="X63" i="11"/>
  <c r="AI63" i="11" s="1"/>
  <c r="X47" i="11"/>
  <c r="X39" i="11"/>
  <c r="X23" i="11"/>
  <c r="AF23" i="11" s="1"/>
  <c r="R71" i="11"/>
  <c r="Q71" i="11"/>
  <c r="R54" i="11"/>
  <c r="Q54" i="11"/>
  <c r="R24" i="11"/>
  <c r="H35" i="3" s="1"/>
  <c r="G32" i="18" s="1"/>
  <c r="Q24" i="11"/>
  <c r="G35" i="3" s="1"/>
  <c r="F32" i="18" s="1"/>
  <c r="S55" i="11"/>
  <c r="N87" i="11"/>
  <c r="M87" i="11"/>
  <c r="N79" i="11"/>
  <c r="M79" i="11"/>
  <c r="C19" i="3" s="1"/>
  <c r="B48" i="18" s="1"/>
  <c r="S47" i="11"/>
  <c r="N71" i="11"/>
  <c r="M71" i="11"/>
  <c r="N63" i="11"/>
  <c r="D36" i="3" s="1"/>
  <c r="C33" i="18" s="1"/>
  <c r="M63" i="11"/>
  <c r="N55" i="11"/>
  <c r="M55" i="11"/>
  <c r="S16" i="11"/>
  <c r="N47" i="11"/>
  <c r="M47" i="11"/>
  <c r="R55" i="11"/>
  <c r="Q55" i="11"/>
  <c r="R47" i="11"/>
  <c r="H31" i="3" s="1"/>
  <c r="G94" i="18" s="1"/>
  <c r="Q47" i="11"/>
  <c r="R16" i="11"/>
  <c r="Q16" i="11"/>
  <c r="R87" i="11"/>
  <c r="Q87" i="11"/>
  <c r="M83" i="11"/>
  <c r="M5" i="11"/>
  <c r="N57" i="11"/>
  <c r="N43" i="11"/>
  <c r="D51" i="3" s="1"/>
  <c r="C36" i="18" s="1"/>
  <c r="N29" i="11"/>
  <c r="D78" i="3" s="1"/>
  <c r="C82" i="18" s="1"/>
  <c r="R89" i="11"/>
  <c r="R61" i="11"/>
  <c r="R50" i="11"/>
  <c r="R36" i="11"/>
  <c r="R25" i="11"/>
  <c r="H39" i="3" s="1"/>
  <c r="G51" i="18" s="1"/>
  <c r="R11" i="11"/>
  <c r="S60" i="11"/>
  <c r="S35" i="11"/>
  <c r="R80" i="11"/>
  <c r="Q80" i="11"/>
  <c r="R48" i="11"/>
  <c r="Q48" i="11"/>
  <c r="R39" i="11"/>
  <c r="Q39" i="11"/>
  <c r="R23" i="11"/>
  <c r="Q23" i="11"/>
  <c r="R88" i="11"/>
  <c r="Q88" i="11"/>
  <c r="R38" i="11"/>
  <c r="H54" i="3" s="1"/>
  <c r="G54" i="18" s="1"/>
  <c r="Q38" i="11"/>
  <c r="G54" i="3" s="1"/>
  <c r="F54" i="18" s="1"/>
  <c r="R7" i="11"/>
  <c r="Q7" i="11"/>
  <c r="M57" i="11"/>
  <c r="N81" i="11"/>
  <c r="N67" i="11"/>
  <c r="N17" i="11"/>
  <c r="S20" i="11"/>
  <c r="Z151" i="20"/>
  <c r="Z150" i="20"/>
  <c r="N142" i="20"/>
  <c r="Z142" i="20" s="1"/>
  <c r="AL142" i="20" s="1"/>
  <c r="N143" i="20"/>
  <c r="Z143" i="20" s="1"/>
  <c r="AL143" i="20" s="1"/>
  <c r="N144" i="20"/>
  <c r="Z144" i="20" s="1"/>
  <c r="AL144" i="20" s="1"/>
  <c r="N141" i="20"/>
  <c r="Z141" i="20" s="1"/>
  <c r="AL141" i="20" s="1"/>
  <c r="N132" i="20"/>
  <c r="Z132" i="20" s="1"/>
  <c r="AL132" i="20" s="1"/>
  <c r="N133" i="20"/>
  <c r="Z133" i="20" s="1"/>
  <c r="AL133" i="20" s="1"/>
  <c r="N134" i="20"/>
  <c r="Z134" i="20" s="1"/>
  <c r="AL134" i="20" s="1"/>
  <c r="N135" i="20"/>
  <c r="Z135" i="20" s="1"/>
  <c r="AL135" i="20" s="1"/>
  <c r="N131" i="20"/>
  <c r="Z131" i="20" s="1"/>
  <c r="AL131" i="20" s="1"/>
  <c r="N120" i="20"/>
  <c r="Z120" i="20" s="1"/>
  <c r="AL120" i="20" s="1"/>
  <c r="N121" i="20"/>
  <c r="Z121" i="20" s="1"/>
  <c r="AL121" i="20" s="1"/>
  <c r="N122" i="20"/>
  <c r="Z122" i="20" s="1"/>
  <c r="AL122" i="20" s="1"/>
  <c r="N123" i="20"/>
  <c r="Z123" i="20" s="1"/>
  <c r="AL123" i="20" s="1"/>
  <c r="N124" i="20"/>
  <c r="Z124" i="20" s="1"/>
  <c r="AL124" i="20" s="1"/>
  <c r="N125" i="20"/>
  <c r="Z125" i="20" s="1"/>
  <c r="AL125" i="20" s="1"/>
  <c r="N119" i="20"/>
  <c r="Z119" i="20" s="1"/>
  <c r="AL119" i="20" s="1"/>
  <c r="N110" i="20"/>
  <c r="Z110" i="20" s="1"/>
  <c r="AL110" i="20" s="1"/>
  <c r="N111" i="20"/>
  <c r="Z111" i="20" s="1"/>
  <c r="AL111" i="20" s="1"/>
  <c r="N112" i="20"/>
  <c r="Z112" i="20" s="1"/>
  <c r="AL112" i="20" s="1"/>
  <c r="N113" i="20"/>
  <c r="Z113" i="20" s="1"/>
  <c r="AL113" i="20" s="1"/>
  <c r="N109" i="20"/>
  <c r="Z109" i="20" s="1"/>
  <c r="AL109" i="20" s="1"/>
  <c r="N99" i="20"/>
  <c r="Z99" i="20" s="1"/>
  <c r="AL99" i="20" s="1"/>
  <c r="N100" i="20"/>
  <c r="Z100" i="20" s="1"/>
  <c r="AL100" i="20" s="1"/>
  <c r="N101" i="20"/>
  <c r="Z101" i="20" s="1"/>
  <c r="AL101" i="20" s="1"/>
  <c r="N102" i="20"/>
  <c r="Z102" i="20" s="1"/>
  <c r="AL102" i="20" s="1"/>
  <c r="N103" i="20"/>
  <c r="Z103" i="20" s="1"/>
  <c r="AL103" i="20" s="1"/>
  <c r="N98" i="20"/>
  <c r="Z98" i="20" s="1"/>
  <c r="AL98" i="20" s="1"/>
  <c r="N89" i="20"/>
  <c r="Z89" i="20" s="1"/>
  <c r="AL89" i="20" s="1"/>
  <c r="N90" i="20"/>
  <c r="Z90" i="20" s="1"/>
  <c r="AL90" i="20" s="1"/>
  <c r="N91" i="20"/>
  <c r="Z91" i="20" s="1"/>
  <c r="AL91" i="20" s="1"/>
  <c r="N92" i="20"/>
  <c r="Z92" i="20" s="1"/>
  <c r="AL92" i="20" s="1"/>
  <c r="N88" i="20"/>
  <c r="Z88" i="20" s="1"/>
  <c r="AL88" i="20" s="1"/>
  <c r="N78" i="20"/>
  <c r="Z78" i="20" s="1"/>
  <c r="AL78" i="20" s="1"/>
  <c r="N79" i="20"/>
  <c r="Z79" i="20" s="1"/>
  <c r="AL79" i="20" s="1"/>
  <c r="N80" i="20"/>
  <c r="Z80" i="20" s="1"/>
  <c r="AL80" i="20" s="1"/>
  <c r="N81" i="20"/>
  <c r="Z81" i="20" s="1"/>
  <c r="AL81" i="20" s="1"/>
  <c r="N82" i="20"/>
  <c r="Z82" i="20" s="1"/>
  <c r="AL82" i="20" s="1"/>
  <c r="N77" i="20"/>
  <c r="Z77" i="20" s="1"/>
  <c r="AL77" i="20" s="1"/>
  <c r="N67" i="20"/>
  <c r="Z67" i="20" s="1"/>
  <c r="AL67" i="20" s="1"/>
  <c r="N68" i="20"/>
  <c r="Z68" i="20" s="1"/>
  <c r="AL68" i="20" s="1"/>
  <c r="N69" i="20"/>
  <c r="Z69" i="20" s="1"/>
  <c r="AL69" i="20" s="1"/>
  <c r="N70" i="20"/>
  <c r="Z70" i="20" s="1"/>
  <c r="AL70" i="20" s="1"/>
  <c r="N71" i="20"/>
  <c r="Z71" i="20" s="1"/>
  <c r="AL71" i="20" s="1"/>
  <c r="N66" i="20"/>
  <c r="Z66" i="20" s="1"/>
  <c r="AL66" i="20" s="1"/>
  <c r="N50" i="20"/>
  <c r="Z50" i="20" s="1"/>
  <c r="AL50" i="20" s="1"/>
  <c r="N51" i="20"/>
  <c r="Z51" i="20" s="1"/>
  <c r="AL51" i="20" s="1"/>
  <c r="N52" i="20"/>
  <c r="Z52" i="20" s="1"/>
  <c r="AL52" i="20" s="1"/>
  <c r="N53" i="20"/>
  <c r="Z53" i="20" s="1"/>
  <c r="AL53" i="20" s="1"/>
  <c r="N54" i="20"/>
  <c r="Z54" i="20" s="1"/>
  <c r="AL54" i="20" s="1"/>
  <c r="N55" i="20"/>
  <c r="Z55" i="20" s="1"/>
  <c r="AL55" i="20" s="1"/>
  <c r="N56" i="20"/>
  <c r="Z56" i="20" s="1"/>
  <c r="AL56" i="20" s="1"/>
  <c r="N57" i="20"/>
  <c r="Z57" i="20" s="1"/>
  <c r="AL57" i="20" s="1"/>
  <c r="N58" i="20"/>
  <c r="Z58" i="20" s="1"/>
  <c r="AL58" i="20" s="1"/>
  <c r="N59" i="20"/>
  <c r="Z59" i="20" s="1"/>
  <c r="AL59" i="20" s="1"/>
  <c r="N60" i="20"/>
  <c r="Z60" i="20" s="1"/>
  <c r="AL60" i="20" s="1"/>
  <c r="N49" i="20"/>
  <c r="Z49" i="20" s="1"/>
  <c r="AL49" i="20" s="1"/>
  <c r="N32" i="20"/>
  <c r="Z32" i="20" s="1"/>
  <c r="AL32" i="20" s="1"/>
  <c r="N33" i="20"/>
  <c r="Z33" i="20" s="1"/>
  <c r="AL33" i="20" s="1"/>
  <c r="N34" i="20"/>
  <c r="Z34" i="20" s="1"/>
  <c r="AL34" i="20" s="1"/>
  <c r="N35" i="20"/>
  <c r="Z35" i="20" s="1"/>
  <c r="AL35" i="20" s="1"/>
  <c r="N36" i="20"/>
  <c r="Z36" i="20" s="1"/>
  <c r="AL36" i="20" s="1"/>
  <c r="N37" i="20"/>
  <c r="Z37" i="20" s="1"/>
  <c r="AL37" i="20" s="1"/>
  <c r="N38" i="20"/>
  <c r="Z38" i="20" s="1"/>
  <c r="AL38" i="20" s="1"/>
  <c r="N39" i="20"/>
  <c r="Z39" i="20" s="1"/>
  <c r="AL39" i="20" s="1"/>
  <c r="N40" i="20"/>
  <c r="Z40" i="20" s="1"/>
  <c r="AL40" i="20" s="1"/>
  <c r="N41" i="20"/>
  <c r="Z41" i="20" s="1"/>
  <c r="AL41" i="20" s="1"/>
  <c r="N42" i="20"/>
  <c r="Z42" i="20" s="1"/>
  <c r="AL42" i="20" s="1"/>
  <c r="N43" i="20"/>
  <c r="Z43" i="20" s="1"/>
  <c r="AL43" i="20" s="1"/>
  <c r="N31" i="20"/>
  <c r="Z31" i="20" s="1"/>
  <c r="AL31" i="20" s="1"/>
  <c r="N17" i="20"/>
  <c r="Z17" i="20" s="1"/>
  <c r="AL17" i="20" s="1"/>
  <c r="N18" i="20"/>
  <c r="Z18" i="20" s="1"/>
  <c r="AL18" i="20" s="1"/>
  <c r="N19" i="20"/>
  <c r="Z19" i="20" s="1"/>
  <c r="AL19" i="20" s="1"/>
  <c r="N20" i="20"/>
  <c r="Z20" i="20" s="1"/>
  <c r="AL20" i="20" s="1"/>
  <c r="N21" i="20"/>
  <c r="Z21" i="20" s="1"/>
  <c r="AL21" i="20" s="1"/>
  <c r="N22" i="20"/>
  <c r="Z22" i="20" s="1"/>
  <c r="AL22" i="20" s="1"/>
  <c r="N23" i="20"/>
  <c r="Z23" i="20" s="1"/>
  <c r="AL23" i="20" s="1"/>
  <c r="N24" i="20"/>
  <c r="Z24" i="20" s="1"/>
  <c r="AL24" i="20" s="1"/>
  <c r="N25" i="20"/>
  <c r="Z25" i="20" s="1"/>
  <c r="AL25" i="20" s="1"/>
  <c r="N16" i="20"/>
  <c r="Z16" i="20" s="1"/>
  <c r="AL16" i="20" s="1"/>
  <c r="N5" i="20"/>
  <c r="Z5" i="20" s="1"/>
  <c r="AL5" i="20" s="1"/>
  <c r="N6" i="20"/>
  <c r="Z6" i="20" s="1"/>
  <c r="AL6" i="20" s="1"/>
  <c r="N7" i="20"/>
  <c r="Z7" i="20" s="1"/>
  <c r="AL7" i="20" s="1"/>
  <c r="N8" i="20"/>
  <c r="Z8" i="20" s="1"/>
  <c r="AL8" i="20" s="1"/>
  <c r="N9" i="20"/>
  <c r="Z9" i="20" s="1"/>
  <c r="AL9" i="20" s="1"/>
  <c r="N10" i="20"/>
  <c r="Z10" i="20" s="1"/>
  <c r="AL10" i="20" s="1"/>
  <c r="N4" i="20"/>
  <c r="Z4" i="20" s="1"/>
  <c r="AL4" i="20" s="1"/>
  <c r="J99" i="3"/>
  <c r="R99" i="3" s="1"/>
  <c r="Z99" i="3" s="1"/>
  <c r="J100" i="3"/>
  <c r="R100" i="3" s="1"/>
  <c r="Z100" i="3" s="1"/>
  <c r="J101" i="3"/>
  <c r="R101" i="3" s="1"/>
  <c r="Z101" i="3" s="1"/>
  <c r="J102" i="3"/>
  <c r="R102" i="3" s="1"/>
  <c r="Z102" i="3" s="1"/>
  <c r="J103" i="3"/>
  <c r="R103" i="3" s="1"/>
  <c r="Z103" i="3" s="1"/>
  <c r="J98" i="3"/>
  <c r="R98" i="3" s="1"/>
  <c r="Z98" i="3" s="1"/>
  <c r="J89" i="3"/>
  <c r="R89" i="3" s="1"/>
  <c r="Z89" i="3" s="1"/>
  <c r="J90" i="3"/>
  <c r="R90" i="3" s="1"/>
  <c r="Z90" i="3" s="1"/>
  <c r="J91" i="3"/>
  <c r="R91" i="3" s="1"/>
  <c r="Z91" i="3" s="1"/>
  <c r="J92" i="3"/>
  <c r="R92" i="3" s="1"/>
  <c r="Z92" i="3" s="1"/>
  <c r="J88" i="3"/>
  <c r="R88" i="3" s="1"/>
  <c r="Z88" i="3" s="1"/>
  <c r="J78" i="3"/>
  <c r="R78" i="3" s="1"/>
  <c r="Z78" i="3" s="1"/>
  <c r="J79" i="3"/>
  <c r="R79" i="3" s="1"/>
  <c r="Z79" i="3" s="1"/>
  <c r="J80" i="3"/>
  <c r="R80" i="3" s="1"/>
  <c r="Z80" i="3" s="1"/>
  <c r="J81" i="3"/>
  <c r="R81" i="3" s="1"/>
  <c r="Z81" i="3" s="1"/>
  <c r="J82" i="3"/>
  <c r="R82" i="3" s="1"/>
  <c r="Z82" i="3" s="1"/>
  <c r="R77" i="3"/>
  <c r="Z77" i="3" s="1"/>
  <c r="J67" i="3"/>
  <c r="R67" i="3" s="1"/>
  <c r="Z67" i="3" s="1"/>
  <c r="J68" i="3"/>
  <c r="R68" i="3" s="1"/>
  <c r="Z68" i="3" s="1"/>
  <c r="J69" i="3"/>
  <c r="R69" i="3" s="1"/>
  <c r="Z69" i="3" s="1"/>
  <c r="J70" i="3"/>
  <c r="R70" i="3" s="1"/>
  <c r="Z70" i="3" s="1"/>
  <c r="J71" i="3"/>
  <c r="R71" i="3" s="1"/>
  <c r="Z71" i="3" s="1"/>
  <c r="J66" i="3"/>
  <c r="R66" i="3" s="1"/>
  <c r="Z66" i="3" s="1"/>
  <c r="J50" i="3"/>
  <c r="R50" i="3" s="1"/>
  <c r="Z50" i="3" s="1"/>
  <c r="J51" i="3"/>
  <c r="R51" i="3" s="1"/>
  <c r="Z51" i="3" s="1"/>
  <c r="J52" i="3"/>
  <c r="R52" i="3" s="1"/>
  <c r="Z52" i="3" s="1"/>
  <c r="J53" i="3"/>
  <c r="R53" i="3" s="1"/>
  <c r="Z53" i="3" s="1"/>
  <c r="J54" i="3"/>
  <c r="R54" i="3" s="1"/>
  <c r="Z54" i="3" s="1"/>
  <c r="J55" i="3"/>
  <c r="R55" i="3" s="1"/>
  <c r="Z55" i="3" s="1"/>
  <c r="J56" i="3"/>
  <c r="R56" i="3" s="1"/>
  <c r="Z56" i="3" s="1"/>
  <c r="J57" i="3"/>
  <c r="R57" i="3" s="1"/>
  <c r="Z57" i="3" s="1"/>
  <c r="J58" i="3"/>
  <c r="R58" i="3" s="1"/>
  <c r="Z58" i="3" s="1"/>
  <c r="J59" i="3"/>
  <c r="R59" i="3" s="1"/>
  <c r="Z59" i="3" s="1"/>
  <c r="J60" i="3"/>
  <c r="R60" i="3" s="1"/>
  <c r="Z60" i="3" s="1"/>
  <c r="J49" i="3"/>
  <c r="R49" i="3" s="1"/>
  <c r="Z49" i="3" s="1"/>
  <c r="J32" i="3"/>
  <c r="R32" i="3" s="1"/>
  <c r="Z32" i="3" s="1"/>
  <c r="J33" i="3"/>
  <c r="R33" i="3" s="1"/>
  <c r="Z33" i="3" s="1"/>
  <c r="J34" i="3"/>
  <c r="R34" i="3" s="1"/>
  <c r="Z34" i="3" s="1"/>
  <c r="J35" i="3"/>
  <c r="R35" i="3" s="1"/>
  <c r="Z35" i="3" s="1"/>
  <c r="J36" i="3"/>
  <c r="R36" i="3" s="1"/>
  <c r="Z36" i="3" s="1"/>
  <c r="J37" i="3"/>
  <c r="R37" i="3" s="1"/>
  <c r="Z37" i="3" s="1"/>
  <c r="J38" i="3"/>
  <c r="R38" i="3" s="1"/>
  <c r="Z38" i="3" s="1"/>
  <c r="J39" i="3"/>
  <c r="R39" i="3" s="1"/>
  <c r="Z39" i="3" s="1"/>
  <c r="J40" i="3"/>
  <c r="R40" i="3" s="1"/>
  <c r="Z40" i="3" s="1"/>
  <c r="J41" i="3"/>
  <c r="R41" i="3" s="1"/>
  <c r="Z41" i="3" s="1"/>
  <c r="J42" i="3"/>
  <c r="R42" i="3" s="1"/>
  <c r="Z42" i="3" s="1"/>
  <c r="J43" i="3"/>
  <c r="R43" i="3" s="1"/>
  <c r="Z43" i="3" s="1"/>
  <c r="J31" i="3"/>
  <c r="R31" i="3" s="1"/>
  <c r="Z31" i="3" s="1"/>
  <c r="J17" i="3"/>
  <c r="R17" i="3" s="1"/>
  <c r="Z17" i="3" s="1"/>
  <c r="J18" i="3"/>
  <c r="R18" i="3" s="1"/>
  <c r="Z18" i="3" s="1"/>
  <c r="J19" i="3"/>
  <c r="R19" i="3" s="1"/>
  <c r="Z19" i="3" s="1"/>
  <c r="J20" i="3"/>
  <c r="R20" i="3" s="1"/>
  <c r="Z20" i="3" s="1"/>
  <c r="J21" i="3"/>
  <c r="R21" i="3" s="1"/>
  <c r="Z21" i="3" s="1"/>
  <c r="J22" i="3"/>
  <c r="R22" i="3" s="1"/>
  <c r="Z22" i="3" s="1"/>
  <c r="J23" i="3"/>
  <c r="R23" i="3" s="1"/>
  <c r="Z23" i="3" s="1"/>
  <c r="J24" i="3"/>
  <c r="R24" i="3" s="1"/>
  <c r="Z24" i="3" s="1"/>
  <c r="J25" i="3"/>
  <c r="R25" i="3" s="1"/>
  <c r="Z25" i="3" s="1"/>
  <c r="J16" i="3"/>
  <c r="R16" i="3" s="1"/>
  <c r="Z16" i="3" s="1"/>
  <c r="J5" i="3"/>
  <c r="R5" i="3" s="1"/>
  <c r="Z5" i="3" s="1"/>
  <c r="J6" i="3"/>
  <c r="R6" i="3" s="1"/>
  <c r="Z6" i="3" s="1"/>
  <c r="J7" i="3"/>
  <c r="R7" i="3" s="1"/>
  <c r="Z7" i="3" s="1"/>
  <c r="J8" i="3"/>
  <c r="R8" i="3" s="1"/>
  <c r="Z8" i="3" s="1"/>
  <c r="J9" i="3"/>
  <c r="R9" i="3" s="1"/>
  <c r="Z9" i="3" s="1"/>
  <c r="J10" i="3"/>
  <c r="R10" i="3" s="1"/>
  <c r="Z10" i="3" s="1"/>
  <c r="J4" i="3"/>
  <c r="R4" i="3" s="1"/>
  <c r="Z4" i="3" s="1"/>
  <c r="J151" i="3"/>
  <c r="R151" i="3" s="1"/>
  <c r="Z151" i="3" s="1"/>
  <c r="J150" i="3"/>
  <c r="R150" i="3" s="1"/>
  <c r="Z150" i="3" s="1"/>
  <c r="J142" i="3"/>
  <c r="R142" i="3" s="1"/>
  <c r="Z142" i="3" s="1"/>
  <c r="J143" i="3"/>
  <c r="R143" i="3" s="1"/>
  <c r="Z143" i="3" s="1"/>
  <c r="J144" i="3"/>
  <c r="R144" i="3" s="1"/>
  <c r="Z144" i="3" s="1"/>
  <c r="J141" i="3"/>
  <c r="R141" i="3" s="1"/>
  <c r="Z141" i="3" s="1"/>
  <c r="J132" i="3"/>
  <c r="R132" i="3" s="1"/>
  <c r="Z132" i="3" s="1"/>
  <c r="J133" i="3"/>
  <c r="R133" i="3" s="1"/>
  <c r="Z133" i="3" s="1"/>
  <c r="J134" i="3"/>
  <c r="R134" i="3" s="1"/>
  <c r="Z134" i="3" s="1"/>
  <c r="J135" i="3"/>
  <c r="R135" i="3" s="1"/>
  <c r="Z135" i="3" s="1"/>
  <c r="J131" i="3"/>
  <c r="R131" i="3" s="1"/>
  <c r="Z131" i="3" s="1"/>
  <c r="J120" i="3"/>
  <c r="R120" i="3" s="1"/>
  <c r="Z120" i="3" s="1"/>
  <c r="J121" i="3"/>
  <c r="R121" i="3" s="1"/>
  <c r="Z121" i="3" s="1"/>
  <c r="J122" i="3"/>
  <c r="R122" i="3" s="1"/>
  <c r="Z122" i="3" s="1"/>
  <c r="J123" i="3"/>
  <c r="R123" i="3" s="1"/>
  <c r="Z123" i="3" s="1"/>
  <c r="J124" i="3"/>
  <c r="R124" i="3" s="1"/>
  <c r="Z124" i="3" s="1"/>
  <c r="J125" i="3"/>
  <c r="R125" i="3" s="1"/>
  <c r="Z125" i="3" s="1"/>
  <c r="J119" i="3"/>
  <c r="R119" i="3" s="1"/>
  <c r="Z119" i="3" s="1"/>
  <c r="J110" i="3"/>
  <c r="R110" i="3" s="1"/>
  <c r="Z110" i="3" s="1"/>
  <c r="J111" i="3"/>
  <c r="R111" i="3" s="1"/>
  <c r="Z111" i="3" s="1"/>
  <c r="J112" i="3"/>
  <c r="R112" i="3" s="1"/>
  <c r="Z112" i="3" s="1"/>
  <c r="J113" i="3"/>
  <c r="R113" i="3" s="1"/>
  <c r="Z113" i="3" s="1"/>
  <c r="J109" i="3"/>
  <c r="R109" i="3" s="1"/>
  <c r="Z109" i="3" s="1"/>
  <c r="Z50" i="14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Q492" i="25"/>
  <c r="R492" i="25"/>
  <c r="S492" i="25"/>
  <c r="T492" i="25"/>
  <c r="U492" i="25"/>
  <c r="V492" i="25"/>
  <c r="W492" i="25"/>
  <c r="X492" i="25"/>
  <c r="Y492" i="25"/>
  <c r="Z492" i="25"/>
  <c r="AA492" i="25"/>
  <c r="AB492" i="25"/>
  <c r="AC492" i="25"/>
  <c r="AD492" i="25"/>
  <c r="AE492" i="25"/>
  <c r="AF492" i="25"/>
  <c r="AG492" i="25"/>
  <c r="AH492" i="25"/>
  <c r="AI492" i="25"/>
  <c r="AJ492" i="25"/>
  <c r="AK492" i="25"/>
  <c r="AL492" i="25"/>
  <c r="AM492" i="25"/>
  <c r="AN492" i="25"/>
  <c r="AO492" i="25"/>
  <c r="AP492" i="25"/>
  <c r="AQ492" i="25"/>
  <c r="AR492" i="25"/>
  <c r="AS492" i="25"/>
  <c r="AT492" i="25"/>
  <c r="AU492" i="25"/>
  <c r="AV492" i="25"/>
  <c r="AW492" i="25"/>
  <c r="AX492" i="25"/>
  <c r="AY492" i="25"/>
  <c r="AZ492" i="25"/>
  <c r="BA492" i="25"/>
  <c r="BB492" i="25"/>
  <c r="BC492" i="25"/>
  <c r="BD492" i="25"/>
  <c r="BE492" i="25"/>
  <c r="BF492" i="25"/>
  <c r="BG492" i="25"/>
  <c r="BH492" i="25"/>
  <c r="BI492" i="25"/>
  <c r="BJ492" i="25"/>
  <c r="BK492" i="25"/>
  <c r="BL492" i="25"/>
  <c r="BM492" i="25"/>
  <c r="BN492" i="25"/>
  <c r="BO492" i="25"/>
  <c r="BP492" i="25"/>
  <c r="BQ492" i="25"/>
  <c r="BR492" i="25"/>
  <c r="BS492" i="25"/>
  <c r="BT492" i="25"/>
  <c r="BU492" i="25"/>
  <c r="BV492" i="25"/>
  <c r="BW492" i="25"/>
  <c r="BX492" i="25"/>
  <c r="BY492" i="25"/>
  <c r="BZ492" i="25"/>
  <c r="CA492" i="25"/>
  <c r="CB492" i="25"/>
  <c r="CC492" i="25"/>
  <c r="CD492" i="25"/>
  <c r="CE492" i="25"/>
  <c r="CF492" i="25"/>
  <c r="CG492" i="25"/>
  <c r="CH492" i="25"/>
  <c r="CI492" i="25"/>
  <c r="CJ492" i="25"/>
  <c r="CK492" i="25"/>
  <c r="CL492" i="25"/>
  <c r="CM492" i="25"/>
  <c r="E493" i="25"/>
  <c r="F493" i="25"/>
  <c r="G493" i="25"/>
  <c r="H493" i="25"/>
  <c r="I493" i="25"/>
  <c r="J493" i="25"/>
  <c r="K493" i="25"/>
  <c r="L493" i="25"/>
  <c r="M493" i="25"/>
  <c r="N493" i="25"/>
  <c r="O493" i="25"/>
  <c r="P493" i="25"/>
  <c r="Q493" i="25"/>
  <c r="R493" i="25"/>
  <c r="S493" i="25"/>
  <c r="T493" i="25"/>
  <c r="U493" i="25"/>
  <c r="V493" i="25"/>
  <c r="W493" i="25"/>
  <c r="X493" i="25"/>
  <c r="Y493" i="25"/>
  <c r="Z493" i="25"/>
  <c r="AA493" i="25"/>
  <c r="AB493" i="25"/>
  <c r="AC493" i="25"/>
  <c r="AD493" i="25"/>
  <c r="AE493" i="25"/>
  <c r="AF493" i="25"/>
  <c r="AG493" i="25"/>
  <c r="AH493" i="25"/>
  <c r="AI493" i="25"/>
  <c r="AJ493" i="25"/>
  <c r="AK493" i="25"/>
  <c r="AL493" i="25"/>
  <c r="AM493" i="25"/>
  <c r="AN493" i="25"/>
  <c r="AO493" i="25"/>
  <c r="AP493" i="25"/>
  <c r="AQ493" i="25"/>
  <c r="AR493" i="25"/>
  <c r="AS493" i="25"/>
  <c r="AT493" i="25"/>
  <c r="AU493" i="25"/>
  <c r="AV493" i="25"/>
  <c r="AW493" i="25"/>
  <c r="AX493" i="25"/>
  <c r="AY493" i="25"/>
  <c r="AZ493" i="25"/>
  <c r="BA493" i="25"/>
  <c r="BB493" i="25"/>
  <c r="BC493" i="25"/>
  <c r="BD493" i="25"/>
  <c r="BE493" i="25"/>
  <c r="BF493" i="25"/>
  <c r="BG493" i="25"/>
  <c r="BH493" i="25"/>
  <c r="BI493" i="25"/>
  <c r="BJ493" i="25"/>
  <c r="BK493" i="25"/>
  <c r="BL493" i="25"/>
  <c r="BM493" i="25"/>
  <c r="BN493" i="25"/>
  <c r="BO493" i="25"/>
  <c r="BP493" i="25"/>
  <c r="BQ493" i="25"/>
  <c r="BR493" i="25"/>
  <c r="BS493" i="25"/>
  <c r="BT493" i="25"/>
  <c r="BU493" i="25"/>
  <c r="BV493" i="25"/>
  <c r="BW493" i="25"/>
  <c r="BX493" i="25"/>
  <c r="BY493" i="25"/>
  <c r="BZ493" i="25"/>
  <c r="CA493" i="25"/>
  <c r="CB493" i="25"/>
  <c r="CC493" i="25"/>
  <c r="CD493" i="25"/>
  <c r="CE493" i="25"/>
  <c r="CF493" i="25"/>
  <c r="CG493" i="25"/>
  <c r="CH493" i="25"/>
  <c r="CI493" i="25"/>
  <c r="CJ493" i="25"/>
  <c r="CK493" i="25"/>
  <c r="CL493" i="25"/>
  <c r="CM493" i="25"/>
  <c r="E494" i="25"/>
  <c r="F494" i="25"/>
  <c r="G494" i="25"/>
  <c r="H494" i="25"/>
  <c r="I494" i="25"/>
  <c r="J494" i="25"/>
  <c r="K494" i="25"/>
  <c r="L494" i="25"/>
  <c r="M494" i="25"/>
  <c r="N494" i="25"/>
  <c r="O494" i="25"/>
  <c r="P494" i="25"/>
  <c r="Q494" i="25"/>
  <c r="R494" i="25"/>
  <c r="S494" i="25"/>
  <c r="T494" i="25"/>
  <c r="U494" i="25"/>
  <c r="V494" i="25"/>
  <c r="W494" i="25"/>
  <c r="X494" i="25"/>
  <c r="Y494" i="25"/>
  <c r="Z494" i="25"/>
  <c r="AA494" i="25"/>
  <c r="AB494" i="25"/>
  <c r="AC494" i="25"/>
  <c r="AD494" i="25"/>
  <c r="AE494" i="25"/>
  <c r="AF494" i="25"/>
  <c r="AG494" i="25"/>
  <c r="AH494" i="25"/>
  <c r="AI494" i="25"/>
  <c r="AJ494" i="25"/>
  <c r="AK494" i="25"/>
  <c r="AL494" i="25"/>
  <c r="AM494" i="25"/>
  <c r="AN494" i="25"/>
  <c r="AO494" i="25"/>
  <c r="AP494" i="25"/>
  <c r="AQ494" i="25"/>
  <c r="AR494" i="25"/>
  <c r="AS494" i="25"/>
  <c r="AT494" i="25"/>
  <c r="AU494" i="25"/>
  <c r="AV494" i="25"/>
  <c r="AW494" i="25"/>
  <c r="AX494" i="25"/>
  <c r="AY494" i="25"/>
  <c r="AZ494" i="25"/>
  <c r="BA494" i="25"/>
  <c r="BB494" i="25"/>
  <c r="BC494" i="25"/>
  <c r="BD494" i="25"/>
  <c r="BE494" i="25"/>
  <c r="BF494" i="25"/>
  <c r="BG494" i="25"/>
  <c r="BH494" i="25"/>
  <c r="BI494" i="25"/>
  <c r="BJ494" i="25"/>
  <c r="BK494" i="25"/>
  <c r="BL494" i="25"/>
  <c r="BM494" i="25"/>
  <c r="BN494" i="25"/>
  <c r="BO494" i="25"/>
  <c r="BP494" i="25"/>
  <c r="BQ494" i="25"/>
  <c r="BR494" i="25"/>
  <c r="BS494" i="25"/>
  <c r="BT494" i="25"/>
  <c r="BU494" i="25"/>
  <c r="BV494" i="25"/>
  <c r="BW494" i="25"/>
  <c r="BX494" i="25"/>
  <c r="BY494" i="25"/>
  <c r="BZ494" i="25"/>
  <c r="CA494" i="25"/>
  <c r="CB494" i="25"/>
  <c r="CC494" i="25"/>
  <c r="CD494" i="25"/>
  <c r="CE494" i="25"/>
  <c r="CF494" i="25"/>
  <c r="CG494" i="25"/>
  <c r="CH494" i="25"/>
  <c r="CI494" i="25"/>
  <c r="CJ494" i="25"/>
  <c r="CK494" i="25"/>
  <c r="CL494" i="25"/>
  <c r="CM494" i="25"/>
  <c r="E495" i="25"/>
  <c r="F495" i="25"/>
  <c r="G495" i="25"/>
  <c r="H495" i="25"/>
  <c r="I495" i="25"/>
  <c r="J495" i="25"/>
  <c r="K495" i="25"/>
  <c r="L495" i="25"/>
  <c r="M495" i="25"/>
  <c r="N495" i="25"/>
  <c r="O495" i="25"/>
  <c r="P495" i="25"/>
  <c r="Q495" i="25"/>
  <c r="R495" i="25"/>
  <c r="S495" i="25"/>
  <c r="T495" i="25"/>
  <c r="U495" i="25"/>
  <c r="V495" i="25"/>
  <c r="W495" i="25"/>
  <c r="X495" i="25"/>
  <c r="Y495" i="25"/>
  <c r="Z495" i="25"/>
  <c r="AA495" i="25"/>
  <c r="AB495" i="25"/>
  <c r="AC495" i="25"/>
  <c r="AD495" i="25"/>
  <c r="AE495" i="25"/>
  <c r="AF495" i="25"/>
  <c r="AG495" i="25"/>
  <c r="AH495" i="25"/>
  <c r="AI495" i="25"/>
  <c r="AJ495" i="25"/>
  <c r="AK495" i="25"/>
  <c r="AL495" i="25"/>
  <c r="AM495" i="25"/>
  <c r="AN495" i="25"/>
  <c r="AO495" i="25"/>
  <c r="AP495" i="25"/>
  <c r="AQ495" i="25"/>
  <c r="AR495" i="25"/>
  <c r="AS495" i="25"/>
  <c r="AT495" i="25"/>
  <c r="AU495" i="25"/>
  <c r="AV495" i="25"/>
  <c r="AW495" i="25"/>
  <c r="AX495" i="25"/>
  <c r="AY495" i="25"/>
  <c r="AZ495" i="25"/>
  <c r="BA495" i="25"/>
  <c r="BB495" i="25"/>
  <c r="BC495" i="25"/>
  <c r="BD495" i="25"/>
  <c r="BE495" i="25"/>
  <c r="BF495" i="25"/>
  <c r="BG495" i="25"/>
  <c r="BH495" i="25"/>
  <c r="BI495" i="25"/>
  <c r="BJ495" i="25"/>
  <c r="BK495" i="25"/>
  <c r="BL495" i="25"/>
  <c r="BM495" i="25"/>
  <c r="BN495" i="25"/>
  <c r="BO495" i="25"/>
  <c r="BP495" i="25"/>
  <c r="BQ495" i="25"/>
  <c r="BR495" i="25"/>
  <c r="BS495" i="25"/>
  <c r="BT495" i="25"/>
  <c r="BU495" i="25"/>
  <c r="BV495" i="25"/>
  <c r="BW495" i="25"/>
  <c r="BX495" i="25"/>
  <c r="BY495" i="25"/>
  <c r="BY496" i="25" s="1"/>
  <c r="BZ495" i="25"/>
  <c r="CA495" i="25"/>
  <c r="CB495" i="25"/>
  <c r="CC495" i="25"/>
  <c r="CD495" i="25"/>
  <c r="CE495" i="25"/>
  <c r="CF495" i="25"/>
  <c r="CG495" i="25"/>
  <c r="CH495" i="25"/>
  <c r="CI495" i="25"/>
  <c r="CJ495" i="25"/>
  <c r="CK495" i="25"/>
  <c r="CL495" i="25"/>
  <c r="CM495" i="25"/>
  <c r="E497" i="25"/>
  <c r="F497" i="25"/>
  <c r="G497" i="25"/>
  <c r="H497" i="25"/>
  <c r="I497" i="25"/>
  <c r="J497" i="25"/>
  <c r="K497" i="25"/>
  <c r="L497" i="25"/>
  <c r="M497" i="25"/>
  <c r="N497" i="25"/>
  <c r="O497" i="25"/>
  <c r="P497" i="25"/>
  <c r="Q497" i="25"/>
  <c r="R497" i="25"/>
  <c r="S497" i="25"/>
  <c r="T497" i="25"/>
  <c r="U497" i="25"/>
  <c r="V497" i="25"/>
  <c r="W497" i="25"/>
  <c r="X497" i="25"/>
  <c r="Y497" i="25"/>
  <c r="Z497" i="25"/>
  <c r="AA497" i="25"/>
  <c r="AB497" i="25"/>
  <c r="AC497" i="25"/>
  <c r="AD497" i="25"/>
  <c r="AE497" i="25"/>
  <c r="AF497" i="25"/>
  <c r="AG497" i="25"/>
  <c r="AH497" i="25"/>
  <c r="AI497" i="25"/>
  <c r="AJ497" i="25"/>
  <c r="AK497" i="25"/>
  <c r="AL497" i="25"/>
  <c r="AM497" i="25"/>
  <c r="AN497" i="25"/>
  <c r="AO497" i="25"/>
  <c r="AP497" i="25"/>
  <c r="AQ497" i="25"/>
  <c r="AR497" i="25"/>
  <c r="AS497" i="25"/>
  <c r="AT497" i="25"/>
  <c r="AU497" i="25"/>
  <c r="AV497" i="25"/>
  <c r="AW497" i="25"/>
  <c r="AX497" i="25"/>
  <c r="AY497" i="25"/>
  <c r="AZ497" i="25"/>
  <c r="BA497" i="25"/>
  <c r="BB497" i="25"/>
  <c r="BC497" i="25"/>
  <c r="BD497" i="25"/>
  <c r="BE497" i="25"/>
  <c r="BF497" i="25"/>
  <c r="BG497" i="25"/>
  <c r="BH497" i="25"/>
  <c r="BI497" i="25"/>
  <c r="BJ497" i="25"/>
  <c r="BK497" i="25"/>
  <c r="BL497" i="25"/>
  <c r="BM497" i="25"/>
  <c r="BN497" i="25"/>
  <c r="BO497" i="25"/>
  <c r="BP497" i="25"/>
  <c r="BQ497" i="25"/>
  <c r="BR497" i="25"/>
  <c r="BS497" i="25"/>
  <c r="BT497" i="25"/>
  <c r="BU497" i="25"/>
  <c r="BV497" i="25"/>
  <c r="BW497" i="25"/>
  <c r="BX497" i="25"/>
  <c r="BY497" i="25"/>
  <c r="BZ497" i="25"/>
  <c r="CA497" i="25"/>
  <c r="CB497" i="25"/>
  <c r="CC497" i="25"/>
  <c r="CD497" i="25"/>
  <c r="CE497" i="25"/>
  <c r="CF497" i="25"/>
  <c r="CG497" i="25"/>
  <c r="CH497" i="25"/>
  <c r="CI497" i="25"/>
  <c r="CJ497" i="25"/>
  <c r="CK497" i="25"/>
  <c r="CL497" i="25"/>
  <c r="CM497" i="25"/>
  <c r="E498" i="25"/>
  <c r="F498" i="25"/>
  <c r="G498" i="25"/>
  <c r="H498" i="25"/>
  <c r="I498" i="25"/>
  <c r="J498" i="25"/>
  <c r="K498" i="25"/>
  <c r="L498" i="25"/>
  <c r="M498" i="25"/>
  <c r="N498" i="25"/>
  <c r="O498" i="25"/>
  <c r="P498" i="25"/>
  <c r="Q498" i="25"/>
  <c r="R498" i="25"/>
  <c r="S498" i="25"/>
  <c r="T498" i="25"/>
  <c r="U498" i="25"/>
  <c r="V498" i="25"/>
  <c r="W498" i="25"/>
  <c r="X498" i="25"/>
  <c r="Y498" i="25"/>
  <c r="Z498" i="25"/>
  <c r="AA498" i="25"/>
  <c r="AB498" i="25"/>
  <c r="AC498" i="25"/>
  <c r="AD498" i="25"/>
  <c r="AE498" i="25"/>
  <c r="AF498" i="25"/>
  <c r="AG498" i="25"/>
  <c r="AH498" i="25"/>
  <c r="AI498" i="25"/>
  <c r="AJ498" i="25"/>
  <c r="AK498" i="25"/>
  <c r="AL498" i="25"/>
  <c r="AM498" i="25"/>
  <c r="AN498" i="25"/>
  <c r="AO498" i="25"/>
  <c r="AP498" i="25"/>
  <c r="AQ498" i="25"/>
  <c r="AR498" i="25"/>
  <c r="AS498" i="25"/>
  <c r="AT498" i="25"/>
  <c r="AU498" i="25"/>
  <c r="AV498" i="25"/>
  <c r="AW498" i="25"/>
  <c r="AX498" i="25"/>
  <c r="AY498" i="25"/>
  <c r="AZ498" i="25"/>
  <c r="BA498" i="25"/>
  <c r="BB498" i="25"/>
  <c r="BC498" i="25"/>
  <c r="BD498" i="25"/>
  <c r="BE498" i="25"/>
  <c r="BF498" i="25"/>
  <c r="BG498" i="25"/>
  <c r="BH498" i="25"/>
  <c r="BI498" i="25"/>
  <c r="BJ498" i="25"/>
  <c r="BK498" i="25"/>
  <c r="BL498" i="25"/>
  <c r="BM498" i="25"/>
  <c r="BN498" i="25"/>
  <c r="BO498" i="25"/>
  <c r="BP498" i="25"/>
  <c r="BQ498" i="25"/>
  <c r="BR498" i="25"/>
  <c r="BS498" i="25"/>
  <c r="BT498" i="25"/>
  <c r="BU498" i="25"/>
  <c r="BV498" i="25"/>
  <c r="BW498" i="25"/>
  <c r="BX498" i="25"/>
  <c r="BY498" i="25"/>
  <c r="BZ498" i="25"/>
  <c r="CA498" i="25"/>
  <c r="CB498" i="25"/>
  <c r="CC498" i="25"/>
  <c r="CD498" i="25"/>
  <c r="CE498" i="25"/>
  <c r="CF498" i="25"/>
  <c r="CG498" i="25"/>
  <c r="CH498" i="25"/>
  <c r="CI498" i="25"/>
  <c r="CJ498" i="25"/>
  <c r="CK498" i="25"/>
  <c r="CL498" i="25"/>
  <c r="CM498" i="25"/>
  <c r="E500" i="25"/>
  <c r="F500" i="25"/>
  <c r="G500" i="25"/>
  <c r="H500" i="25"/>
  <c r="I500" i="25"/>
  <c r="J500" i="25"/>
  <c r="K500" i="25"/>
  <c r="L500" i="25"/>
  <c r="M500" i="25"/>
  <c r="N500" i="25"/>
  <c r="O500" i="25"/>
  <c r="P500" i="25"/>
  <c r="Q500" i="25"/>
  <c r="R500" i="25"/>
  <c r="S500" i="25"/>
  <c r="T500" i="25"/>
  <c r="U500" i="25"/>
  <c r="V500" i="25"/>
  <c r="W500" i="25"/>
  <c r="X500" i="25"/>
  <c r="Y500" i="25"/>
  <c r="Z500" i="25"/>
  <c r="AA500" i="25"/>
  <c r="AB500" i="25"/>
  <c r="AC500" i="25"/>
  <c r="AD500" i="25"/>
  <c r="AE500" i="25"/>
  <c r="AF500" i="25"/>
  <c r="AG500" i="25"/>
  <c r="AH500" i="25"/>
  <c r="AI500" i="25"/>
  <c r="AJ500" i="25"/>
  <c r="AK500" i="25"/>
  <c r="AL500" i="25"/>
  <c r="AM500" i="25"/>
  <c r="AN500" i="25"/>
  <c r="AO500" i="25"/>
  <c r="AP500" i="25"/>
  <c r="AQ500" i="25"/>
  <c r="AR500" i="25"/>
  <c r="AS500" i="25"/>
  <c r="AT500" i="25"/>
  <c r="AU500" i="25"/>
  <c r="AV500" i="25"/>
  <c r="AW500" i="25"/>
  <c r="AX500" i="25"/>
  <c r="AY500" i="25"/>
  <c r="AZ500" i="25"/>
  <c r="BA500" i="25"/>
  <c r="BB500" i="25"/>
  <c r="BC500" i="25"/>
  <c r="BD500" i="25"/>
  <c r="BE500" i="25"/>
  <c r="BF500" i="25"/>
  <c r="BG500" i="25"/>
  <c r="BH500" i="25"/>
  <c r="BI500" i="25"/>
  <c r="BJ500" i="25"/>
  <c r="BK500" i="25"/>
  <c r="BL500" i="25"/>
  <c r="BM500" i="25"/>
  <c r="BN500" i="25"/>
  <c r="BO500" i="25"/>
  <c r="BP500" i="25"/>
  <c r="BQ500" i="25"/>
  <c r="BR500" i="25"/>
  <c r="BS500" i="25"/>
  <c r="BT500" i="25"/>
  <c r="BU500" i="25"/>
  <c r="BV500" i="25"/>
  <c r="BW500" i="25"/>
  <c r="BX500" i="25"/>
  <c r="BY500" i="25"/>
  <c r="BZ500" i="25"/>
  <c r="CA500" i="25"/>
  <c r="CB500" i="25"/>
  <c r="CC500" i="25"/>
  <c r="CD500" i="25"/>
  <c r="CE500" i="25"/>
  <c r="CF500" i="25"/>
  <c r="CG500" i="25"/>
  <c r="CH500" i="25"/>
  <c r="CI500" i="25"/>
  <c r="CJ500" i="25"/>
  <c r="CK500" i="25"/>
  <c r="CL500" i="25"/>
  <c r="CM500" i="25"/>
  <c r="E501" i="25"/>
  <c r="F501" i="25"/>
  <c r="G501" i="25"/>
  <c r="H501" i="25"/>
  <c r="I501" i="25"/>
  <c r="J501" i="25"/>
  <c r="K501" i="25"/>
  <c r="L501" i="25"/>
  <c r="M501" i="25"/>
  <c r="N501" i="25"/>
  <c r="O501" i="25"/>
  <c r="P501" i="25"/>
  <c r="Q501" i="25"/>
  <c r="R501" i="25"/>
  <c r="S501" i="25"/>
  <c r="T501" i="25"/>
  <c r="U501" i="25"/>
  <c r="V501" i="25"/>
  <c r="W501" i="25"/>
  <c r="X501" i="25"/>
  <c r="Y501" i="25"/>
  <c r="Z501" i="25"/>
  <c r="AA501" i="25"/>
  <c r="AB501" i="25"/>
  <c r="AC501" i="25"/>
  <c r="AD501" i="25"/>
  <c r="AE501" i="25"/>
  <c r="AF501" i="25"/>
  <c r="AG501" i="25"/>
  <c r="AH501" i="25"/>
  <c r="AI501" i="25"/>
  <c r="AJ501" i="25"/>
  <c r="AK501" i="25"/>
  <c r="AL501" i="25"/>
  <c r="AM501" i="25"/>
  <c r="AN501" i="25"/>
  <c r="AO501" i="25"/>
  <c r="AP501" i="25"/>
  <c r="AQ501" i="25"/>
  <c r="AR501" i="25"/>
  <c r="AS501" i="25"/>
  <c r="AT501" i="25"/>
  <c r="AU501" i="25"/>
  <c r="AV501" i="25"/>
  <c r="AW501" i="25"/>
  <c r="AX501" i="25"/>
  <c r="AY501" i="25"/>
  <c r="AZ501" i="25"/>
  <c r="BA501" i="25"/>
  <c r="BB501" i="25"/>
  <c r="BC501" i="25"/>
  <c r="BD501" i="25"/>
  <c r="BE501" i="25"/>
  <c r="BF501" i="25"/>
  <c r="BG501" i="25"/>
  <c r="BH501" i="25"/>
  <c r="BI501" i="25"/>
  <c r="BJ501" i="25"/>
  <c r="BK501" i="25"/>
  <c r="BL501" i="25"/>
  <c r="BM501" i="25"/>
  <c r="BN501" i="25"/>
  <c r="BO501" i="25"/>
  <c r="BP501" i="25"/>
  <c r="BQ501" i="25"/>
  <c r="BR501" i="25"/>
  <c r="BS501" i="25"/>
  <c r="BT501" i="25"/>
  <c r="BU501" i="25"/>
  <c r="BV501" i="25"/>
  <c r="BW501" i="25"/>
  <c r="BX501" i="25"/>
  <c r="BY501" i="25"/>
  <c r="BZ501" i="25"/>
  <c r="CA501" i="25"/>
  <c r="CB501" i="25"/>
  <c r="CC501" i="25"/>
  <c r="CD501" i="25"/>
  <c r="CE501" i="25"/>
  <c r="CF501" i="25"/>
  <c r="CG501" i="25"/>
  <c r="CH501" i="25"/>
  <c r="CI501" i="25"/>
  <c r="CJ501" i="25"/>
  <c r="CK501" i="25"/>
  <c r="CL501" i="25"/>
  <c r="CM501" i="25"/>
  <c r="E503" i="25"/>
  <c r="F503" i="25"/>
  <c r="G503" i="25"/>
  <c r="H503" i="25"/>
  <c r="I503" i="25"/>
  <c r="J503" i="25"/>
  <c r="K503" i="25"/>
  <c r="L503" i="25"/>
  <c r="M503" i="25"/>
  <c r="N503" i="25"/>
  <c r="O503" i="25"/>
  <c r="P503" i="25"/>
  <c r="Q503" i="25"/>
  <c r="R503" i="25"/>
  <c r="S503" i="25"/>
  <c r="T503" i="25"/>
  <c r="U503" i="25"/>
  <c r="V503" i="25"/>
  <c r="W503" i="25"/>
  <c r="X503" i="25"/>
  <c r="Y503" i="25"/>
  <c r="Z503" i="25"/>
  <c r="AA503" i="25"/>
  <c r="AB503" i="25"/>
  <c r="AC503" i="25"/>
  <c r="AD503" i="25"/>
  <c r="AE503" i="25"/>
  <c r="AF503" i="25"/>
  <c r="AG503" i="25"/>
  <c r="AH503" i="25"/>
  <c r="AI503" i="25"/>
  <c r="AJ503" i="25"/>
  <c r="AK503" i="25"/>
  <c r="AL503" i="25"/>
  <c r="AM503" i="25"/>
  <c r="AN503" i="25"/>
  <c r="AO503" i="25"/>
  <c r="AP503" i="25"/>
  <c r="AQ503" i="25"/>
  <c r="AR503" i="25"/>
  <c r="AS503" i="25"/>
  <c r="AT503" i="25"/>
  <c r="AU503" i="25"/>
  <c r="AV503" i="25"/>
  <c r="AW503" i="25"/>
  <c r="AX503" i="25"/>
  <c r="AY503" i="25"/>
  <c r="AZ503" i="25"/>
  <c r="BA503" i="25"/>
  <c r="BB503" i="25"/>
  <c r="BC503" i="25"/>
  <c r="BD503" i="25"/>
  <c r="BE503" i="25"/>
  <c r="BF503" i="25"/>
  <c r="BG503" i="25"/>
  <c r="BH503" i="25"/>
  <c r="BI503" i="25"/>
  <c r="BJ503" i="25"/>
  <c r="BK503" i="25"/>
  <c r="BL503" i="25"/>
  <c r="BM503" i="25"/>
  <c r="BN503" i="25"/>
  <c r="BO503" i="25"/>
  <c r="BP503" i="25"/>
  <c r="BQ503" i="25"/>
  <c r="BR503" i="25"/>
  <c r="BS503" i="25"/>
  <c r="BT503" i="25"/>
  <c r="BU503" i="25"/>
  <c r="BV503" i="25"/>
  <c r="BW503" i="25"/>
  <c r="BX503" i="25"/>
  <c r="BY503" i="25"/>
  <c r="BZ503" i="25"/>
  <c r="CA503" i="25"/>
  <c r="CB503" i="25"/>
  <c r="CC503" i="25"/>
  <c r="CD503" i="25"/>
  <c r="CE503" i="25"/>
  <c r="CF503" i="25"/>
  <c r="CG503" i="25"/>
  <c r="CH503" i="25"/>
  <c r="CI503" i="25"/>
  <c r="CJ503" i="25"/>
  <c r="CK503" i="25"/>
  <c r="CL503" i="25"/>
  <c r="CM503" i="25"/>
  <c r="E504" i="25"/>
  <c r="F504" i="25"/>
  <c r="G504" i="25"/>
  <c r="H504" i="25"/>
  <c r="I504" i="25"/>
  <c r="J504" i="25"/>
  <c r="K504" i="25"/>
  <c r="L504" i="25"/>
  <c r="M504" i="25"/>
  <c r="N504" i="25"/>
  <c r="O504" i="25"/>
  <c r="P504" i="25"/>
  <c r="Q504" i="25"/>
  <c r="R504" i="25"/>
  <c r="S504" i="25"/>
  <c r="T504" i="25"/>
  <c r="U504" i="25"/>
  <c r="V504" i="25"/>
  <c r="W504" i="25"/>
  <c r="X504" i="25"/>
  <c r="Y504" i="25"/>
  <c r="Z504" i="25"/>
  <c r="AA504" i="25"/>
  <c r="AB504" i="25"/>
  <c r="AC504" i="25"/>
  <c r="AD504" i="25"/>
  <c r="AE504" i="25"/>
  <c r="AF504" i="25"/>
  <c r="AG504" i="25"/>
  <c r="AH504" i="25"/>
  <c r="AI504" i="25"/>
  <c r="AJ504" i="25"/>
  <c r="AK504" i="25"/>
  <c r="AL504" i="25"/>
  <c r="AM504" i="25"/>
  <c r="AN504" i="25"/>
  <c r="AO504" i="25"/>
  <c r="AP504" i="25"/>
  <c r="AQ504" i="25"/>
  <c r="AR504" i="25"/>
  <c r="AS504" i="25"/>
  <c r="AT504" i="25"/>
  <c r="AU504" i="25"/>
  <c r="AV504" i="25"/>
  <c r="AW504" i="25"/>
  <c r="AX504" i="25"/>
  <c r="AY504" i="25"/>
  <c r="AZ504" i="25"/>
  <c r="BA504" i="25"/>
  <c r="BB504" i="25"/>
  <c r="BC504" i="25"/>
  <c r="BD504" i="25"/>
  <c r="BE504" i="25"/>
  <c r="BF504" i="25"/>
  <c r="BG504" i="25"/>
  <c r="BH504" i="25"/>
  <c r="BI504" i="25"/>
  <c r="BJ504" i="25"/>
  <c r="BK504" i="25"/>
  <c r="BL504" i="25"/>
  <c r="BM504" i="25"/>
  <c r="BN504" i="25"/>
  <c r="BO504" i="25"/>
  <c r="BP504" i="25"/>
  <c r="BQ504" i="25"/>
  <c r="BR504" i="25"/>
  <c r="BS504" i="25"/>
  <c r="BT504" i="25"/>
  <c r="BU504" i="25"/>
  <c r="BV504" i="25"/>
  <c r="BW504" i="25"/>
  <c r="BX504" i="25"/>
  <c r="BY504" i="25"/>
  <c r="BZ504" i="25"/>
  <c r="CA504" i="25"/>
  <c r="CB504" i="25"/>
  <c r="CC504" i="25"/>
  <c r="CD504" i="25"/>
  <c r="CE504" i="25"/>
  <c r="CF504" i="25"/>
  <c r="CG504" i="25"/>
  <c r="CH504" i="25"/>
  <c r="CI504" i="25"/>
  <c r="CJ504" i="25"/>
  <c r="CK504" i="25"/>
  <c r="CL504" i="25"/>
  <c r="CM504" i="25"/>
  <c r="E505" i="25"/>
  <c r="F505" i="25"/>
  <c r="G505" i="25"/>
  <c r="H505" i="25"/>
  <c r="I505" i="25"/>
  <c r="J505" i="25"/>
  <c r="K505" i="25"/>
  <c r="L505" i="25"/>
  <c r="M505" i="25"/>
  <c r="N505" i="25"/>
  <c r="O505" i="25"/>
  <c r="P505" i="25"/>
  <c r="Q505" i="25"/>
  <c r="R505" i="25"/>
  <c r="S505" i="25"/>
  <c r="T505" i="25"/>
  <c r="U505" i="25"/>
  <c r="V505" i="25"/>
  <c r="W505" i="25"/>
  <c r="X505" i="25"/>
  <c r="Y505" i="25"/>
  <c r="Z505" i="25"/>
  <c r="AA505" i="25"/>
  <c r="AB505" i="25"/>
  <c r="AC505" i="25"/>
  <c r="AD505" i="25"/>
  <c r="AE505" i="25"/>
  <c r="AF505" i="25"/>
  <c r="AG505" i="25"/>
  <c r="AH505" i="25"/>
  <c r="AI505" i="25"/>
  <c r="AJ505" i="25"/>
  <c r="AK505" i="25"/>
  <c r="AL505" i="25"/>
  <c r="AM505" i="25"/>
  <c r="AN505" i="25"/>
  <c r="AO505" i="25"/>
  <c r="AP505" i="25"/>
  <c r="AQ505" i="25"/>
  <c r="AR505" i="25"/>
  <c r="AS505" i="25"/>
  <c r="AT505" i="25"/>
  <c r="AU505" i="25"/>
  <c r="AV505" i="25"/>
  <c r="AW505" i="25"/>
  <c r="AX505" i="25"/>
  <c r="AY505" i="25"/>
  <c r="AZ505" i="25"/>
  <c r="BA505" i="25"/>
  <c r="BB505" i="25"/>
  <c r="BC505" i="25"/>
  <c r="BD505" i="25"/>
  <c r="BE505" i="25"/>
  <c r="BF505" i="25"/>
  <c r="BG505" i="25"/>
  <c r="BH505" i="25"/>
  <c r="BI505" i="25"/>
  <c r="BJ505" i="25"/>
  <c r="BK505" i="25"/>
  <c r="BL505" i="25"/>
  <c r="BM505" i="25"/>
  <c r="BN505" i="25"/>
  <c r="BO505" i="25"/>
  <c r="BP505" i="25"/>
  <c r="BQ505" i="25"/>
  <c r="BR505" i="25"/>
  <c r="BS505" i="25"/>
  <c r="BT505" i="25"/>
  <c r="BU505" i="25"/>
  <c r="BV505" i="25"/>
  <c r="BW505" i="25"/>
  <c r="BX505" i="25"/>
  <c r="BY505" i="25"/>
  <c r="BZ505" i="25"/>
  <c r="CA505" i="25"/>
  <c r="CB505" i="25"/>
  <c r="CC505" i="25"/>
  <c r="CD505" i="25"/>
  <c r="CE505" i="25"/>
  <c r="CF505" i="25"/>
  <c r="CG505" i="25"/>
  <c r="CH505" i="25"/>
  <c r="CI505" i="25"/>
  <c r="CJ505" i="25"/>
  <c r="CK505" i="25"/>
  <c r="CL505" i="25"/>
  <c r="CM505" i="25"/>
  <c r="E506" i="25"/>
  <c r="F506" i="25"/>
  <c r="G506" i="25"/>
  <c r="H506" i="25"/>
  <c r="I506" i="25"/>
  <c r="J506" i="25"/>
  <c r="K506" i="25"/>
  <c r="L506" i="25"/>
  <c r="M506" i="25"/>
  <c r="N506" i="25"/>
  <c r="O506" i="25"/>
  <c r="P506" i="25"/>
  <c r="Q506" i="25"/>
  <c r="R506" i="25"/>
  <c r="S506" i="25"/>
  <c r="T506" i="25"/>
  <c r="U506" i="25"/>
  <c r="V506" i="25"/>
  <c r="W506" i="25"/>
  <c r="X506" i="25"/>
  <c r="Y506" i="25"/>
  <c r="Z506" i="25"/>
  <c r="AA506" i="25"/>
  <c r="AB506" i="25"/>
  <c r="AC506" i="25"/>
  <c r="AD506" i="25"/>
  <c r="AE506" i="25"/>
  <c r="AF506" i="25"/>
  <c r="AG506" i="25"/>
  <c r="AH506" i="25"/>
  <c r="AI506" i="25"/>
  <c r="AJ506" i="25"/>
  <c r="AK506" i="25"/>
  <c r="AL506" i="25"/>
  <c r="AM506" i="25"/>
  <c r="AN506" i="25"/>
  <c r="AO506" i="25"/>
  <c r="AP506" i="25"/>
  <c r="AQ506" i="25"/>
  <c r="AR506" i="25"/>
  <c r="AS506" i="25"/>
  <c r="AT506" i="25"/>
  <c r="AU506" i="25"/>
  <c r="AV506" i="25"/>
  <c r="AW506" i="25"/>
  <c r="AX506" i="25"/>
  <c r="AY506" i="25"/>
  <c r="AZ506" i="25"/>
  <c r="BA506" i="25"/>
  <c r="BB506" i="25"/>
  <c r="BC506" i="25"/>
  <c r="BD506" i="25"/>
  <c r="BE506" i="25"/>
  <c r="BF506" i="25"/>
  <c r="BG506" i="25"/>
  <c r="BH506" i="25"/>
  <c r="BI506" i="25"/>
  <c r="BJ506" i="25"/>
  <c r="BK506" i="25"/>
  <c r="BL506" i="25"/>
  <c r="BM506" i="25"/>
  <c r="BN506" i="25"/>
  <c r="BO506" i="25"/>
  <c r="BP506" i="25"/>
  <c r="BQ506" i="25"/>
  <c r="BR506" i="25"/>
  <c r="BS506" i="25"/>
  <c r="BT506" i="25"/>
  <c r="BU506" i="25"/>
  <c r="BV506" i="25"/>
  <c r="BW506" i="25"/>
  <c r="BX506" i="25"/>
  <c r="BY506" i="25"/>
  <c r="BZ506" i="25"/>
  <c r="CA506" i="25"/>
  <c r="CB506" i="25"/>
  <c r="CC506" i="25"/>
  <c r="CD506" i="25"/>
  <c r="CE506" i="25"/>
  <c r="CF506" i="25"/>
  <c r="CG506" i="25"/>
  <c r="CH506" i="25"/>
  <c r="CI506" i="25"/>
  <c r="CJ506" i="25"/>
  <c r="CK506" i="25"/>
  <c r="CL506" i="25"/>
  <c r="CM506" i="25"/>
  <c r="E507" i="25"/>
  <c r="F507" i="25"/>
  <c r="G507" i="25"/>
  <c r="H507" i="25"/>
  <c r="I507" i="25"/>
  <c r="J507" i="25"/>
  <c r="K507" i="25"/>
  <c r="L507" i="25"/>
  <c r="M507" i="25"/>
  <c r="N507" i="25"/>
  <c r="O507" i="25"/>
  <c r="P507" i="25"/>
  <c r="Q507" i="25"/>
  <c r="R507" i="25"/>
  <c r="S507" i="25"/>
  <c r="T507" i="25"/>
  <c r="U507" i="25"/>
  <c r="V507" i="25"/>
  <c r="W507" i="25"/>
  <c r="X507" i="25"/>
  <c r="Y507" i="25"/>
  <c r="Z507" i="25"/>
  <c r="AA507" i="25"/>
  <c r="AB507" i="25"/>
  <c r="AC507" i="25"/>
  <c r="AD507" i="25"/>
  <c r="AE507" i="25"/>
  <c r="AF507" i="25"/>
  <c r="AG507" i="25"/>
  <c r="AH507" i="25"/>
  <c r="AI507" i="25"/>
  <c r="AJ507" i="25"/>
  <c r="AK507" i="25"/>
  <c r="AL507" i="25"/>
  <c r="AM507" i="25"/>
  <c r="AN507" i="25"/>
  <c r="AO507" i="25"/>
  <c r="AP507" i="25"/>
  <c r="AQ507" i="25"/>
  <c r="AR507" i="25"/>
  <c r="AS507" i="25"/>
  <c r="AT507" i="25"/>
  <c r="AU507" i="25"/>
  <c r="AV507" i="25"/>
  <c r="AW507" i="25"/>
  <c r="AX507" i="25"/>
  <c r="AY507" i="25"/>
  <c r="AZ507" i="25"/>
  <c r="BA507" i="25"/>
  <c r="BB507" i="25"/>
  <c r="BC507" i="25"/>
  <c r="BD507" i="25"/>
  <c r="BE507" i="25"/>
  <c r="BF507" i="25"/>
  <c r="BG507" i="25"/>
  <c r="BH507" i="25"/>
  <c r="BI507" i="25"/>
  <c r="BJ507" i="25"/>
  <c r="BK507" i="25"/>
  <c r="BL507" i="25"/>
  <c r="BM507" i="25"/>
  <c r="BN507" i="25"/>
  <c r="BO507" i="25"/>
  <c r="BP507" i="25"/>
  <c r="BQ507" i="25"/>
  <c r="BR507" i="25"/>
  <c r="BS507" i="25"/>
  <c r="BT507" i="25"/>
  <c r="BU507" i="25"/>
  <c r="BV507" i="25"/>
  <c r="BW507" i="25"/>
  <c r="BX507" i="25"/>
  <c r="BY507" i="25"/>
  <c r="BZ507" i="25"/>
  <c r="CA507" i="25"/>
  <c r="CB507" i="25"/>
  <c r="CC507" i="25"/>
  <c r="CD507" i="25"/>
  <c r="CE507" i="25"/>
  <c r="CF507" i="25"/>
  <c r="CG507" i="25"/>
  <c r="CH507" i="25"/>
  <c r="CI507" i="25"/>
  <c r="CJ507" i="25"/>
  <c r="CK507" i="25"/>
  <c r="CL507" i="25"/>
  <c r="CM507" i="25"/>
  <c r="E508" i="25"/>
  <c r="F508" i="25"/>
  <c r="G508" i="25"/>
  <c r="H508" i="25"/>
  <c r="I508" i="25"/>
  <c r="J508" i="25"/>
  <c r="K508" i="25"/>
  <c r="L508" i="25"/>
  <c r="M508" i="25"/>
  <c r="N508" i="25"/>
  <c r="O508" i="25"/>
  <c r="P508" i="25"/>
  <c r="Q508" i="25"/>
  <c r="R508" i="25"/>
  <c r="S508" i="25"/>
  <c r="T508" i="25"/>
  <c r="U508" i="25"/>
  <c r="V508" i="25"/>
  <c r="W508" i="25"/>
  <c r="X508" i="25"/>
  <c r="Y508" i="25"/>
  <c r="Z508" i="25"/>
  <c r="AA508" i="25"/>
  <c r="AB508" i="25"/>
  <c r="AC508" i="25"/>
  <c r="AD508" i="25"/>
  <c r="AE508" i="25"/>
  <c r="AF508" i="25"/>
  <c r="AG508" i="25"/>
  <c r="AH508" i="25"/>
  <c r="AI508" i="25"/>
  <c r="AJ508" i="25"/>
  <c r="AK508" i="25"/>
  <c r="AL508" i="25"/>
  <c r="AM508" i="25"/>
  <c r="AN508" i="25"/>
  <c r="AO508" i="25"/>
  <c r="AP508" i="25"/>
  <c r="AQ508" i="25"/>
  <c r="AR508" i="25"/>
  <c r="AS508" i="25"/>
  <c r="AT508" i="25"/>
  <c r="AU508" i="25"/>
  <c r="AV508" i="25"/>
  <c r="AW508" i="25"/>
  <c r="AX508" i="25"/>
  <c r="AY508" i="25"/>
  <c r="AZ508" i="25"/>
  <c r="BA508" i="25"/>
  <c r="BB508" i="25"/>
  <c r="BC508" i="25"/>
  <c r="BD508" i="25"/>
  <c r="BE508" i="25"/>
  <c r="BF508" i="25"/>
  <c r="BG508" i="25"/>
  <c r="BH508" i="25"/>
  <c r="BI508" i="25"/>
  <c r="BJ508" i="25"/>
  <c r="BK508" i="25"/>
  <c r="BL508" i="25"/>
  <c r="BM508" i="25"/>
  <c r="BN508" i="25"/>
  <c r="BO508" i="25"/>
  <c r="BP508" i="25"/>
  <c r="BQ508" i="25"/>
  <c r="BR508" i="25"/>
  <c r="BS508" i="25"/>
  <c r="BT508" i="25"/>
  <c r="BU508" i="25"/>
  <c r="BV508" i="25"/>
  <c r="BW508" i="25"/>
  <c r="BX508" i="25"/>
  <c r="BY508" i="25"/>
  <c r="BZ508" i="25"/>
  <c r="CA508" i="25"/>
  <c r="CB508" i="25"/>
  <c r="CC508" i="25"/>
  <c r="CD508" i="25"/>
  <c r="CE508" i="25"/>
  <c r="CF508" i="25"/>
  <c r="CG508" i="25"/>
  <c r="CH508" i="25"/>
  <c r="CI508" i="25"/>
  <c r="CJ508" i="25"/>
  <c r="CK508" i="25"/>
  <c r="CL508" i="25"/>
  <c r="CM508" i="25"/>
  <c r="E509" i="25"/>
  <c r="F509" i="25"/>
  <c r="G509" i="25"/>
  <c r="H509" i="25"/>
  <c r="I509" i="25"/>
  <c r="J509" i="25"/>
  <c r="K509" i="25"/>
  <c r="L509" i="25"/>
  <c r="M509" i="25"/>
  <c r="N509" i="25"/>
  <c r="O509" i="25"/>
  <c r="P509" i="25"/>
  <c r="Q509" i="25"/>
  <c r="R509" i="25"/>
  <c r="S509" i="25"/>
  <c r="T509" i="25"/>
  <c r="U509" i="25"/>
  <c r="V509" i="25"/>
  <c r="W509" i="25"/>
  <c r="X509" i="25"/>
  <c r="Y509" i="25"/>
  <c r="Z509" i="25"/>
  <c r="AA509" i="25"/>
  <c r="AB509" i="25"/>
  <c r="AC509" i="25"/>
  <c r="AD509" i="25"/>
  <c r="AE509" i="25"/>
  <c r="AF509" i="25"/>
  <c r="AG509" i="25"/>
  <c r="AH509" i="25"/>
  <c r="AI509" i="25"/>
  <c r="AJ509" i="25"/>
  <c r="AK509" i="25"/>
  <c r="AL509" i="25"/>
  <c r="AM509" i="25"/>
  <c r="AN509" i="25"/>
  <c r="AO509" i="25"/>
  <c r="AP509" i="25"/>
  <c r="AQ509" i="25"/>
  <c r="AR509" i="25"/>
  <c r="AS509" i="25"/>
  <c r="AT509" i="25"/>
  <c r="AU509" i="25"/>
  <c r="AV509" i="25"/>
  <c r="AW509" i="25"/>
  <c r="AX509" i="25"/>
  <c r="AY509" i="25"/>
  <c r="AZ509" i="25"/>
  <c r="BA509" i="25"/>
  <c r="BB509" i="25"/>
  <c r="BC509" i="25"/>
  <c r="BD509" i="25"/>
  <c r="BE509" i="25"/>
  <c r="BF509" i="25"/>
  <c r="BG509" i="25"/>
  <c r="BH509" i="25"/>
  <c r="BI509" i="25"/>
  <c r="BJ509" i="25"/>
  <c r="BK509" i="25"/>
  <c r="BL509" i="25"/>
  <c r="BM509" i="25"/>
  <c r="BN509" i="25"/>
  <c r="BO509" i="25"/>
  <c r="BP509" i="25"/>
  <c r="BQ509" i="25"/>
  <c r="BR509" i="25"/>
  <c r="BS509" i="25"/>
  <c r="BT509" i="25"/>
  <c r="BU509" i="25"/>
  <c r="BV509" i="25"/>
  <c r="BW509" i="25"/>
  <c r="BX509" i="25"/>
  <c r="BY509" i="25"/>
  <c r="BZ509" i="25"/>
  <c r="CA509" i="25"/>
  <c r="CB509" i="25"/>
  <c r="CC509" i="25"/>
  <c r="CD509" i="25"/>
  <c r="CE509" i="25"/>
  <c r="CF509" i="25"/>
  <c r="CG509" i="25"/>
  <c r="CH509" i="25"/>
  <c r="CI509" i="25"/>
  <c r="CJ509" i="25"/>
  <c r="CK509" i="25"/>
  <c r="CL509" i="25"/>
  <c r="CM509" i="25"/>
  <c r="E510" i="25"/>
  <c r="F510" i="25"/>
  <c r="G510" i="25"/>
  <c r="H510" i="25"/>
  <c r="I510" i="25"/>
  <c r="J510" i="25"/>
  <c r="K510" i="25"/>
  <c r="L510" i="25"/>
  <c r="M510" i="25"/>
  <c r="N510" i="25"/>
  <c r="O510" i="25"/>
  <c r="P510" i="25"/>
  <c r="Q510" i="25"/>
  <c r="R510" i="25"/>
  <c r="S510" i="25"/>
  <c r="T510" i="25"/>
  <c r="U510" i="25"/>
  <c r="V510" i="25"/>
  <c r="W510" i="25"/>
  <c r="X510" i="25"/>
  <c r="Y510" i="25"/>
  <c r="Z510" i="25"/>
  <c r="AA510" i="25"/>
  <c r="AB510" i="25"/>
  <c r="AC510" i="25"/>
  <c r="AD510" i="25"/>
  <c r="AE510" i="25"/>
  <c r="AF510" i="25"/>
  <c r="AG510" i="25"/>
  <c r="AH510" i="25"/>
  <c r="AI510" i="25"/>
  <c r="AJ510" i="25"/>
  <c r="AK510" i="25"/>
  <c r="AL510" i="25"/>
  <c r="AM510" i="25"/>
  <c r="AN510" i="25"/>
  <c r="AO510" i="25"/>
  <c r="AP510" i="25"/>
  <c r="AQ510" i="25"/>
  <c r="AR510" i="25"/>
  <c r="AS510" i="25"/>
  <c r="AT510" i="25"/>
  <c r="AU510" i="25"/>
  <c r="AV510" i="25"/>
  <c r="AW510" i="25"/>
  <c r="AX510" i="25"/>
  <c r="AY510" i="25"/>
  <c r="AZ510" i="25"/>
  <c r="BA510" i="25"/>
  <c r="BB510" i="25"/>
  <c r="BC510" i="25"/>
  <c r="BD510" i="25"/>
  <c r="BE510" i="25"/>
  <c r="BF510" i="25"/>
  <c r="BG510" i="25"/>
  <c r="BH510" i="25"/>
  <c r="BI510" i="25"/>
  <c r="BJ510" i="25"/>
  <c r="BK510" i="25"/>
  <c r="BL510" i="25"/>
  <c r="BM510" i="25"/>
  <c r="BN510" i="25"/>
  <c r="BO510" i="25"/>
  <c r="BP510" i="25"/>
  <c r="BQ510" i="25"/>
  <c r="BR510" i="25"/>
  <c r="BS510" i="25"/>
  <c r="BT510" i="25"/>
  <c r="BU510" i="25"/>
  <c r="BV510" i="25"/>
  <c r="BW510" i="25"/>
  <c r="BX510" i="25"/>
  <c r="BY510" i="25"/>
  <c r="BZ510" i="25"/>
  <c r="CA510" i="25"/>
  <c r="CB510" i="25"/>
  <c r="CC510" i="25"/>
  <c r="CD510" i="25"/>
  <c r="CE510" i="25"/>
  <c r="CF510" i="25"/>
  <c r="CG510" i="25"/>
  <c r="CH510" i="25"/>
  <c r="CI510" i="25"/>
  <c r="CJ510" i="25"/>
  <c r="CK510" i="25"/>
  <c r="CL510" i="25"/>
  <c r="CM510" i="25"/>
  <c r="E511" i="25"/>
  <c r="F511" i="25"/>
  <c r="G511" i="25"/>
  <c r="H511" i="25"/>
  <c r="I511" i="25"/>
  <c r="J511" i="25"/>
  <c r="K511" i="25"/>
  <c r="L511" i="25"/>
  <c r="M511" i="25"/>
  <c r="N511" i="25"/>
  <c r="O511" i="25"/>
  <c r="P511" i="25"/>
  <c r="Q511" i="25"/>
  <c r="R511" i="25"/>
  <c r="S511" i="25"/>
  <c r="T511" i="25"/>
  <c r="U511" i="25"/>
  <c r="V511" i="25"/>
  <c r="W511" i="25"/>
  <c r="X511" i="25"/>
  <c r="Y511" i="25"/>
  <c r="Z511" i="25"/>
  <c r="AA511" i="25"/>
  <c r="AB511" i="25"/>
  <c r="AC511" i="25"/>
  <c r="AD511" i="25"/>
  <c r="AE511" i="25"/>
  <c r="AF511" i="25"/>
  <c r="AG511" i="25"/>
  <c r="AH511" i="25"/>
  <c r="AI511" i="25"/>
  <c r="AJ511" i="25"/>
  <c r="AK511" i="25"/>
  <c r="AL511" i="25"/>
  <c r="AM511" i="25"/>
  <c r="AN511" i="25"/>
  <c r="AO511" i="25"/>
  <c r="AP511" i="25"/>
  <c r="AQ511" i="25"/>
  <c r="AR511" i="25"/>
  <c r="AS511" i="25"/>
  <c r="AT511" i="25"/>
  <c r="AU511" i="25"/>
  <c r="AV511" i="25"/>
  <c r="AW511" i="25"/>
  <c r="AX511" i="25"/>
  <c r="AY511" i="25"/>
  <c r="AZ511" i="25"/>
  <c r="BA511" i="25"/>
  <c r="BB511" i="25"/>
  <c r="BC511" i="25"/>
  <c r="BD511" i="25"/>
  <c r="BE511" i="25"/>
  <c r="BF511" i="25"/>
  <c r="BG511" i="25"/>
  <c r="BH511" i="25"/>
  <c r="BI511" i="25"/>
  <c r="BJ511" i="25"/>
  <c r="BK511" i="25"/>
  <c r="BL511" i="25"/>
  <c r="BM511" i="25"/>
  <c r="BN511" i="25"/>
  <c r="BO511" i="25"/>
  <c r="BP511" i="25"/>
  <c r="BQ511" i="25"/>
  <c r="BR511" i="25"/>
  <c r="BS511" i="25"/>
  <c r="BT511" i="25"/>
  <c r="BU511" i="25"/>
  <c r="BV511" i="25"/>
  <c r="BW511" i="25"/>
  <c r="BX511" i="25"/>
  <c r="BY511" i="25"/>
  <c r="BZ511" i="25"/>
  <c r="CA511" i="25"/>
  <c r="CB511" i="25"/>
  <c r="CC511" i="25"/>
  <c r="CD511" i="25"/>
  <c r="CE511" i="25"/>
  <c r="CF511" i="25"/>
  <c r="CG511" i="25"/>
  <c r="CH511" i="25"/>
  <c r="CI511" i="25"/>
  <c r="CJ511" i="25"/>
  <c r="CK511" i="25"/>
  <c r="CL511" i="25"/>
  <c r="CM511" i="25"/>
  <c r="E512" i="25"/>
  <c r="F512" i="25"/>
  <c r="G512" i="25"/>
  <c r="H512" i="25"/>
  <c r="I512" i="25"/>
  <c r="J512" i="25"/>
  <c r="K512" i="25"/>
  <c r="L512" i="25"/>
  <c r="M512" i="25"/>
  <c r="N512" i="25"/>
  <c r="O512" i="25"/>
  <c r="P512" i="25"/>
  <c r="Q512" i="25"/>
  <c r="R512" i="25"/>
  <c r="S512" i="25"/>
  <c r="T512" i="25"/>
  <c r="U512" i="25"/>
  <c r="V512" i="25"/>
  <c r="W512" i="25"/>
  <c r="X512" i="25"/>
  <c r="Y512" i="25"/>
  <c r="Z512" i="25"/>
  <c r="AA512" i="25"/>
  <c r="AB512" i="25"/>
  <c r="AC512" i="25"/>
  <c r="AD512" i="25"/>
  <c r="AE512" i="25"/>
  <c r="AF512" i="25"/>
  <c r="AG512" i="25"/>
  <c r="AH512" i="25"/>
  <c r="AI512" i="25"/>
  <c r="AJ512" i="25"/>
  <c r="AK512" i="25"/>
  <c r="AL512" i="25"/>
  <c r="AM512" i="25"/>
  <c r="AN512" i="25"/>
  <c r="AO512" i="25"/>
  <c r="AP512" i="25"/>
  <c r="AQ512" i="25"/>
  <c r="AR512" i="25"/>
  <c r="AS512" i="25"/>
  <c r="AT512" i="25"/>
  <c r="AU512" i="25"/>
  <c r="AV512" i="25"/>
  <c r="AW512" i="25"/>
  <c r="AX512" i="25"/>
  <c r="AY512" i="25"/>
  <c r="AZ512" i="25"/>
  <c r="BA512" i="25"/>
  <c r="BB512" i="25"/>
  <c r="BC512" i="25"/>
  <c r="BD512" i="25"/>
  <c r="BE512" i="25"/>
  <c r="BF512" i="25"/>
  <c r="BG512" i="25"/>
  <c r="BH512" i="25"/>
  <c r="BI512" i="25"/>
  <c r="BJ512" i="25"/>
  <c r="BK512" i="25"/>
  <c r="BL512" i="25"/>
  <c r="BM512" i="25"/>
  <c r="BN512" i="25"/>
  <c r="BO512" i="25"/>
  <c r="BP512" i="25"/>
  <c r="BQ512" i="25"/>
  <c r="BR512" i="25"/>
  <c r="BS512" i="25"/>
  <c r="BT512" i="25"/>
  <c r="BU512" i="25"/>
  <c r="BV512" i="25"/>
  <c r="BW512" i="25"/>
  <c r="BX512" i="25"/>
  <c r="BY512" i="25"/>
  <c r="BZ512" i="25"/>
  <c r="CA512" i="25"/>
  <c r="CB512" i="25"/>
  <c r="CC512" i="25"/>
  <c r="CD512" i="25"/>
  <c r="CE512" i="25"/>
  <c r="CF512" i="25"/>
  <c r="CG512" i="25"/>
  <c r="CH512" i="25"/>
  <c r="CI512" i="25"/>
  <c r="CJ512" i="25"/>
  <c r="CK512" i="25"/>
  <c r="CL512" i="25"/>
  <c r="CM512" i="25"/>
  <c r="E513" i="25"/>
  <c r="F513" i="25"/>
  <c r="G513" i="25"/>
  <c r="H513" i="25"/>
  <c r="I513" i="25"/>
  <c r="J513" i="25"/>
  <c r="K513" i="25"/>
  <c r="L513" i="25"/>
  <c r="M513" i="25"/>
  <c r="N513" i="25"/>
  <c r="O513" i="25"/>
  <c r="P513" i="25"/>
  <c r="Q513" i="25"/>
  <c r="R513" i="25"/>
  <c r="S513" i="25"/>
  <c r="T513" i="25"/>
  <c r="U513" i="25"/>
  <c r="V513" i="25"/>
  <c r="W513" i="25"/>
  <c r="X513" i="25"/>
  <c r="Y513" i="25"/>
  <c r="Z513" i="25"/>
  <c r="AA513" i="25"/>
  <c r="AB513" i="25"/>
  <c r="AC513" i="25"/>
  <c r="AD513" i="25"/>
  <c r="AE513" i="25"/>
  <c r="AF513" i="25"/>
  <c r="AG513" i="25"/>
  <c r="AH513" i="25"/>
  <c r="AI513" i="25"/>
  <c r="AJ513" i="25"/>
  <c r="AK513" i="25"/>
  <c r="AL513" i="25"/>
  <c r="AM513" i="25"/>
  <c r="AN513" i="25"/>
  <c r="AO513" i="25"/>
  <c r="AP513" i="25"/>
  <c r="AQ513" i="25"/>
  <c r="AR513" i="25"/>
  <c r="AS513" i="25"/>
  <c r="AT513" i="25"/>
  <c r="AU513" i="25"/>
  <c r="AV513" i="25"/>
  <c r="AW513" i="25"/>
  <c r="AX513" i="25"/>
  <c r="AY513" i="25"/>
  <c r="AZ513" i="25"/>
  <c r="BA513" i="25"/>
  <c r="BB513" i="25"/>
  <c r="BC513" i="25"/>
  <c r="BD513" i="25"/>
  <c r="BE513" i="25"/>
  <c r="BF513" i="25"/>
  <c r="BG513" i="25"/>
  <c r="BH513" i="25"/>
  <c r="BI513" i="25"/>
  <c r="BJ513" i="25"/>
  <c r="BK513" i="25"/>
  <c r="BL513" i="25"/>
  <c r="BM513" i="25"/>
  <c r="BN513" i="25"/>
  <c r="BO513" i="25"/>
  <c r="BP513" i="25"/>
  <c r="BQ513" i="25"/>
  <c r="BR513" i="25"/>
  <c r="BS513" i="25"/>
  <c r="BT513" i="25"/>
  <c r="BU513" i="25"/>
  <c r="BV513" i="25"/>
  <c r="BW513" i="25"/>
  <c r="BX513" i="25"/>
  <c r="BY513" i="25"/>
  <c r="BZ513" i="25"/>
  <c r="CA513" i="25"/>
  <c r="CB513" i="25"/>
  <c r="CC513" i="25"/>
  <c r="CD513" i="25"/>
  <c r="CE513" i="25"/>
  <c r="CF513" i="25"/>
  <c r="CG513" i="25"/>
  <c r="CH513" i="25"/>
  <c r="CI513" i="25"/>
  <c r="CJ513" i="25"/>
  <c r="CK513" i="25"/>
  <c r="CL513" i="25"/>
  <c r="CM513" i="25"/>
  <c r="D513" i="25"/>
  <c r="D512" i="25"/>
  <c r="AL150" i="20" l="1"/>
  <c r="M109" i="23"/>
  <c r="AL151" i="20"/>
  <c r="M64" i="23"/>
  <c r="CC502" i="25"/>
  <c r="BT496" i="25"/>
  <c r="W496" i="25"/>
  <c r="BR496" i="25"/>
  <c r="CG502" i="25"/>
  <c r="CK502" i="25"/>
  <c r="BY502" i="25"/>
  <c r="BM502" i="25"/>
  <c r="AO502" i="25"/>
  <c r="CL496" i="25"/>
  <c r="BN496" i="25"/>
  <c r="AP496" i="25"/>
  <c r="R496" i="25"/>
  <c r="BE496" i="25"/>
  <c r="BC496" i="25"/>
  <c r="BU502" i="25"/>
  <c r="BI502" i="25"/>
  <c r="AW502" i="25"/>
  <c r="BV496" i="25"/>
  <c r="AX496" i="25"/>
  <c r="CK496" i="25"/>
  <c r="CK514" i="25" s="1"/>
  <c r="AN496" i="25"/>
  <c r="CI496" i="25"/>
  <c r="AL496" i="25"/>
  <c r="BQ502" i="25"/>
  <c r="BE502" i="25"/>
  <c r="AG502" i="25"/>
  <c r="CD496" i="25"/>
  <c r="BF496" i="25"/>
  <c r="AH496" i="25"/>
  <c r="AK496" i="25"/>
  <c r="F49" i="3"/>
  <c r="E34" i="18" s="1"/>
  <c r="E5" i="3"/>
  <c r="D30" i="18" s="1"/>
  <c r="E16" i="3"/>
  <c r="D91" i="18" s="1"/>
  <c r="E6" i="3"/>
  <c r="D19" i="18" s="1"/>
  <c r="I67" i="3"/>
  <c r="H21" i="18" s="1"/>
  <c r="AE28" i="11"/>
  <c r="AI28" i="11"/>
  <c r="E67" i="3"/>
  <c r="D21" i="18" s="1"/>
  <c r="F81" i="3"/>
  <c r="E23" i="18" s="1"/>
  <c r="AH28" i="11"/>
  <c r="AD28" i="11"/>
  <c r="AC28" i="11"/>
  <c r="AF28" i="11"/>
  <c r="AB28" i="11"/>
  <c r="Y28" i="11"/>
  <c r="I32" i="3"/>
  <c r="H95" i="18" s="1"/>
  <c r="AA28" i="11"/>
  <c r="Z28" i="11"/>
  <c r="AI75" i="11"/>
  <c r="F6" i="3"/>
  <c r="E19" i="18" s="1"/>
  <c r="E60" i="3"/>
  <c r="D80" i="18" s="1"/>
  <c r="Z51" i="11"/>
  <c r="D77" i="20" s="1"/>
  <c r="C81" i="23" s="1"/>
  <c r="AE51" i="11"/>
  <c r="I77" i="20" s="1"/>
  <c r="H81" i="23" s="1"/>
  <c r="AF51" i="11"/>
  <c r="J77" i="20" s="1"/>
  <c r="I81" i="23" s="1"/>
  <c r="Y11" i="11"/>
  <c r="AC11" i="11"/>
  <c r="AF11" i="11"/>
  <c r="Z75" i="11"/>
  <c r="AD11" i="11"/>
  <c r="AH75" i="11"/>
  <c r="AG75" i="11"/>
  <c r="AD29" i="11"/>
  <c r="H40" i="20" s="1"/>
  <c r="G52" i="23" s="1"/>
  <c r="H70" i="3"/>
  <c r="G10" i="18" s="1"/>
  <c r="AI29" i="11"/>
  <c r="M40" i="20" s="1"/>
  <c r="L52" i="23" s="1"/>
  <c r="AG34" i="11"/>
  <c r="K50" i="20" s="1"/>
  <c r="J35" i="23" s="1"/>
  <c r="AC29" i="11"/>
  <c r="G40" i="20" s="1"/>
  <c r="F52" i="23" s="1"/>
  <c r="Z34" i="11"/>
  <c r="D50" i="20" s="1"/>
  <c r="C35" i="23" s="1"/>
  <c r="AF29" i="11"/>
  <c r="AB34" i="11"/>
  <c r="F50" i="20" s="1"/>
  <c r="E35" i="23" s="1"/>
  <c r="AH29" i="11"/>
  <c r="L40" i="20" s="1"/>
  <c r="K52" i="23" s="1"/>
  <c r="AD34" i="11"/>
  <c r="H50" i="20" s="1"/>
  <c r="G35" i="23" s="1"/>
  <c r="AG29" i="11"/>
  <c r="K40" i="20" s="1"/>
  <c r="J52" i="23" s="1"/>
  <c r="AE34" i="11"/>
  <c r="I50" i="20" s="1"/>
  <c r="H35" i="23" s="1"/>
  <c r="F37" i="3"/>
  <c r="E49" i="18" s="1"/>
  <c r="AF34" i="11"/>
  <c r="J50" i="20" s="1"/>
  <c r="I35" i="23" s="1"/>
  <c r="AH34" i="11"/>
  <c r="L50" i="20" s="1"/>
  <c r="K35" i="23" s="1"/>
  <c r="AA34" i="11"/>
  <c r="E50" i="20" s="1"/>
  <c r="D35" i="23" s="1"/>
  <c r="AF59" i="11"/>
  <c r="J90" i="20" s="1"/>
  <c r="I102" i="23" s="1"/>
  <c r="E66" i="3"/>
  <c r="D98" i="18" s="1"/>
  <c r="Y59" i="11"/>
  <c r="C90" i="20" s="1"/>
  <c r="B102" i="23" s="1"/>
  <c r="F67" i="3"/>
  <c r="E21" i="18" s="1"/>
  <c r="AA59" i="11"/>
  <c r="E90" i="20" s="1"/>
  <c r="D102" i="23" s="1"/>
  <c r="Z59" i="11"/>
  <c r="D90" i="20" s="1"/>
  <c r="C102" i="23" s="1"/>
  <c r="AH59" i="11"/>
  <c r="L90" i="20" s="1"/>
  <c r="K102" i="23" s="1"/>
  <c r="AB59" i="11"/>
  <c r="F90" i="20" s="1"/>
  <c r="E102" i="23" s="1"/>
  <c r="H119" i="3"/>
  <c r="G104" i="18" s="1"/>
  <c r="AE59" i="11"/>
  <c r="I90" i="20" s="1"/>
  <c r="H102" i="23" s="1"/>
  <c r="AI59" i="11"/>
  <c r="M90" i="20" s="1"/>
  <c r="L102" i="23" s="1"/>
  <c r="E37" i="3"/>
  <c r="D49" i="18" s="1"/>
  <c r="H6" i="3"/>
  <c r="G19" i="18" s="1"/>
  <c r="AA81" i="11"/>
  <c r="AB81" i="11"/>
  <c r="F132" i="20" s="1"/>
  <c r="E26" i="23" s="1"/>
  <c r="G5" i="3"/>
  <c r="F30" i="18" s="1"/>
  <c r="E119" i="3"/>
  <c r="D104" i="18" s="1"/>
  <c r="E10" i="3"/>
  <c r="D4" i="18" s="1"/>
  <c r="AA27" i="11"/>
  <c r="H25" i="3"/>
  <c r="G31" i="18" s="1"/>
  <c r="AA51" i="11"/>
  <c r="E77" i="20" s="1"/>
  <c r="D81" i="23" s="1"/>
  <c r="H16" i="3"/>
  <c r="G91" i="18" s="1"/>
  <c r="AG51" i="11"/>
  <c r="K77" i="20" s="1"/>
  <c r="J81" i="23" s="1"/>
  <c r="Z81" i="11"/>
  <c r="D132" i="20" s="1"/>
  <c r="C26" i="23" s="1"/>
  <c r="AC51" i="11"/>
  <c r="G77" i="20" s="1"/>
  <c r="F81" i="23" s="1"/>
  <c r="F77" i="3"/>
  <c r="E81" i="18" s="1"/>
  <c r="AF81" i="11"/>
  <c r="J132" i="20" s="1"/>
  <c r="I26" i="23" s="1"/>
  <c r="AH51" i="11"/>
  <c r="L77" i="20" s="1"/>
  <c r="K81" i="23" s="1"/>
  <c r="AG81" i="11"/>
  <c r="K132" i="20" s="1"/>
  <c r="J26" i="23" s="1"/>
  <c r="AB51" i="11"/>
  <c r="F77" i="20" s="1"/>
  <c r="E81" i="23" s="1"/>
  <c r="H32" i="3"/>
  <c r="G95" i="18" s="1"/>
  <c r="H51" i="3"/>
  <c r="G36" i="18" s="1"/>
  <c r="F4" i="3"/>
  <c r="E89" i="18" s="1"/>
  <c r="D123" i="3"/>
  <c r="C74" i="18" s="1"/>
  <c r="F103" i="3"/>
  <c r="E41" i="18" s="1"/>
  <c r="AA29" i="11"/>
  <c r="E40" i="20" s="1"/>
  <c r="D52" i="23" s="1"/>
  <c r="AB29" i="11"/>
  <c r="F40" i="20" s="1"/>
  <c r="E52" i="23" s="1"/>
  <c r="AG59" i="11"/>
  <c r="K90" i="20" s="1"/>
  <c r="J102" i="23" s="1"/>
  <c r="AB83" i="11"/>
  <c r="F134" i="20" s="1"/>
  <c r="E75" i="23" s="1"/>
  <c r="E17" i="3"/>
  <c r="D92" i="18" s="1"/>
  <c r="F42" i="3"/>
  <c r="E7" i="18" s="1"/>
  <c r="Y83" i="11"/>
  <c r="C134" i="20" s="1"/>
  <c r="B75" i="23" s="1"/>
  <c r="AI83" i="11"/>
  <c r="M134" i="20" s="1"/>
  <c r="L75" i="23" s="1"/>
  <c r="AF83" i="11"/>
  <c r="J134" i="20" s="1"/>
  <c r="I75" i="23" s="1"/>
  <c r="AH83" i="11"/>
  <c r="L134" i="20" s="1"/>
  <c r="K75" i="23" s="1"/>
  <c r="F53" i="3"/>
  <c r="E20" i="18" s="1"/>
  <c r="F79" i="3"/>
  <c r="E99" i="18" s="1"/>
  <c r="AE56" i="11"/>
  <c r="Z67" i="11"/>
  <c r="AD67" i="11"/>
  <c r="G135" i="3"/>
  <c r="F63" i="18" s="1"/>
  <c r="AH11" i="11"/>
  <c r="AH81" i="11"/>
  <c r="AC75" i="11"/>
  <c r="G134" i="20" s="1"/>
  <c r="F75" i="23" s="1"/>
  <c r="AF56" i="11"/>
  <c r="G4" i="3"/>
  <c r="F89" i="18" s="1"/>
  <c r="H132" i="3"/>
  <c r="G26" i="18" s="1"/>
  <c r="AI11" i="11"/>
  <c r="AI81" i="11"/>
  <c r="M132" i="20" s="1"/>
  <c r="L26" i="23" s="1"/>
  <c r="Y75" i="11"/>
  <c r="AF67" i="11"/>
  <c r="D50" i="3"/>
  <c r="C35" i="18" s="1"/>
  <c r="AA11" i="11"/>
  <c r="AE83" i="11"/>
  <c r="I134" i="20" s="1"/>
  <c r="H75" i="23" s="1"/>
  <c r="AA75" i="11"/>
  <c r="AG35" i="11"/>
  <c r="AD35" i="11"/>
  <c r="AH67" i="11"/>
  <c r="AH27" i="11"/>
  <c r="I150" i="3"/>
  <c r="H109" i="18" s="1"/>
  <c r="AE66" i="11"/>
  <c r="I102" i="20" s="1"/>
  <c r="H59" i="23" s="1"/>
  <c r="Y67" i="11"/>
  <c r="E4" i="3"/>
  <c r="D89" i="18" s="1"/>
  <c r="AF49" i="11"/>
  <c r="AA67" i="11"/>
  <c r="C36" i="3"/>
  <c r="B33" i="18" s="1"/>
  <c r="H40" i="3"/>
  <c r="G52" i="18" s="1"/>
  <c r="AA83" i="11"/>
  <c r="E134" i="20" s="1"/>
  <c r="D75" i="23" s="1"/>
  <c r="AB11" i="11"/>
  <c r="AE67" i="11"/>
  <c r="AI34" i="11"/>
  <c r="M50" i="20" s="1"/>
  <c r="L35" i="23" s="1"/>
  <c r="Y29" i="11"/>
  <c r="C40" i="20" s="1"/>
  <c r="B52" i="23" s="1"/>
  <c r="C79" i="3"/>
  <c r="B99" i="18" s="1"/>
  <c r="AE11" i="11"/>
  <c r="AC81" i="11"/>
  <c r="G132" i="20" s="1"/>
  <c r="F26" i="23" s="1"/>
  <c r="AD59" i="11"/>
  <c r="H90" i="20" s="1"/>
  <c r="G102" i="23" s="1"/>
  <c r="Z83" i="11"/>
  <c r="D134" i="20" s="1"/>
  <c r="C75" i="23" s="1"/>
  <c r="AG67" i="11"/>
  <c r="Y51" i="11"/>
  <c r="C77" i="20" s="1"/>
  <c r="B81" i="23" s="1"/>
  <c r="AD51" i="11"/>
  <c r="H77" i="20" s="1"/>
  <c r="G81" i="23" s="1"/>
  <c r="AB75" i="11"/>
  <c r="F34" i="3"/>
  <c r="E97" i="18" s="1"/>
  <c r="AI66" i="11"/>
  <c r="M102" i="20" s="1"/>
  <c r="L59" i="23" s="1"/>
  <c r="G101" i="3"/>
  <c r="F58" i="18" s="1"/>
  <c r="AC67" i="11"/>
  <c r="AI67" i="11"/>
  <c r="Y81" i="11"/>
  <c r="C132" i="20" s="1"/>
  <c r="B26" i="23" s="1"/>
  <c r="AD81" i="11"/>
  <c r="H132" i="20" s="1"/>
  <c r="G26" i="23" s="1"/>
  <c r="AG83" i="11"/>
  <c r="K134" i="20" s="1"/>
  <c r="J75" i="23" s="1"/>
  <c r="AD75" i="11"/>
  <c r="E77" i="3"/>
  <c r="D81" i="18" s="1"/>
  <c r="E103" i="3"/>
  <c r="D41" i="18" s="1"/>
  <c r="Y34" i="11"/>
  <c r="C50" i="20" s="1"/>
  <c r="B35" i="23" s="1"/>
  <c r="AE29" i="11"/>
  <c r="I40" i="20" s="1"/>
  <c r="H52" i="23" s="1"/>
  <c r="Z66" i="11"/>
  <c r="D102" i="20" s="1"/>
  <c r="C59" i="23" s="1"/>
  <c r="H50" i="3"/>
  <c r="G35" i="18" s="1"/>
  <c r="Z11" i="11"/>
  <c r="Z86" i="11"/>
  <c r="D142" i="20" s="1"/>
  <c r="C43" i="23" s="1"/>
  <c r="AA35" i="11"/>
  <c r="AD83" i="11"/>
  <c r="H134" i="20" s="1"/>
  <c r="G75" i="23" s="1"/>
  <c r="AF75" i="11"/>
  <c r="E109" i="3"/>
  <c r="D84" i="18" s="1"/>
  <c r="AB66" i="11"/>
  <c r="F102" i="20" s="1"/>
  <c r="E59" i="23" s="1"/>
  <c r="Z74" i="11"/>
  <c r="F101" i="3"/>
  <c r="E58" i="18" s="1"/>
  <c r="AG66" i="11"/>
  <c r="K102" i="20" s="1"/>
  <c r="J59" i="23" s="1"/>
  <c r="AH37" i="11"/>
  <c r="AD66" i="11"/>
  <c r="H102" i="20" s="1"/>
  <c r="G59" i="23" s="1"/>
  <c r="Y66" i="11"/>
  <c r="C102" i="20" s="1"/>
  <c r="B59" i="23" s="1"/>
  <c r="G134" i="3"/>
  <c r="F75" i="18" s="1"/>
  <c r="AF66" i="11"/>
  <c r="J102" i="20" s="1"/>
  <c r="I59" i="23" s="1"/>
  <c r="G37" i="3"/>
  <c r="F49" i="18" s="1"/>
  <c r="G57" i="3"/>
  <c r="F8" i="18" s="1"/>
  <c r="AH66" i="11"/>
  <c r="L102" i="20" s="1"/>
  <c r="K59" i="23" s="1"/>
  <c r="E79" i="3"/>
  <c r="D99" i="18" s="1"/>
  <c r="AC76" i="11"/>
  <c r="I151" i="3"/>
  <c r="H64" i="18" s="1"/>
  <c r="AA66" i="11"/>
  <c r="E102" i="20" s="1"/>
  <c r="D59" i="23" s="1"/>
  <c r="AF74" i="11"/>
  <c r="C22" i="3"/>
  <c r="B93" i="18" s="1"/>
  <c r="C20" i="3"/>
  <c r="B5" i="18" s="1"/>
  <c r="AC40" i="11"/>
  <c r="AD74" i="11"/>
  <c r="AC35" i="11"/>
  <c r="Z76" i="11"/>
  <c r="H60" i="3"/>
  <c r="G80" i="18" s="1"/>
  <c r="I20" i="3"/>
  <c r="H5" i="18" s="1"/>
  <c r="Z35" i="11"/>
  <c r="F99" i="3"/>
  <c r="E40" i="18" s="1"/>
  <c r="F57" i="3"/>
  <c r="E8" i="18" s="1"/>
  <c r="AB37" i="11"/>
  <c r="D58" i="3"/>
  <c r="C9" i="18" s="1"/>
  <c r="AI35" i="11"/>
  <c r="I69" i="3"/>
  <c r="H57" i="18" s="1"/>
  <c r="AE35" i="11"/>
  <c r="AF35" i="11"/>
  <c r="G17" i="3"/>
  <c r="F92" i="18" s="1"/>
  <c r="F144" i="3"/>
  <c r="E15" i="18" s="1"/>
  <c r="AI74" i="11"/>
  <c r="I123" i="3"/>
  <c r="H74" i="18" s="1"/>
  <c r="C31" i="3"/>
  <c r="B94" i="18" s="1"/>
  <c r="AF37" i="11"/>
  <c r="Y35" i="11"/>
  <c r="AH35" i="11"/>
  <c r="AC27" i="11"/>
  <c r="F109" i="3"/>
  <c r="E84" i="18" s="1"/>
  <c r="E57" i="3"/>
  <c r="D8" i="18" s="1"/>
  <c r="AD37" i="11"/>
  <c r="Y33" i="11"/>
  <c r="Z37" i="11"/>
  <c r="AA37" i="11"/>
  <c r="AE37" i="11"/>
  <c r="AH33" i="11"/>
  <c r="G49" i="3"/>
  <c r="F34" i="18" s="1"/>
  <c r="AG37" i="11"/>
  <c r="D119" i="3"/>
  <c r="C104" i="18" s="1"/>
  <c r="AI37" i="11"/>
  <c r="H88" i="3"/>
  <c r="G100" i="18" s="1"/>
  <c r="Y37" i="11"/>
  <c r="E23" i="3"/>
  <c r="D71" i="18" s="1"/>
  <c r="F23" i="3"/>
  <c r="E71" i="18" s="1"/>
  <c r="I41" i="3"/>
  <c r="H6" i="18" s="1"/>
  <c r="Y86" i="11"/>
  <c r="C142" i="20" s="1"/>
  <c r="B43" i="23" s="1"/>
  <c r="H4" i="3"/>
  <c r="G89" i="18" s="1"/>
  <c r="D57" i="3"/>
  <c r="C8" i="18" s="1"/>
  <c r="H49" i="3"/>
  <c r="G34" i="18" s="1"/>
  <c r="G151" i="3"/>
  <c r="F64" i="18" s="1"/>
  <c r="H151" i="3"/>
  <c r="G64" i="18" s="1"/>
  <c r="H143" i="3"/>
  <c r="G76" i="18" s="1"/>
  <c r="Y49" i="11"/>
  <c r="AG49" i="11"/>
  <c r="AI76" i="11"/>
  <c r="AG56" i="11"/>
  <c r="C144" i="3"/>
  <c r="B15" i="18" s="1"/>
  <c r="AD49" i="11"/>
  <c r="AH49" i="11"/>
  <c r="AD86" i="11"/>
  <c r="H142" i="20" s="1"/>
  <c r="G43" i="23" s="1"/>
  <c r="G71" i="3"/>
  <c r="F11" i="18" s="1"/>
  <c r="C33" i="3"/>
  <c r="B96" i="18" s="1"/>
  <c r="AH56" i="11"/>
  <c r="Z49" i="11"/>
  <c r="AI49" i="11"/>
  <c r="AE86" i="11"/>
  <c r="I142" i="20" s="1"/>
  <c r="H43" i="23" s="1"/>
  <c r="AB86" i="11"/>
  <c r="F142" i="20" s="1"/>
  <c r="E43" i="23" s="1"/>
  <c r="AI56" i="11"/>
  <c r="AA49" i="11"/>
  <c r="AH86" i="11"/>
  <c r="L142" i="20" s="1"/>
  <c r="K43" i="23" s="1"/>
  <c r="G89" i="3"/>
  <c r="F101" i="18" s="1"/>
  <c r="Z56" i="11"/>
  <c r="AB49" i="11"/>
  <c r="D24" i="3"/>
  <c r="C72" i="18" s="1"/>
  <c r="AA56" i="11"/>
  <c r="AC49" i="11"/>
  <c r="AC56" i="11"/>
  <c r="I19" i="3"/>
  <c r="H48" i="18" s="1"/>
  <c r="AD40" i="11"/>
  <c r="H120" i="3"/>
  <c r="G105" i="18" s="1"/>
  <c r="G121" i="3"/>
  <c r="F106" i="18" s="1"/>
  <c r="G81" i="3"/>
  <c r="F23" i="18" s="1"/>
  <c r="AE40" i="11"/>
  <c r="I125" i="3"/>
  <c r="H14" i="18" s="1"/>
  <c r="AF40" i="11"/>
  <c r="AG40" i="11"/>
  <c r="H56" i="3"/>
  <c r="G56" i="18" s="1"/>
  <c r="D91" i="3"/>
  <c r="C103" i="18" s="1"/>
  <c r="Z40" i="11"/>
  <c r="AH40" i="11"/>
  <c r="G36" i="3"/>
  <c r="F33" i="18" s="1"/>
  <c r="I88" i="3"/>
  <c r="H100" i="18" s="1"/>
  <c r="AB56" i="11"/>
  <c r="AE32" i="11"/>
  <c r="I43" i="20" s="1"/>
  <c r="H53" i="23" s="1"/>
  <c r="G150" i="3"/>
  <c r="F109" i="18" s="1"/>
  <c r="C133" i="3"/>
  <c r="B62" i="18" s="1"/>
  <c r="G31" i="3"/>
  <c r="F94" i="18" s="1"/>
  <c r="AA40" i="11"/>
  <c r="AI40" i="11"/>
  <c r="C89" i="3"/>
  <c r="B101" i="18" s="1"/>
  <c r="AB40" i="11"/>
  <c r="I133" i="3"/>
  <c r="H62" i="18" s="1"/>
  <c r="C92" i="3"/>
  <c r="B39" i="18" s="1"/>
  <c r="D150" i="3"/>
  <c r="C109" i="18" s="1"/>
  <c r="AF86" i="11"/>
  <c r="J142" i="20" s="1"/>
  <c r="I43" i="23" s="1"/>
  <c r="I112" i="3"/>
  <c r="H61" i="18" s="1"/>
  <c r="Z33" i="11"/>
  <c r="AI33" i="11"/>
  <c r="AC74" i="11"/>
  <c r="AH85" i="11"/>
  <c r="F119" i="3"/>
  <c r="E104" i="18" s="1"/>
  <c r="I59" i="3"/>
  <c r="H37" i="18" s="1"/>
  <c r="E78" i="3"/>
  <c r="D82" i="18" s="1"/>
  <c r="Z70" i="11"/>
  <c r="AC14" i="11"/>
  <c r="AG86" i="11"/>
  <c r="K142" i="20" s="1"/>
  <c r="J43" i="23" s="1"/>
  <c r="D141" i="3"/>
  <c r="C85" i="18" s="1"/>
  <c r="I142" i="3"/>
  <c r="H43" i="18" s="1"/>
  <c r="AA33" i="11"/>
  <c r="G19" i="3"/>
  <c r="F48" i="18" s="1"/>
  <c r="AH74" i="11"/>
  <c r="AH12" i="11"/>
  <c r="F20" i="3"/>
  <c r="E5" i="18" s="1"/>
  <c r="G53" i="3"/>
  <c r="F20" i="18" s="1"/>
  <c r="H58" i="3"/>
  <c r="G9" i="18" s="1"/>
  <c r="Z14" i="11"/>
  <c r="H24" i="3"/>
  <c r="G72" i="18" s="1"/>
  <c r="AD33" i="11"/>
  <c r="AG12" i="11"/>
  <c r="AA62" i="11"/>
  <c r="D67" i="3"/>
  <c r="C21" i="18" s="1"/>
  <c r="AB32" i="11"/>
  <c r="F43" i="20" s="1"/>
  <c r="E53" i="23" s="1"/>
  <c r="I100" i="3"/>
  <c r="H24" i="18" s="1"/>
  <c r="AB33" i="11"/>
  <c r="AF12" i="11"/>
  <c r="I9" i="3"/>
  <c r="H68" i="18" s="1"/>
  <c r="E59" i="3"/>
  <c r="D37" i="18" s="1"/>
  <c r="E99" i="3"/>
  <c r="D40" i="18" s="1"/>
  <c r="G52" i="3"/>
  <c r="F73" i="18" s="1"/>
  <c r="F88" i="3"/>
  <c r="E100" i="18" s="1"/>
  <c r="Y70" i="11"/>
  <c r="D133" i="3"/>
  <c r="C62" i="18" s="1"/>
  <c r="AI21" i="11"/>
  <c r="M32" i="20" s="1"/>
  <c r="L95" i="23" s="1"/>
  <c r="AB62" i="11"/>
  <c r="AE33" i="11"/>
  <c r="AH70" i="11"/>
  <c r="C38" i="3"/>
  <c r="B50" i="18" s="1"/>
  <c r="AF33" i="11"/>
  <c r="AF48" i="11"/>
  <c r="AC33" i="11"/>
  <c r="AG48" i="11"/>
  <c r="K69" i="20" s="1"/>
  <c r="J57" i="23" s="1"/>
  <c r="D98" i="3"/>
  <c r="C83" i="18" s="1"/>
  <c r="AC70" i="11"/>
  <c r="AG76" i="11"/>
  <c r="AD15" i="11"/>
  <c r="H21" i="20" s="1"/>
  <c r="G70" i="23" s="1"/>
  <c r="AG32" i="11"/>
  <c r="K43" i="20" s="1"/>
  <c r="J53" i="23" s="1"/>
  <c r="Z12" i="11"/>
  <c r="G124" i="3"/>
  <c r="F107" i="18" s="1"/>
  <c r="AD70" i="11"/>
  <c r="C151" i="3"/>
  <c r="B64" i="18" s="1"/>
  <c r="AD76" i="11"/>
  <c r="AH32" i="11"/>
  <c r="L43" i="20" s="1"/>
  <c r="K53" i="23" s="1"/>
  <c r="I110" i="3"/>
  <c r="H25" i="18" s="1"/>
  <c r="AB12" i="11"/>
  <c r="Y48" i="11"/>
  <c r="C69" i="20" s="1"/>
  <c r="B57" i="23" s="1"/>
  <c r="Y52" i="11"/>
  <c r="C78" i="20" s="1"/>
  <c r="B82" i="23" s="1"/>
  <c r="F133" i="3"/>
  <c r="E62" i="18" s="1"/>
  <c r="H18" i="3"/>
  <c r="G69" i="18" s="1"/>
  <c r="D68" i="3"/>
  <c r="C22" i="18" s="1"/>
  <c r="AE70" i="11"/>
  <c r="AA6" i="11"/>
  <c r="AB8" i="11"/>
  <c r="F9" i="20" s="1"/>
  <c r="E68" i="23" s="1"/>
  <c r="AE80" i="11"/>
  <c r="I131" i="20" s="1"/>
  <c r="H108" i="23" s="1"/>
  <c r="I111" i="3"/>
  <c r="H60" i="18" s="1"/>
  <c r="AE12" i="11"/>
  <c r="AD48" i="11"/>
  <c r="H82" i="3"/>
  <c r="G12" i="18" s="1"/>
  <c r="AH52" i="11"/>
  <c r="L78" i="20" s="1"/>
  <c r="K82" i="23" s="1"/>
  <c r="G110" i="3"/>
  <c r="F25" i="18" s="1"/>
  <c r="F39" i="3"/>
  <c r="E51" i="18" s="1"/>
  <c r="AG70" i="11"/>
  <c r="C91" i="3"/>
  <c r="B103" i="18" s="1"/>
  <c r="H57" i="3"/>
  <c r="G8" i="18" s="1"/>
  <c r="AB6" i="11"/>
  <c r="Y12" i="11"/>
  <c r="AB52" i="11"/>
  <c r="F78" i="20" s="1"/>
  <c r="E82" i="23" s="1"/>
  <c r="AB70" i="11"/>
  <c r="AC6" i="11"/>
  <c r="AD52" i="11"/>
  <c r="H78" i="20" s="1"/>
  <c r="G82" i="23" s="1"/>
  <c r="F24" i="3"/>
  <c r="E72" i="18" s="1"/>
  <c r="AI70" i="11"/>
  <c r="D22" i="3"/>
  <c r="C93" i="18" s="1"/>
  <c r="H68" i="3"/>
  <c r="G22" i="18" s="1"/>
  <c r="C131" i="3"/>
  <c r="B108" i="18" s="1"/>
  <c r="AA76" i="11"/>
  <c r="AE63" i="11"/>
  <c r="I4" i="3"/>
  <c r="H89" i="18" s="1"/>
  <c r="AD32" i="11"/>
  <c r="H43" i="20" s="1"/>
  <c r="G53" i="23" s="1"/>
  <c r="Z85" i="11"/>
  <c r="AC12" i="11"/>
  <c r="G22" i="3"/>
  <c r="F93" i="18" s="1"/>
  <c r="I22" i="3"/>
  <c r="H93" i="18" s="1"/>
  <c r="I134" i="3"/>
  <c r="H75" i="18" s="1"/>
  <c r="D52" i="3"/>
  <c r="C73" i="18" s="1"/>
  <c r="C6" i="3"/>
  <c r="B19" i="18" s="1"/>
  <c r="Y46" i="11"/>
  <c r="C67" i="20" s="1"/>
  <c r="B21" i="23" s="1"/>
  <c r="Y8" i="11"/>
  <c r="C9" i="20" s="1"/>
  <c r="B68" i="23" s="1"/>
  <c r="AH8" i="11"/>
  <c r="L9" i="20" s="1"/>
  <c r="K68" i="23" s="1"/>
  <c r="AB21" i="11"/>
  <c r="F32" i="20" s="1"/>
  <c r="E95" i="23" s="1"/>
  <c r="C16" i="3"/>
  <c r="B91" i="18" s="1"/>
  <c r="I50" i="3"/>
  <c r="H35" i="18" s="1"/>
  <c r="Y27" i="11"/>
  <c r="AI27" i="11"/>
  <c r="I103" i="3"/>
  <c r="H41" i="18" s="1"/>
  <c r="G18" i="3"/>
  <c r="F69" i="18" s="1"/>
  <c r="H110" i="3"/>
  <c r="G25" i="18" s="1"/>
  <c r="Y56" i="11"/>
  <c r="F113" i="3"/>
  <c r="E13" i="18" s="1"/>
  <c r="E58" i="3"/>
  <c r="D9" i="18" s="1"/>
  <c r="AC8" i="11"/>
  <c r="G9" i="20" s="1"/>
  <c r="F68" i="23" s="1"/>
  <c r="H66" i="3"/>
  <c r="G98" i="18" s="1"/>
  <c r="AB14" i="11"/>
  <c r="Z8" i="11"/>
  <c r="D9" i="20" s="1"/>
  <c r="C68" i="23" s="1"/>
  <c r="AI8" i="11"/>
  <c r="M9" i="20" s="1"/>
  <c r="L68" i="23" s="1"/>
  <c r="I102" i="3"/>
  <c r="H59" i="18" s="1"/>
  <c r="C53" i="3"/>
  <c r="B20" i="18" s="1"/>
  <c r="AH21" i="11"/>
  <c r="L32" i="20" s="1"/>
  <c r="K95" i="23" s="1"/>
  <c r="AC63" i="11"/>
  <c r="D16" i="3"/>
  <c r="C91" i="18" s="1"/>
  <c r="D40" i="20"/>
  <c r="C52" i="23" s="1"/>
  <c r="AB85" i="11"/>
  <c r="D4" i="3"/>
  <c r="C89" i="18" s="1"/>
  <c r="AF27" i="11"/>
  <c r="AD27" i="11"/>
  <c r="H141" i="3"/>
  <c r="G85" i="18" s="1"/>
  <c r="E7" i="3"/>
  <c r="D47" i="18" s="1"/>
  <c r="E41" i="3"/>
  <c r="D6" i="18" s="1"/>
  <c r="I17" i="3"/>
  <c r="H92" i="18" s="1"/>
  <c r="G8" i="3"/>
  <c r="F90" i="18" s="1"/>
  <c r="AD8" i="11"/>
  <c r="H9" i="20" s="1"/>
  <c r="G68" i="23" s="1"/>
  <c r="I58" i="3"/>
  <c r="H9" i="18" s="1"/>
  <c r="G10" i="3"/>
  <c r="F4" i="18" s="1"/>
  <c r="AG85" i="11"/>
  <c r="Z27" i="11"/>
  <c r="F43" i="3"/>
  <c r="E53" i="18" s="1"/>
  <c r="F102" i="3"/>
  <c r="E59" i="18" s="1"/>
  <c r="F56" i="3"/>
  <c r="E56" i="18" s="1"/>
  <c r="F151" i="3"/>
  <c r="E64" i="18" s="1"/>
  <c r="H37" i="3"/>
  <c r="G49" i="18" s="1"/>
  <c r="I43" i="3"/>
  <c r="H53" i="18" s="1"/>
  <c r="H150" i="3"/>
  <c r="G109" i="18" s="1"/>
  <c r="G68" i="3"/>
  <c r="F22" i="18" s="1"/>
  <c r="AD6" i="11"/>
  <c r="AE8" i="11"/>
  <c r="I9" i="20" s="1"/>
  <c r="H68" i="23" s="1"/>
  <c r="AB76" i="11"/>
  <c r="D8" i="3"/>
  <c r="C90" i="18" s="1"/>
  <c r="D37" i="3"/>
  <c r="C49" i="18" s="1"/>
  <c r="AD71" i="11"/>
  <c r="AA86" i="11"/>
  <c r="E142" i="20" s="1"/>
  <c r="D43" i="23" s="1"/>
  <c r="AI86" i="11"/>
  <c r="M142" i="20" s="1"/>
  <c r="L43" i="23" s="1"/>
  <c r="AB74" i="11"/>
  <c r="AD23" i="11"/>
  <c r="H34" i="20" s="1"/>
  <c r="G97" i="23" s="1"/>
  <c r="AI85" i="11"/>
  <c r="AB27" i="11"/>
  <c r="F111" i="3"/>
  <c r="E60" i="18" s="1"/>
  <c r="E39" i="3"/>
  <c r="D51" i="18" s="1"/>
  <c r="E90" i="3"/>
  <c r="D102" i="18" s="1"/>
  <c r="C9" i="3"/>
  <c r="B68" i="18" s="1"/>
  <c r="F143" i="3"/>
  <c r="E76" i="18" s="1"/>
  <c r="F18" i="3"/>
  <c r="E69" i="18" s="1"/>
  <c r="AA71" i="11"/>
  <c r="D143" i="3"/>
  <c r="C76" i="18" s="1"/>
  <c r="G92" i="3"/>
  <c r="F39" i="18" s="1"/>
  <c r="AF6" i="11"/>
  <c r="AF8" i="11"/>
  <c r="J9" i="20" s="1"/>
  <c r="I68" i="23" s="1"/>
  <c r="AE76" i="11"/>
  <c r="D110" i="3"/>
  <c r="C25" i="18" s="1"/>
  <c r="AA21" i="11"/>
  <c r="E32" i="20" s="1"/>
  <c r="D95" i="23" s="1"/>
  <c r="AE71" i="11"/>
  <c r="I18" i="3"/>
  <c r="H69" i="18" s="1"/>
  <c r="D23" i="3"/>
  <c r="C71" i="18" s="1"/>
  <c r="Y72" i="11"/>
  <c r="Y32" i="11"/>
  <c r="C43" i="20" s="1"/>
  <c r="B53" i="23" s="1"/>
  <c r="I56" i="3"/>
  <c r="H56" i="18" s="1"/>
  <c r="Y74" i="11"/>
  <c r="AE74" i="11"/>
  <c r="G23" i="3"/>
  <c r="F71" i="18" s="1"/>
  <c r="AE27" i="11"/>
  <c r="E131" i="3"/>
  <c r="D108" i="18" s="1"/>
  <c r="G39" i="3"/>
  <c r="F51" i="18" s="1"/>
  <c r="F91" i="3"/>
  <c r="E103" i="18" s="1"/>
  <c r="C43" i="3"/>
  <c r="B53" i="18" s="1"/>
  <c r="I70" i="3"/>
  <c r="H10" i="18" s="1"/>
  <c r="F100" i="3"/>
  <c r="E24" i="18" s="1"/>
  <c r="C37" i="3"/>
  <c r="B49" i="18" s="1"/>
  <c r="AB71" i="11"/>
  <c r="H142" i="3"/>
  <c r="G43" i="18" s="1"/>
  <c r="D33" i="3"/>
  <c r="C96" i="18" s="1"/>
  <c r="H59" i="3"/>
  <c r="G37" i="18" s="1"/>
  <c r="H7" i="3"/>
  <c r="G47" i="18" s="1"/>
  <c r="H92" i="3"/>
  <c r="G39" i="18" s="1"/>
  <c r="AA8" i="11"/>
  <c r="E9" i="20" s="1"/>
  <c r="D68" i="23" s="1"/>
  <c r="AH76" i="11"/>
  <c r="Z21" i="11"/>
  <c r="D32" i="20" s="1"/>
  <c r="C95" i="23" s="1"/>
  <c r="AG71" i="11"/>
  <c r="C71" i="3"/>
  <c r="B11" i="18" s="1"/>
  <c r="I141" i="3"/>
  <c r="H85" i="18" s="1"/>
  <c r="I121" i="3"/>
  <c r="H106" i="18" s="1"/>
  <c r="G144" i="3"/>
  <c r="F15" i="18" s="1"/>
  <c r="D88" i="3"/>
  <c r="C100" i="18" s="1"/>
  <c r="Z32" i="11"/>
  <c r="D43" i="20" s="1"/>
  <c r="C53" i="23" s="1"/>
  <c r="AA74" i="11"/>
  <c r="AI12" i="11"/>
  <c r="AD12" i="11"/>
  <c r="I120" i="3"/>
  <c r="H105" i="18" s="1"/>
  <c r="I113" i="3"/>
  <c r="H13" i="18" s="1"/>
  <c r="C50" i="3"/>
  <c r="B35" i="18" s="1"/>
  <c r="I101" i="3"/>
  <c r="H58" i="18" s="1"/>
  <c r="I40" i="3"/>
  <c r="H52" i="18" s="1"/>
  <c r="E24" i="3"/>
  <c r="D72" i="18" s="1"/>
  <c r="H121" i="3"/>
  <c r="G106" i="18" s="1"/>
  <c r="H79" i="3"/>
  <c r="G99" i="18" s="1"/>
  <c r="D103" i="3"/>
  <c r="C41" i="18" s="1"/>
  <c r="D109" i="3"/>
  <c r="C84" i="18" s="1"/>
  <c r="E150" i="3"/>
  <c r="D109" i="18" s="1"/>
  <c r="E22" i="3"/>
  <c r="D93" i="18" s="1"/>
  <c r="H71" i="3"/>
  <c r="G11" i="18" s="1"/>
  <c r="D112" i="3"/>
  <c r="C61" i="18" s="1"/>
  <c r="D81" i="3"/>
  <c r="C23" i="18" s="1"/>
  <c r="AE23" i="11"/>
  <c r="I34" i="20" s="1"/>
  <c r="H97" i="23" s="1"/>
  <c r="AC23" i="11"/>
  <c r="G34" i="20" s="1"/>
  <c r="F97" i="23" s="1"/>
  <c r="AB23" i="11"/>
  <c r="F34" i="20" s="1"/>
  <c r="E97" i="23" s="1"/>
  <c r="AI23" i="11"/>
  <c r="M34" i="20" s="1"/>
  <c r="L97" i="23" s="1"/>
  <c r="AA23" i="11"/>
  <c r="AH23" i="11"/>
  <c r="Z23" i="11"/>
  <c r="D34" i="20" s="1"/>
  <c r="C97" i="23" s="1"/>
  <c r="H80" i="3"/>
  <c r="G38" i="18" s="1"/>
  <c r="H41" i="3"/>
  <c r="G6" i="18" s="1"/>
  <c r="H122" i="3"/>
  <c r="G42" i="18" s="1"/>
  <c r="C125" i="3"/>
  <c r="B14" i="18" s="1"/>
  <c r="C143" i="3"/>
  <c r="B76" i="18" s="1"/>
  <c r="H101" i="3"/>
  <c r="G58" i="18" s="1"/>
  <c r="H98" i="3"/>
  <c r="G83" i="18" s="1"/>
  <c r="H36" i="3"/>
  <c r="G33" i="18" s="1"/>
  <c r="AA46" i="11"/>
  <c r="E67" i="20" s="1"/>
  <c r="D21" i="23" s="1"/>
  <c r="AD46" i="11"/>
  <c r="H67" i="20" s="1"/>
  <c r="G21" i="23" s="1"/>
  <c r="C109" i="3"/>
  <c r="B84" i="18" s="1"/>
  <c r="C78" i="3"/>
  <c r="B82" i="18" s="1"/>
  <c r="AD14" i="11"/>
  <c r="AF63" i="11"/>
  <c r="Y31" i="11"/>
  <c r="C42" i="20" s="1"/>
  <c r="B7" i="23" s="1"/>
  <c r="AE36" i="11"/>
  <c r="AG36" i="11"/>
  <c r="AA36" i="11"/>
  <c r="AH36" i="11"/>
  <c r="AC36" i="11"/>
  <c r="AF36" i="11"/>
  <c r="AB36" i="11"/>
  <c r="D34" i="3"/>
  <c r="C97" i="18" s="1"/>
  <c r="D142" i="3"/>
  <c r="C43" i="18" s="1"/>
  <c r="AG23" i="11"/>
  <c r="K34" i="20" s="1"/>
  <c r="J97" i="23" s="1"/>
  <c r="C103" i="3"/>
  <c r="B41" i="18" s="1"/>
  <c r="C56" i="3"/>
  <c r="B56" i="18" s="1"/>
  <c r="I10" i="3"/>
  <c r="H4" i="18" s="1"/>
  <c r="F19" i="3"/>
  <c r="E48" i="18" s="1"/>
  <c r="F125" i="3"/>
  <c r="E14" i="18" s="1"/>
  <c r="E34" i="3"/>
  <c r="D97" i="18" s="1"/>
  <c r="E142" i="3"/>
  <c r="D43" i="18" s="1"/>
  <c r="E68" i="3"/>
  <c r="D22" i="18" s="1"/>
  <c r="E112" i="3"/>
  <c r="D61" i="18" s="1"/>
  <c r="H131" i="3"/>
  <c r="G108" i="18" s="1"/>
  <c r="H90" i="3"/>
  <c r="G102" i="18" s="1"/>
  <c r="G67" i="3"/>
  <c r="F21" i="18" s="1"/>
  <c r="H123" i="3"/>
  <c r="G74" i="18" s="1"/>
  <c r="I99" i="3"/>
  <c r="H40" i="18" s="1"/>
  <c r="AH72" i="11"/>
  <c r="Z72" i="11"/>
  <c r="AF72" i="11"/>
  <c r="AE72" i="11"/>
  <c r="AD72" i="11"/>
  <c r="AC72" i="11"/>
  <c r="F135" i="3"/>
  <c r="E63" i="18" s="1"/>
  <c r="F33" i="3"/>
  <c r="E96" i="18" s="1"/>
  <c r="AD39" i="11"/>
  <c r="AC39" i="11"/>
  <c r="AB39" i="11"/>
  <c r="AI39" i="11"/>
  <c r="AA39" i="11"/>
  <c r="AH39" i="11"/>
  <c r="Z39" i="11"/>
  <c r="AG39" i="11"/>
  <c r="Y39" i="11"/>
  <c r="Z46" i="11"/>
  <c r="D67" i="20" s="1"/>
  <c r="C21" i="23" s="1"/>
  <c r="H53" i="3"/>
  <c r="G20" i="18" s="1"/>
  <c r="AF62" i="11"/>
  <c r="AC62" i="11"/>
  <c r="AI62" i="11"/>
  <c r="Y62" i="11"/>
  <c r="H8" i="3"/>
  <c r="G90" i="18" s="1"/>
  <c r="H20" i="3"/>
  <c r="G5" i="18" s="1"/>
  <c r="AF14" i="11"/>
  <c r="I49" i="3"/>
  <c r="H34" i="18" s="1"/>
  <c r="AE62" i="11"/>
  <c r="AH63" i="11"/>
  <c r="D80" i="3"/>
  <c r="C38" i="18" s="1"/>
  <c r="D43" i="3"/>
  <c r="C53" i="18" s="1"/>
  <c r="G69" i="3"/>
  <c r="F57" i="18" s="1"/>
  <c r="G38" i="3"/>
  <c r="F50" i="18" s="1"/>
  <c r="H109" i="3"/>
  <c r="G84" i="18" s="1"/>
  <c r="H78" i="3"/>
  <c r="G82" i="18" s="1"/>
  <c r="AB72" i="11"/>
  <c r="I21" i="20"/>
  <c r="H70" i="23" s="1"/>
  <c r="Z31" i="11"/>
  <c r="D42" i="20" s="1"/>
  <c r="C7" i="23" s="1"/>
  <c r="Y44" i="11"/>
  <c r="I91" i="3"/>
  <c r="H103" i="18" s="1"/>
  <c r="F10" i="3"/>
  <c r="E4" i="18" s="1"/>
  <c r="D90" i="3"/>
  <c r="C102" i="18" s="1"/>
  <c r="D134" i="3"/>
  <c r="C75" i="18" s="1"/>
  <c r="D20" i="3"/>
  <c r="C5" i="18" s="1"/>
  <c r="AC46" i="11"/>
  <c r="G67" i="20" s="1"/>
  <c r="F21" i="23" s="1"/>
  <c r="F59" i="3"/>
  <c r="E37" i="18" s="1"/>
  <c r="F7" i="3"/>
  <c r="E47" i="18" s="1"/>
  <c r="E8" i="3"/>
  <c r="D90" i="18" s="1"/>
  <c r="E20" i="3"/>
  <c r="D5" i="18" s="1"/>
  <c r="I109" i="3"/>
  <c r="H84" i="18" s="1"/>
  <c r="G119" i="3"/>
  <c r="F104" i="18" s="1"/>
  <c r="G131" i="3"/>
  <c r="F108" i="18" s="1"/>
  <c r="G59" i="3"/>
  <c r="F37" i="18" s="1"/>
  <c r="G7" i="3"/>
  <c r="F47" i="18" s="1"/>
  <c r="G6" i="3"/>
  <c r="F19" i="18" s="1"/>
  <c r="G42" i="3"/>
  <c r="F7" i="18" s="1"/>
  <c r="AE46" i="11"/>
  <c r="I67" i="20" s="1"/>
  <c r="H21" i="23" s="1"/>
  <c r="D21" i="3"/>
  <c r="C70" i="18" s="1"/>
  <c r="G143" i="3"/>
  <c r="F76" i="18" s="1"/>
  <c r="H89" i="3"/>
  <c r="G101" i="18" s="1"/>
  <c r="H52" i="3"/>
  <c r="G73" i="18" s="1"/>
  <c r="C90" i="3"/>
  <c r="B102" i="18" s="1"/>
  <c r="C134" i="3"/>
  <c r="B75" i="18" s="1"/>
  <c r="H22" i="3"/>
  <c r="G93" i="18" s="1"/>
  <c r="C68" i="3"/>
  <c r="B22" i="18" s="1"/>
  <c r="I89" i="3"/>
  <c r="H101" i="18" s="1"/>
  <c r="I52" i="3"/>
  <c r="H73" i="18" s="1"/>
  <c r="AH6" i="11"/>
  <c r="Y6" i="11"/>
  <c r="I81" i="3"/>
  <c r="H23" i="18" s="1"/>
  <c r="AC15" i="11"/>
  <c r="G21" i="20" s="1"/>
  <c r="F70" i="23" s="1"/>
  <c r="AI15" i="11"/>
  <c r="M21" i="20" s="1"/>
  <c r="L70" i="23" s="1"/>
  <c r="AA15" i="11"/>
  <c r="E21" i="20" s="1"/>
  <c r="D70" i="23" s="1"/>
  <c r="AH15" i="11"/>
  <c r="L21" i="20" s="1"/>
  <c r="K70" i="23" s="1"/>
  <c r="Z15" i="11"/>
  <c r="D21" i="20" s="1"/>
  <c r="C70" i="23" s="1"/>
  <c r="AG15" i="11"/>
  <c r="K21" i="20" s="1"/>
  <c r="J70" i="23" s="1"/>
  <c r="Y15" i="11"/>
  <c r="C21" i="20" s="1"/>
  <c r="B70" i="23" s="1"/>
  <c r="AF15" i="11"/>
  <c r="J21" i="20" s="1"/>
  <c r="I70" i="23" s="1"/>
  <c r="AE6" i="11"/>
  <c r="D18" i="3"/>
  <c r="C69" i="18" s="1"/>
  <c r="AI36" i="11"/>
  <c r="J67" i="20"/>
  <c r="I21" i="23" s="1"/>
  <c r="AG62" i="11"/>
  <c r="D99" i="3"/>
  <c r="C40" i="18" s="1"/>
  <c r="I37" i="3"/>
  <c r="H49" i="18" s="1"/>
  <c r="C10" i="3"/>
  <c r="C82" i="3"/>
  <c r="B12" i="18" s="1"/>
  <c r="H102" i="3"/>
  <c r="G59" i="18" s="1"/>
  <c r="H77" i="3"/>
  <c r="G81" i="18" s="1"/>
  <c r="K9" i="20"/>
  <c r="J68" i="23" s="1"/>
  <c r="G109" i="3"/>
  <c r="F84" i="18" s="1"/>
  <c r="G78" i="3"/>
  <c r="F82" i="18" s="1"/>
  <c r="AG72" i="11"/>
  <c r="AE31" i="11"/>
  <c r="I42" i="20" s="1"/>
  <c r="H7" i="23" s="1"/>
  <c r="D5" i="3"/>
  <c r="C30" i="18" s="1"/>
  <c r="D41" i="3"/>
  <c r="C6" i="18" s="1"/>
  <c r="C132" i="3"/>
  <c r="B26" i="18" s="1"/>
  <c r="C120" i="3"/>
  <c r="B105" i="18" s="1"/>
  <c r="H112" i="3"/>
  <c r="G61" i="18" s="1"/>
  <c r="J40" i="20"/>
  <c r="I52" i="23" s="1"/>
  <c r="I132" i="20"/>
  <c r="H26" i="23" s="1"/>
  <c r="AA44" i="11"/>
  <c r="AD36" i="11"/>
  <c r="AE39" i="11"/>
  <c r="E53" i="3"/>
  <c r="D20" i="18" s="1"/>
  <c r="E151" i="3"/>
  <c r="D64" i="18" s="1"/>
  <c r="G80" i="3"/>
  <c r="F38" i="18" s="1"/>
  <c r="G43" i="3"/>
  <c r="F53" i="18" s="1"/>
  <c r="D55" i="3"/>
  <c r="C55" i="18" s="1"/>
  <c r="AI72" i="11"/>
  <c r="Y80" i="11"/>
  <c r="AD80" i="11"/>
  <c r="AB80" i="11"/>
  <c r="F131" i="20" s="1"/>
  <c r="E108" i="23" s="1"/>
  <c r="AI80" i="11"/>
  <c r="M131" i="20" s="1"/>
  <c r="L108" i="23" s="1"/>
  <c r="AA80" i="11"/>
  <c r="E131" i="20" s="1"/>
  <c r="D108" i="23" s="1"/>
  <c r="AH80" i="11"/>
  <c r="L131" i="20" s="1"/>
  <c r="K108" i="23" s="1"/>
  <c r="Z80" i="11"/>
  <c r="D131" i="20" s="1"/>
  <c r="C108" i="23" s="1"/>
  <c r="AG80" i="11"/>
  <c r="D42" i="3"/>
  <c r="C7" i="18" s="1"/>
  <c r="C101" i="3"/>
  <c r="B58" i="18" s="1"/>
  <c r="C98" i="3"/>
  <c r="B83" i="18" s="1"/>
  <c r="I122" i="3"/>
  <c r="H42" i="18" s="1"/>
  <c r="AG44" i="11"/>
  <c r="Y36" i="11"/>
  <c r="AF39" i="11"/>
  <c r="F78" i="3"/>
  <c r="E82" i="18" s="1"/>
  <c r="H42" i="3"/>
  <c r="G7" i="18" s="1"/>
  <c r="H9" i="3"/>
  <c r="G68" i="18" s="1"/>
  <c r="F123" i="3"/>
  <c r="E74" i="18" s="1"/>
  <c r="F31" i="3"/>
  <c r="E94" i="18" s="1"/>
  <c r="AB46" i="11"/>
  <c r="AG46" i="11"/>
  <c r="C112" i="3"/>
  <c r="B61" i="18" s="1"/>
  <c r="C88" i="3"/>
  <c r="B100" i="18" s="1"/>
  <c r="AG63" i="11"/>
  <c r="Y63" i="11"/>
  <c r="AD63" i="11"/>
  <c r="AB63" i="11"/>
  <c r="AH14" i="11"/>
  <c r="AA14" i="11"/>
  <c r="AE14" i="11"/>
  <c r="G66" i="3"/>
  <c r="F98" i="18" s="1"/>
  <c r="G56" i="3"/>
  <c r="F56" i="18" s="1"/>
  <c r="AF31" i="11"/>
  <c r="J42" i="20" s="1"/>
  <c r="I7" i="23" s="1"/>
  <c r="AD31" i="11"/>
  <c r="AC31" i="11"/>
  <c r="G42" i="20" s="1"/>
  <c r="F7" i="23" s="1"/>
  <c r="AB31" i="11"/>
  <c r="F42" i="20" s="1"/>
  <c r="E7" i="23" s="1"/>
  <c r="AI31" i="11"/>
  <c r="AA31" i="11"/>
  <c r="E42" i="20" s="1"/>
  <c r="D7" i="23" s="1"/>
  <c r="AH46" i="11"/>
  <c r="K42" i="20"/>
  <c r="J7" i="23" s="1"/>
  <c r="AI14" i="11"/>
  <c r="I38" i="3"/>
  <c r="H50" i="18" s="1"/>
  <c r="AH62" i="11"/>
  <c r="G58" i="3"/>
  <c r="F9" i="18" s="1"/>
  <c r="G55" i="3"/>
  <c r="F55" i="18" s="1"/>
  <c r="Z6" i="11"/>
  <c r="H81" i="3"/>
  <c r="G23" i="18" s="1"/>
  <c r="D31" i="3"/>
  <c r="C94" i="18" s="1"/>
  <c r="I31" i="3"/>
  <c r="H94" i="18" s="1"/>
  <c r="AF70" i="11"/>
  <c r="AC71" i="11"/>
  <c r="AH71" i="11"/>
  <c r="Z71" i="11"/>
  <c r="AF71" i="11"/>
  <c r="D40" i="3"/>
  <c r="C52" i="18" s="1"/>
  <c r="D49" i="3"/>
  <c r="C34" i="18" s="1"/>
  <c r="D6" i="3"/>
  <c r="C19" i="18" s="1"/>
  <c r="H67" i="3"/>
  <c r="G21" i="18" s="1"/>
  <c r="AG6" i="11"/>
  <c r="AI46" i="11"/>
  <c r="M67" i="20" s="1"/>
  <c r="L21" i="23" s="1"/>
  <c r="AG21" i="11"/>
  <c r="K32" i="20" s="1"/>
  <c r="J95" i="23" s="1"/>
  <c r="AD21" i="11"/>
  <c r="AF21" i="11"/>
  <c r="AC21" i="11"/>
  <c r="G32" i="20" s="1"/>
  <c r="F95" i="23" s="1"/>
  <c r="I55" i="3"/>
  <c r="H55" i="18" s="1"/>
  <c r="AE21" i="11"/>
  <c r="Y71" i="11"/>
  <c r="Z63" i="11"/>
  <c r="C66" i="3"/>
  <c r="B98" i="18" s="1"/>
  <c r="I98" i="3"/>
  <c r="H83" i="18" s="1"/>
  <c r="D144" i="3"/>
  <c r="C15" i="18" s="1"/>
  <c r="H103" i="3"/>
  <c r="G41" i="18" s="1"/>
  <c r="AB15" i="11"/>
  <c r="F21" i="20" s="1"/>
  <c r="E70" i="23" s="1"/>
  <c r="AF80" i="11"/>
  <c r="J131" i="20" s="1"/>
  <c r="I108" i="23" s="1"/>
  <c r="AH31" i="11"/>
  <c r="C51" i="3"/>
  <c r="B36" i="18" s="1"/>
  <c r="E89" i="3"/>
  <c r="D101" i="18" s="1"/>
  <c r="E52" i="3"/>
  <c r="D73" i="18" s="1"/>
  <c r="F82" i="3"/>
  <c r="E12" i="18" s="1"/>
  <c r="D19" i="3"/>
  <c r="C48" i="18" s="1"/>
  <c r="D125" i="3"/>
  <c r="C14" i="18" s="1"/>
  <c r="AF44" i="11"/>
  <c r="AB44" i="11"/>
  <c r="AE44" i="11"/>
  <c r="AC44" i="11"/>
  <c r="AI44" i="11"/>
  <c r="Z44" i="11"/>
  <c r="AH44" i="11"/>
  <c r="C81" i="3"/>
  <c r="B23" i="18" s="1"/>
  <c r="H111" i="3"/>
  <c r="G60" i="18" s="1"/>
  <c r="G16" i="3"/>
  <c r="F91" i="18" s="1"/>
  <c r="G113" i="3"/>
  <c r="F13" i="18" s="1"/>
  <c r="H55" i="3"/>
  <c r="G55" i="18" s="1"/>
  <c r="C32" i="20"/>
  <c r="B95" i="23" s="1"/>
  <c r="G34" i="3"/>
  <c r="F97" i="18" s="1"/>
  <c r="G142" i="3"/>
  <c r="F43" i="18" s="1"/>
  <c r="H91" i="3"/>
  <c r="G103" i="18" s="1"/>
  <c r="H21" i="3"/>
  <c r="G70" i="18" s="1"/>
  <c r="Y14" i="11"/>
  <c r="Z62" i="11"/>
  <c r="AA63" i="11"/>
  <c r="Y23" i="11"/>
  <c r="Y76" i="11"/>
  <c r="G60" i="3"/>
  <c r="F80" i="18" s="1"/>
  <c r="C99" i="3"/>
  <c r="B40" i="18" s="1"/>
  <c r="D10" i="3"/>
  <c r="C4" i="18" s="1"/>
  <c r="G102" i="3"/>
  <c r="F59" i="18" s="1"/>
  <c r="G142" i="20"/>
  <c r="F43" i="23" s="1"/>
  <c r="AA32" i="11"/>
  <c r="E43" i="20" s="1"/>
  <c r="D53" i="23" s="1"/>
  <c r="AI32" i="11"/>
  <c r="M43" i="20" s="1"/>
  <c r="L53" i="23" s="1"/>
  <c r="I79" i="3"/>
  <c r="H99" i="18" s="1"/>
  <c r="C42" i="3"/>
  <c r="B7" i="18" s="1"/>
  <c r="AD85" i="11"/>
  <c r="Z48" i="11"/>
  <c r="AH48" i="11"/>
  <c r="D89" i="3"/>
  <c r="C101" i="18" s="1"/>
  <c r="C41" i="3"/>
  <c r="B6" i="18" s="1"/>
  <c r="G82" i="3"/>
  <c r="F12" i="18" s="1"/>
  <c r="G102" i="20"/>
  <c r="F59" i="23" s="1"/>
  <c r="AG52" i="11"/>
  <c r="AC52" i="11"/>
  <c r="G78" i="20" s="1"/>
  <c r="F82" i="23" s="1"/>
  <c r="H133" i="3"/>
  <c r="G62" i="18" s="1"/>
  <c r="F92" i="3"/>
  <c r="E39" i="18" s="1"/>
  <c r="C52" i="3"/>
  <c r="B73" i="18" s="1"/>
  <c r="F122" i="3"/>
  <c r="E42" i="18" s="1"/>
  <c r="E124" i="3"/>
  <c r="D107" i="18" s="1"/>
  <c r="E80" i="3"/>
  <c r="D38" i="18" s="1"/>
  <c r="E43" i="3"/>
  <c r="D53" i="18" s="1"/>
  <c r="G123" i="3"/>
  <c r="F74" i="18" s="1"/>
  <c r="D102" i="3"/>
  <c r="C59" i="18" s="1"/>
  <c r="G125" i="3"/>
  <c r="F14" i="18" s="1"/>
  <c r="F98" i="3"/>
  <c r="E83" i="18" s="1"/>
  <c r="D9" i="3"/>
  <c r="C68" i="18" s="1"/>
  <c r="F134" i="3"/>
  <c r="E75" i="18" s="1"/>
  <c r="E42" i="3"/>
  <c r="D7" i="18" s="1"/>
  <c r="E32" i="3"/>
  <c r="D95" i="18" s="1"/>
  <c r="E50" i="3"/>
  <c r="D35" i="18" s="1"/>
  <c r="F58" i="3"/>
  <c r="E9" i="18" s="1"/>
  <c r="E100" i="3"/>
  <c r="D24" i="18" s="1"/>
  <c r="D59" i="3"/>
  <c r="C37" i="18" s="1"/>
  <c r="C135" i="3"/>
  <c r="B63" i="18" s="1"/>
  <c r="I7" i="3"/>
  <c r="H47" i="18" s="1"/>
  <c r="AC85" i="11"/>
  <c r="AA48" i="11"/>
  <c r="E69" i="20" s="1"/>
  <c r="D57" i="23" s="1"/>
  <c r="AI48" i="11"/>
  <c r="M69" i="20" s="1"/>
  <c r="L57" i="23" s="1"/>
  <c r="I5" i="3"/>
  <c r="H30" i="18" s="1"/>
  <c r="G99" i="3"/>
  <c r="F40" i="18" s="1"/>
  <c r="AA52" i="11"/>
  <c r="G98" i="3"/>
  <c r="F83" i="18" s="1"/>
  <c r="I78" i="3"/>
  <c r="H82" i="18" s="1"/>
  <c r="I144" i="3"/>
  <c r="H15" i="18" s="1"/>
  <c r="I92" i="3"/>
  <c r="H39" i="18" s="1"/>
  <c r="I23" i="3"/>
  <c r="H71" i="18" s="1"/>
  <c r="H100" i="3"/>
  <c r="G24" i="18" s="1"/>
  <c r="D120" i="3"/>
  <c r="C105" i="18" s="1"/>
  <c r="E144" i="3"/>
  <c r="D15" i="18" s="1"/>
  <c r="F71" i="3"/>
  <c r="E11" i="18" s="1"/>
  <c r="I60" i="3"/>
  <c r="H80" i="18" s="1"/>
  <c r="D32" i="3"/>
  <c r="C95" i="18" s="1"/>
  <c r="C124" i="3"/>
  <c r="B107" i="18" s="1"/>
  <c r="D131" i="3"/>
  <c r="C108" i="18" s="1"/>
  <c r="H125" i="3"/>
  <c r="G14" i="18" s="1"/>
  <c r="G33" i="3"/>
  <c r="F96" i="18" s="1"/>
  <c r="F50" i="3"/>
  <c r="E35" i="18" s="1"/>
  <c r="H34" i="3"/>
  <c r="G97" i="18" s="1"/>
  <c r="G21" i="3"/>
  <c r="F70" i="18" s="1"/>
  <c r="C8" i="3"/>
  <c r="B90" i="18" s="1"/>
  <c r="G103" i="3"/>
  <c r="F41" i="18" s="1"/>
  <c r="I51" i="3"/>
  <c r="H36" i="18" s="1"/>
  <c r="J34" i="20"/>
  <c r="I97" i="23" s="1"/>
  <c r="AC32" i="11"/>
  <c r="G43" i="20" s="1"/>
  <c r="F53" i="23" s="1"/>
  <c r="G131" i="20"/>
  <c r="F108" i="23" s="1"/>
  <c r="D135" i="3"/>
  <c r="C63" i="18" s="1"/>
  <c r="I143" i="3"/>
  <c r="H76" i="18" s="1"/>
  <c r="G9" i="3"/>
  <c r="F68" i="18" s="1"/>
  <c r="Y85" i="11"/>
  <c r="AB48" i="11"/>
  <c r="F69" i="20" s="1"/>
  <c r="E57" i="23" s="1"/>
  <c r="D113" i="3"/>
  <c r="C13" i="18" s="1"/>
  <c r="D60" i="3"/>
  <c r="C80" i="18" s="1"/>
  <c r="H99" i="3"/>
  <c r="G40" i="18" s="1"/>
  <c r="G50" i="20"/>
  <c r="F35" i="23" s="1"/>
  <c r="Z52" i="11"/>
  <c r="E134" i="3"/>
  <c r="D75" i="18" s="1"/>
  <c r="I135" i="3"/>
  <c r="H63" i="18" s="1"/>
  <c r="I71" i="3"/>
  <c r="H11" i="18" s="1"/>
  <c r="I57" i="3"/>
  <c r="H8" i="18" s="1"/>
  <c r="G88" i="3"/>
  <c r="F100" i="18" s="1"/>
  <c r="F80" i="3"/>
  <c r="E38" i="18" s="1"/>
  <c r="C21" i="3"/>
  <c r="B70" i="18" s="1"/>
  <c r="I33" i="3"/>
  <c r="H96" i="18" s="1"/>
  <c r="C100" i="3"/>
  <c r="B24" i="18" s="1"/>
  <c r="C111" i="3"/>
  <c r="B60" i="18" s="1"/>
  <c r="D56" i="3"/>
  <c r="C56" i="18" s="1"/>
  <c r="F112" i="3"/>
  <c r="E61" i="18" s="1"/>
  <c r="F142" i="3"/>
  <c r="E43" i="18" s="1"/>
  <c r="E125" i="3"/>
  <c r="D14" i="18" s="1"/>
  <c r="H33" i="3"/>
  <c r="G96" i="18" s="1"/>
  <c r="F132" i="3"/>
  <c r="E26" i="18" s="1"/>
  <c r="H113" i="3"/>
  <c r="G13" i="18" s="1"/>
  <c r="C67" i="3"/>
  <c r="B21" i="18" s="1"/>
  <c r="C55" i="3"/>
  <c r="B55" i="18" s="1"/>
  <c r="C34" i="3"/>
  <c r="B97" i="18" s="1"/>
  <c r="H19" i="3"/>
  <c r="G48" i="18" s="1"/>
  <c r="J43" i="20"/>
  <c r="I53" i="23" s="1"/>
  <c r="AF85" i="11"/>
  <c r="AC48" i="11"/>
  <c r="C113" i="3"/>
  <c r="B13" i="18" s="1"/>
  <c r="C60" i="3"/>
  <c r="B80" i="18" s="1"/>
  <c r="I69" i="20"/>
  <c r="H57" i="23" s="1"/>
  <c r="AF52" i="11"/>
  <c r="D124" i="3"/>
  <c r="C107" i="18" s="1"/>
  <c r="G70" i="3"/>
  <c r="F10" i="18" s="1"/>
  <c r="G20" i="3"/>
  <c r="F5" i="18" s="1"/>
  <c r="I53" i="3"/>
  <c r="H20" i="18" s="1"/>
  <c r="I119" i="3"/>
  <c r="H104" i="18" s="1"/>
  <c r="G111" i="3"/>
  <c r="F60" i="18" s="1"/>
  <c r="G77" i="3"/>
  <c r="F81" i="18" s="1"/>
  <c r="G32" i="3"/>
  <c r="F95" i="18" s="1"/>
  <c r="E122" i="3"/>
  <c r="D42" i="18" s="1"/>
  <c r="E111" i="3"/>
  <c r="D60" i="18" s="1"/>
  <c r="I16" i="3"/>
  <c r="H91" i="18" s="1"/>
  <c r="AE52" i="11"/>
  <c r="I77" i="3"/>
  <c r="H81" i="18" s="1"/>
  <c r="D100" i="3"/>
  <c r="C24" i="18" s="1"/>
  <c r="I68" i="3"/>
  <c r="H22" i="18" s="1"/>
  <c r="I8" i="3"/>
  <c r="H90" i="18" s="1"/>
  <c r="I80" i="3"/>
  <c r="H38" i="18" s="1"/>
  <c r="I66" i="3"/>
  <c r="H98" i="18" s="1"/>
  <c r="E71" i="3"/>
  <c r="D11" i="18" s="1"/>
  <c r="E92" i="3"/>
  <c r="D39" i="18" s="1"/>
  <c r="E9" i="3"/>
  <c r="D68" i="18" s="1"/>
  <c r="G41" i="3"/>
  <c r="F6" i="18" s="1"/>
  <c r="C7" i="3"/>
  <c r="B47" i="18" s="1"/>
  <c r="I132" i="3"/>
  <c r="H26" i="18" s="1"/>
  <c r="E132" i="3"/>
  <c r="D26" i="18" s="1"/>
  <c r="F69" i="3"/>
  <c r="E57" i="18" s="1"/>
  <c r="G122" i="3"/>
  <c r="F42" i="18" s="1"/>
  <c r="E133" i="3"/>
  <c r="D62" i="18" s="1"/>
  <c r="F124" i="3"/>
  <c r="E107" i="18" s="1"/>
  <c r="F131" i="3"/>
  <c r="E108" i="18" s="1"/>
  <c r="E102" i="3"/>
  <c r="D59" i="18" s="1"/>
  <c r="E123" i="3"/>
  <c r="D74" i="18" s="1"/>
  <c r="G100" i="3"/>
  <c r="F24" i="18" s="1"/>
  <c r="M78" i="20"/>
  <c r="L82" i="23" s="1"/>
  <c r="I82" i="3"/>
  <c r="H12" i="18" s="1"/>
  <c r="C80" i="3"/>
  <c r="B38" i="18" s="1"/>
  <c r="D71" i="3"/>
  <c r="C11" i="18" s="1"/>
  <c r="H69" i="3"/>
  <c r="G57" i="18" s="1"/>
  <c r="H144" i="3"/>
  <c r="G15" i="18" s="1"/>
  <c r="B30" i="18"/>
  <c r="D25" i="3"/>
  <c r="C31" i="18" s="1"/>
  <c r="D132" i="3"/>
  <c r="C26" i="18" s="1"/>
  <c r="G112" i="3"/>
  <c r="F61" i="18" s="1"/>
  <c r="M77" i="20"/>
  <c r="L81" i="23" s="1"/>
  <c r="AA85" i="11"/>
  <c r="H17" i="3"/>
  <c r="G92" i="18" s="1"/>
  <c r="C69" i="3"/>
  <c r="B57" i="18" s="1"/>
  <c r="D111" i="3"/>
  <c r="C60" i="18" s="1"/>
  <c r="I34" i="3"/>
  <c r="H97" i="18" s="1"/>
  <c r="I42" i="3"/>
  <c r="H7" i="18" s="1"/>
  <c r="E135" i="3"/>
  <c r="D63" i="18" s="1"/>
  <c r="F150" i="3"/>
  <c r="E109" i="18" s="1"/>
  <c r="F22" i="3"/>
  <c r="E93" i="18" s="1"/>
  <c r="G132" i="3"/>
  <c r="F26" i="18" s="1"/>
  <c r="G24" i="3"/>
  <c r="F72" i="18" s="1"/>
  <c r="D39" i="3"/>
  <c r="C51" i="18" s="1"/>
  <c r="G90" i="20"/>
  <c r="F102" i="23" s="1"/>
  <c r="E56" i="3"/>
  <c r="D56" i="18" s="1"/>
  <c r="G79" i="3"/>
  <c r="F99" i="18" s="1"/>
  <c r="E113" i="3"/>
  <c r="D13" i="18" s="1"/>
  <c r="F51" i="3"/>
  <c r="E36" i="18" s="1"/>
  <c r="E82" i="3"/>
  <c r="D12" i="18" s="1"/>
  <c r="AB82" i="11"/>
  <c r="AH82" i="11"/>
  <c r="AF82" i="11"/>
  <c r="AC82" i="11"/>
  <c r="AD82" i="11"/>
  <c r="H60" i="20" s="1"/>
  <c r="G80" i="23" s="1"/>
  <c r="AG82" i="11"/>
  <c r="AA82" i="11"/>
  <c r="Y82" i="11"/>
  <c r="AE82" i="11"/>
  <c r="AI82" i="11"/>
  <c r="Z82" i="11"/>
  <c r="AI25" i="11"/>
  <c r="M39" i="20" s="1"/>
  <c r="L51" i="23" s="1"/>
  <c r="AH25" i="11"/>
  <c r="AG25" i="11"/>
  <c r="K39" i="20" s="1"/>
  <c r="J51" i="23" s="1"/>
  <c r="AF25" i="11"/>
  <c r="AE25" i="11"/>
  <c r="I39" i="20" s="1"/>
  <c r="H51" i="23" s="1"/>
  <c r="AD25" i="11"/>
  <c r="AA25" i="11"/>
  <c r="Z25" i="11"/>
  <c r="AB25" i="11"/>
  <c r="AC25" i="11"/>
  <c r="Y25" i="11"/>
  <c r="AI7" i="11"/>
  <c r="AH7" i="11"/>
  <c r="AG7" i="11"/>
  <c r="AF7" i="11"/>
  <c r="AE7" i="11"/>
  <c r="AD7" i="11"/>
  <c r="AC7" i="11"/>
  <c r="AB7" i="11"/>
  <c r="F8" i="20" s="1"/>
  <c r="E90" i="23" s="1"/>
  <c r="Z7" i="11"/>
  <c r="AA7" i="11"/>
  <c r="Y7" i="11"/>
  <c r="AI88" i="11"/>
  <c r="AH88" i="11"/>
  <c r="AG88" i="11"/>
  <c r="AF88" i="11"/>
  <c r="AE88" i="11"/>
  <c r="AD88" i="11"/>
  <c r="AC88" i="11"/>
  <c r="AA88" i="11"/>
  <c r="Z88" i="11"/>
  <c r="AB88" i="11"/>
  <c r="Y88" i="11"/>
  <c r="AI5" i="11"/>
  <c r="AG5" i="11"/>
  <c r="AE5" i="11"/>
  <c r="AB5" i="11"/>
  <c r="AH5" i="11"/>
  <c r="AF5" i="11"/>
  <c r="AD5" i="11"/>
  <c r="AA5" i="11"/>
  <c r="Y5" i="11"/>
  <c r="AC5" i="11"/>
  <c r="Z5" i="11"/>
  <c r="AI78" i="11"/>
  <c r="M124" i="20" s="1"/>
  <c r="L107" i="23" s="1"/>
  <c r="AH78" i="11"/>
  <c r="AG78" i="11"/>
  <c r="AF78" i="11"/>
  <c r="AE78" i="11"/>
  <c r="AD78" i="11"/>
  <c r="AC78" i="11"/>
  <c r="AB78" i="11"/>
  <c r="Y78" i="11"/>
  <c r="Z78" i="11"/>
  <c r="AA78" i="11"/>
  <c r="AI73" i="11"/>
  <c r="AH73" i="11"/>
  <c r="AG73" i="11"/>
  <c r="AF73" i="11"/>
  <c r="J122" i="20" s="1"/>
  <c r="I42" i="23" s="1"/>
  <c r="AE73" i="11"/>
  <c r="AB73" i="11"/>
  <c r="AC73" i="11"/>
  <c r="AA73" i="11"/>
  <c r="Z73" i="11"/>
  <c r="Y73" i="11"/>
  <c r="AD73" i="11"/>
  <c r="AI53" i="11"/>
  <c r="AG53" i="11"/>
  <c r="AE53" i="11"/>
  <c r="I121" i="20" s="1"/>
  <c r="H106" i="23" s="1"/>
  <c r="AC53" i="11"/>
  <c r="AD53" i="11"/>
  <c r="AB53" i="11"/>
  <c r="AH53" i="11"/>
  <c r="AF53" i="11"/>
  <c r="Y53" i="11"/>
  <c r="AA53" i="11"/>
  <c r="Z53" i="11"/>
  <c r="AD26" i="11"/>
  <c r="AI26" i="11"/>
  <c r="AG26" i="11"/>
  <c r="AE26" i="11"/>
  <c r="AB26" i="11"/>
  <c r="AF26" i="11"/>
  <c r="AC26" i="11"/>
  <c r="Z26" i="11"/>
  <c r="AA26" i="11"/>
  <c r="AH26" i="11"/>
  <c r="Y26" i="11"/>
  <c r="AI17" i="11"/>
  <c r="AH17" i="11"/>
  <c r="AG17" i="11"/>
  <c r="AF17" i="11"/>
  <c r="AE17" i="11"/>
  <c r="AB17" i="11"/>
  <c r="AC17" i="11"/>
  <c r="AD17" i="11"/>
  <c r="H98" i="20" s="1"/>
  <c r="G83" i="23" s="1"/>
  <c r="AA17" i="11"/>
  <c r="Z17" i="11"/>
  <c r="Y17" i="11"/>
  <c r="AC68" i="11"/>
  <c r="AG68" i="11"/>
  <c r="AH68" i="11"/>
  <c r="AA68" i="11"/>
  <c r="Y68" i="11"/>
  <c r="AB68" i="11"/>
  <c r="F103" i="20" s="1"/>
  <c r="E41" i="23" s="1"/>
  <c r="AF68" i="11"/>
  <c r="AE68" i="11"/>
  <c r="AD68" i="11"/>
  <c r="AI68" i="11"/>
  <c r="Z68" i="11"/>
  <c r="AI42" i="11"/>
  <c r="AG42" i="11"/>
  <c r="K17" i="20" s="1"/>
  <c r="J92" i="23" s="1"/>
  <c r="AE42" i="11"/>
  <c r="AC42" i="11"/>
  <c r="AB42" i="11"/>
  <c r="AD42" i="11"/>
  <c r="AH42" i="11"/>
  <c r="AF42" i="11"/>
  <c r="Z42" i="11"/>
  <c r="Y42" i="11"/>
  <c r="AA42" i="11"/>
  <c r="AD90" i="11"/>
  <c r="AB90" i="11"/>
  <c r="AI90" i="11"/>
  <c r="AG90" i="11"/>
  <c r="AE90" i="11"/>
  <c r="AC90" i="11"/>
  <c r="G53" i="20" s="1"/>
  <c r="F20" i="23" s="1"/>
  <c r="AF90" i="11"/>
  <c r="AA90" i="11"/>
  <c r="Z90" i="11"/>
  <c r="AH90" i="11"/>
  <c r="Y90" i="11"/>
  <c r="AH50" i="11"/>
  <c r="AF50" i="11"/>
  <c r="AD50" i="11"/>
  <c r="AG50" i="11"/>
  <c r="AE50" i="11"/>
  <c r="AC50" i="11"/>
  <c r="AI50" i="11"/>
  <c r="AB50" i="11"/>
  <c r="AA50" i="11"/>
  <c r="E18" i="20" s="1"/>
  <c r="D69" i="23" s="1"/>
  <c r="Y50" i="11"/>
  <c r="Z50" i="11"/>
  <c r="AI9" i="11"/>
  <c r="AH9" i="11"/>
  <c r="AG9" i="11"/>
  <c r="K20" i="20" s="1"/>
  <c r="J5" i="23" s="1"/>
  <c r="AF9" i="11"/>
  <c r="AE9" i="11"/>
  <c r="AC9" i="11"/>
  <c r="AB9" i="11"/>
  <c r="AD9" i="11"/>
  <c r="Z9" i="11"/>
  <c r="Y9" i="11"/>
  <c r="AA9" i="11"/>
  <c r="AI43" i="11"/>
  <c r="AG43" i="11"/>
  <c r="AE43" i="11"/>
  <c r="AC43" i="11"/>
  <c r="AB43" i="11"/>
  <c r="F51" i="20" s="1"/>
  <c r="E36" i="23" s="1"/>
  <c r="AA43" i="11"/>
  <c r="Y43" i="11"/>
  <c r="AH43" i="11"/>
  <c r="AF43" i="11"/>
  <c r="AD43" i="11"/>
  <c r="Z43" i="11"/>
  <c r="AI41" i="11"/>
  <c r="M7" i="20" s="1"/>
  <c r="L47" i="23" s="1"/>
  <c r="AH41" i="11"/>
  <c r="AG41" i="11"/>
  <c r="AF41" i="11"/>
  <c r="AE41" i="11"/>
  <c r="AC41" i="11"/>
  <c r="AB41" i="11"/>
  <c r="AD41" i="11"/>
  <c r="AA41" i="11"/>
  <c r="Z41" i="11"/>
  <c r="Y41" i="11"/>
  <c r="AH18" i="11"/>
  <c r="AF18" i="11"/>
  <c r="AB18" i="11"/>
  <c r="AC18" i="11"/>
  <c r="AG18" i="11"/>
  <c r="AA18" i="11"/>
  <c r="Y18" i="11"/>
  <c r="AD18" i="11"/>
  <c r="AI18" i="11"/>
  <c r="M99" i="20" s="1"/>
  <c r="L40" i="23" s="1"/>
  <c r="AE18" i="11"/>
  <c r="Z18" i="11"/>
  <c r="AI47" i="11"/>
  <c r="AH47" i="11"/>
  <c r="AG47" i="11"/>
  <c r="AF47" i="11"/>
  <c r="AE47" i="11"/>
  <c r="AD47" i="11"/>
  <c r="H68" i="20" s="1"/>
  <c r="G22" i="23" s="1"/>
  <c r="AC47" i="11"/>
  <c r="AB47" i="11"/>
  <c r="F68" i="20" s="1"/>
  <c r="E22" i="23" s="1"/>
  <c r="AA47" i="11"/>
  <c r="Z47" i="11"/>
  <c r="Y47" i="11"/>
  <c r="AB84" i="11"/>
  <c r="AC84" i="11"/>
  <c r="AI84" i="11"/>
  <c r="AE84" i="11"/>
  <c r="AF84" i="11"/>
  <c r="AD84" i="11"/>
  <c r="Z84" i="11"/>
  <c r="AH84" i="11"/>
  <c r="AG84" i="11"/>
  <c r="AA84" i="11"/>
  <c r="Y84" i="11"/>
  <c r="AI16" i="11"/>
  <c r="AH16" i="11"/>
  <c r="AG16" i="11"/>
  <c r="AF16" i="11"/>
  <c r="AE16" i="11"/>
  <c r="AD16" i="11"/>
  <c r="AC16" i="11"/>
  <c r="AB16" i="11"/>
  <c r="AA16" i="11"/>
  <c r="Z16" i="11"/>
  <c r="Y16" i="11"/>
  <c r="AI89" i="11"/>
  <c r="AH89" i="11"/>
  <c r="AG89" i="11"/>
  <c r="AF89" i="11"/>
  <c r="AE89" i="11"/>
  <c r="AA89" i="11"/>
  <c r="E111" i="20" s="1"/>
  <c r="D60" i="23" s="1"/>
  <c r="Z89" i="11"/>
  <c r="AC89" i="11"/>
  <c r="AB89" i="11"/>
  <c r="AD89" i="11"/>
  <c r="AI58" i="11"/>
  <c r="AG58" i="11"/>
  <c r="AE58" i="11"/>
  <c r="AD58" i="11"/>
  <c r="AF58" i="11"/>
  <c r="AH58" i="11"/>
  <c r="Z58" i="11"/>
  <c r="AA58" i="11"/>
  <c r="E113" i="20" s="1"/>
  <c r="D13" i="23" s="1"/>
  <c r="Y58" i="11"/>
  <c r="AC58" i="11"/>
  <c r="AB58" i="11"/>
  <c r="AI65" i="11"/>
  <c r="AH65" i="11"/>
  <c r="AG65" i="11"/>
  <c r="AF65" i="11"/>
  <c r="AE65" i="11"/>
  <c r="AD65" i="11"/>
  <c r="AB65" i="11"/>
  <c r="AC65" i="11"/>
  <c r="AA65" i="11"/>
  <c r="Z65" i="11"/>
  <c r="Y65" i="11"/>
  <c r="C56" i="20" s="1"/>
  <c r="B56" i="23" s="1"/>
  <c r="AI22" i="11"/>
  <c r="AH22" i="11"/>
  <c r="AG22" i="11"/>
  <c r="AF22" i="11"/>
  <c r="AE22" i="11"/>
  <c r="AD22" i="11"/>
  <c r="AC22" i="11"/>
  <c r="AB22" i="11"/>
  <c r="Y22" i="11"/>
  <c r="AA22" i="11"/>
  <c r="Z22" i="11"/>
  <c r="AC3" i="11"/>
  <c r="AD3" i="11"/>
  <c r="AB3" i="11"/>
  <c r="AI3" i="11"/>
  <c r="AG3" i="11"/>
  <c r="K120" i="20" s="1"/>
  <c r="J105" i="23" s="1"/>
  <c r="AE3" i="11"/>
  <c r="AF3" i="11"/>
  <c r="AA3" i="11"/>
  <c r="Z3" i="11"/>
  <c r="AH3" i="11"/>
  <c r="Y3" i="11"/>
  <c r="AA10" i="11"/>
  <c r="AI10" i="11"/>
  <c r="AG10" i="11"/>
  <c r="AE10" i="11"/>
  <c r="I141" i="20" s="1"/>
  <c r="H85" i="23" s="1"/>
  <c r="AB10" i="11"/>
  <c r="AH10" i="11"/>
  <c r="AC10" i="11"/>
  <c r="AF10" i="11"/>
  <c r="Z10" i="11"/>
  <c r="Y10" i="11"/>
  <c r="C16" i="20" s="1"/>
  <c r="B91" i="23" s="1"/>
  <c r="AD10" i="11"/>
  <c r="AB4" i="11"/>
  <c r="AC4" i="11"/>
  <c r="AA4" i="11"/>
  <c r="AG4" i="11"/>
  <c r="K38" i="20" s="1"/>
  <c r="J50" i="23" s="1"/>
  <c r="AH4" i="11"/>
  <c r="AD4" i="11"/>
  <c r="Y4" i="11"/>
  <c r="AE4" i="11"/>
  <c r="AI4" i="11"/>
  <c r="AF4" i="11"/>
  <c r="Z4" i="11"/>
  <c r="AH13" i="11"/>
  <c r="AF13" i="11"/>
  <c r="AC13" i="11"/>
  <c r="AD13" i="11"/>
  <c r="AI13" i="11"/>
  <c r="AG13" i="11"/>
  <c r="AE13" i="11"/>
  <c r="I70" i="20" s="1"/>
  <c r="H10" i="23" s="1"/>
  <c r="Y13" i="11"/>
  <c r="AB13" i="11"/>
  <c r="Z13" i="11"/>
  <c r="AA13" i="11"/>
  <c r="AH77" i="11"/>
  <c r="AF77" i="11"/>
  <c r="AC77" i="11"/>
  <c r="AD77" i="11"/>
  <c r="H82" i="20" s="1"/>
  <c r="G12" i="23" s="1"/>
  <c r="AI77" i="11"/>
  <c r="AG77" i="11"/>
  <c r="AE77" i="11"/>
  <c r="Y77" i="11"/>
  <c r="AA77" i="11"/>
  <c r="AB77" i="11"/>
  <c r="Z77" i="11"/>
  <c r="AC20" i="11"/>
  <c r="AI20" i="11"/>
  <c r="AE20" i="11"/>
  <c r="AF20" i="11"/>
  <c r="AG20" i="11"/>
  <c r="Z20" i="11"/>
  <c r="AH20" i="11"/>
  <c r="AD20" i="11"/>
  <c r="AA20" i="11"/>
  <c r="Y20" i="11"/>
  <c r="AB20" i="11"/>
  <c r="AI38" i="11"/>
  <c r="M54" i="20" s="1"/>
  <c r="L54" i="23" s="1"/>
  <c r="AH38" i="11"/>
  <c r="L54" i="20" s="1"/>
  <c r="K54" i="23" s="1"/>
  <c r="AG38" i="11"/>
  <c r="K54" i="20" s="1"/>
  <c r="J54" i="23" s="1"/>
  <c r="AF38" i="11"/>
  <c r="J54" i="20" s="1"/>
  <c r="I54" i="23" s="1"/>
  <c r="AE38" i="11"/>
  <c r="I54" i="20" s="1"/>
  <c r="H54" i="23" s="1"/>
  <c r="AD38" i="11"/>
  <c r="H54" i="20" s="1"/>
  <c r="G54" i="23" s="1"/>
  <c r="AC38" i="11"/>
  <c r="G54" i="20" s="1"/>
  <c r="F54" i="23" s="1"/>
  <c r="Y38" i="11"/>
  <c r="C54" i="20" s="1"/>
  <c r="B54" i="23" s="1"/>
  <c r="AB38" i="11"/>
  <c r="F54" i="20" s="1"/>
  <c r="E54" i="23" s="1"/>
  <c r="Z38" i="11"/>
  <c r="D54" i="20" s="1"/>
  <c r="C54" i="23" s="1"/>
  <c r="AA38" i="11"/>
  <c r="E54" i="20" s="1"/>
  <c r="D54" i="23" s="1"/>
  <c r="AI55" i="11"/>
  <c r="AH55" i="11"/>
  <c r="AG55" i="11"/>
  <c r="AF55" i="11"/>
  <c r="AE55" i="11"/>
  <c r="AD55" i="11"/>
  <c r="AC55" i="11"/>
  <c r="AB55" i="11"/>
  <c r="AA55" i="11"/>
  <c r="Z55" i="11"/>
  <c r="Y55" i="11"/>
  <c r="AI79" i="11"/>
  <c r="AH79" i="11"/>
  <c r="AG79" i="11"/>
  <c r="AF79" i="11"/>
  <c r="AE79" i="11"/>
  <c r="AD79" i="11"/>
  <c r="AC79" i="11"/>
  <c r="AB79" i="11"/>
  <c r="AA79" i="11"/>
  <c r="Z79" i="11"/>
  <c r="Y79" i="11"/>
  <c r="AI64" i="11"/>
  <c r="M100" i="20" s="1"/>
  <c r="L24" i="23" s="1"/>
  <c r="AH64" i="11"/>
  <c r="L100" i="20" s="1"/>
  <c r="K24" i="23" s="1"/>
  <c r="AG64" i="11"/>
  <c r="AF64" i="11"/>
  <c r="AE64" i="11"/>
  <c r="AD64" i="11"/>
  <c r="AC64" i="11"/>
  <c r="AB64" i="11"/>
  <c r="AA64" i="11"/>
  <c r="Z64" i="11"/>
  <c r="Y64" i="11"/>
  <c r="AI54" i="11"/>
  <c r="AH54" i="11"/>
  <c r="AG54" i="11"/>
  <c r="AF54" i="11"/>
  <c r="AE54" i="11"/>
  <c r="AD54" i="11"/>
  <c r="AC54" i="11"/>
  <c r="Y54" i="11"/>
  <c r="AA54" i="11"/>
  <c r="AB54" i="11"/>
  <c r="Z54" i="11"/>
  <c r="AH61" i="11"/>
  <c r="AF61" i="11"/>
  <c r="AB61" i="11"/>
  <c r="AI61" i="11"/>
  <c r="AG61" i="11"/>
  <c r="K49" i="20" s="1"/>
  <c r="J34" i="23" s="1"/>
  <c r="AE61" i="11"/>
  <c r="Y61" i="11"/>
  <c r="AD61" i="11"/>
  <c r="Z61" i="11"/>
  <c r="AC61" i="11"/>
  <c r="AA61" i="11"/>
  <c r="AI57" i="11"/>
  <c r="M112" i="20" s="1"/>
  <c r="L61" i="23" s="1"/>
  <c r="AH57" i="11"/>
  <c r="AG57" i="11"/>
  <c r="AF57" i="11"/>
  <c r="J88" i="20" s="1"/>
  <c r="I100" i="23" s="1"/>
  <c r="AE57" i="11"/>
  <c r="AC57" i="11"/>
  <c r="AD57" i="11"/>
  <c r="AA57" i="11"/>
  <c r="Z57" i="11"/>
  <c r="Y57" i="11"/>
  <c r="C88" i="20" s="1"/>
  <c r="B100" i="23" s="1"/>
  <c r="AB57" i="11"/>
  <c r="AI87" i="11"/>
  <c r="AH87" i="11"/>
  <c r="AG87" i="11"/>
  <c r="AF87" i="11"/>
  <c r="AE87" i="11"/>
  <c r="AD87" i="11"/>
  <c r="AC87" i="11"/>
  <c r="AA87" i="11"/>
  <c r="Z87" i="11"/>
  <c r="Y87" i="11"/>
  <c r="AB87" i="11"/>
  <c r="AI30" i="11"/>
  <c r="AH30" i="11"/>
  <c r="AG30" i="11"/>
  <c r="K41" i="20" s="1"/>
  <c r="J6" i="23" s="1"/>
  <c r="AF30" i="11"/>
  <c r="AE30" i="11"/>
  <c r="I41" i="20" s="1"/>
  <c r="H6" i="23" s="1"/>
  <c r="AD30" i="11"/>
  <c r="AC30" i="11"/>
  <c r="AB30" i="11"/>
  <c r="Y30" i="11"/>
  <c r="Z30" i="11"/>
  <c r="D41" i="20" s="1"/>
  <c r="C6" i="23" s="1"/>
  <c r="AA30" i="11"/>
  <c r="AH60" i="11"/>
  <c r="AB60" i="11"/>
  <c r="AI60" i="11"/>
  <c r="AE60" i="11"/>
  <c r="AD60" i="11"/>
  <c r="Z60" i="11"/>
  <c r="AC60" i="11"/>
  <c r="AA60" i="11"/>
  <c r="Y60" i="11"/>
  <c r="AF60" i="11"/>
  <c r="AG60" i="11"/>
  <c r="AH19" i="11"/>
  <c r="AF19" i="11"/>
  <c r="AB19" i="11"/>
  <c r="AD19" i="11"/>
  <c r="AC19" i="11"/>
  <c r="Z19" i="11"/>
  <c r="D52" i="20" s="1"/>
  <c r="C73" i="23" s="1"/>
  <c r="AA19" i="11"/>
  <c r="Y19" i="11"/>
  <c r="C25" i="20" s="1"/>
  <c r="B31" i="23" s="1"/>
  <c r="AE19" i="11"/>
  <c r="AI19" i="11"/>
  <c r="AG19" i="11"/>
  <c r="AI69" i="11"/>
  <c r="AG69" i="11"/>
  <c r="AE69" i="11"/>
  <c r="AH69" i="11"/>
  <c r="AF69" i="11"/>
  <c r="AD69" i="11"/>
  <c r="Y69" i="11"/>
  <c r="AC69" i="11"/>
  <c r="Z69" i="11"/>
  <c r="AA69" i="11"/>
  <c r="AB69" i="11"/>
  <c r="AI24" i="11"/>
  <c r="M35" i="20" s="1"/>
  <c r="L32" i="23" s="1"/>
  <c r="AH24" i="11"/>
  <c r="L35" i="20" s="1"/>
  <c r="K32" i="23" s="1"/>
  <c r="AG24" i="11"/>
  <c r="K35" i="20" s="1"/>
  <c r="J32" i="23" s="1"/>
  <c r="AF24" i="11"/>
  <c r="J35" i="20" s="1"/>
  <c r="I32" i="23" s="1"/>
  <c r="AE24" i="11"/>
  <c r="I35" i="20" s="1"/>
  <c r="H32" i="23" s="1"/>
  <c r="AD24" i="11"/>
  <c r="H35" i="20" s="1"/>
  <c r="G32" i="23" s="1"/>
  <c r="AC24" i="11"/>
  <c r="G35" i="20" s="1"/>
  <c r="F32" i="23" s="1"/>
  <c r="AB24" i="11"/>
  <c r="F35" i="20" s="1"/>
  <c r="E32" i="23" s="1"/>
  <c r="AA24" i="11"/>
  <c r="E35" i="20" s="1"/>
  <c r="D32" i="23" s="1"/>
  <c r="Z24" i="11"/>
  <c r="D35" i="20" s="1"/>
  <c r="C32" i="23" s="1"/>
  <c r="Y24" i="11"/>
  <c r="C35" i="20" s="1"/>
  <c r="B32" i="23" s="1"/>
  <c r="AH45" i="11"/>
  <c r="L125" i="20" s="1"/>
  <c r="K14" i="23" s="1"/>
  <c r="AF45" i="11"/>
  <c r="J66" i="20" s="1"/>
  <c r="I98" i="23" s="1"/>
  <c r="AI45" i="11"/>
  <c r="AG45" i="11"/>
  <c r="AE45" i="11"/>
  <c r="AC45" i="11"/>
  <c r="G125" i="20" s="1"/>
  <c r="F14" i="23" s="1"/>
  <c r="AB45" i="11"/>
  <c r="F125" i="20" s="1"/>
  <c r="E14" i="23" s="1"/>
  <c r="Y45" i="11"/>
  <c r="Z45" i="11"/>
  <c r="D125" i="20" s="1"/>
  <c r="C14" i="23" s="1"/>
  <c r="AA45" i="11"/>
  <c r="AD45" i="11"/>
  <c r="AB502" i="25"/>
  <c r="CF496" i="25"/>
  <c r="BX496" i="25"/>
  <c r="BP496" i="25"/>
  <c r="BH496" i="25"/>
  <c r="AZ496" i="25"/>
  <c r="AR496" i="25"/>
  <c r="AJ496" i="25"/>
  <c r="AB496" i="25"/>
  <c r="AE496" i="25"/>
  <c r="O496" i="25"/>
  <c r="CH496" i="25"/>
  <c r="BZ496" i="25"/>
  <c r="BJ496" i="25"/>
  <c r="BB496" i="25"/>
  <c r="AT496" i="25"/>
  <c r="AD496" i="25"/>
  <c r="V496" i="25"/>
  <c r="CG496" i="25"/>
  <c r="CG514" i="25" s="1"/>
  <c r="BQ496" i="25"/>
  <c r="BQ514" i="25" s="1"/>
  <c r="BI496" i="25"/>
  <c r="BI514" i="25" s="1"/>
  <c r="BA496" i="25"/>
  <c r="AS496" i="25"/>
  <c r="AC496" i="25"/>
  <c r="U496" i="25"/>
  <c r="M496" i="25"/>
  <c r="E496" i="25"/>
  <c r="Y502" i="25"/>
  <c r="Q502" i="25"/>
  <c r="I502" i="25"/>
  <c r="CC496" i="25"/>
  <c r="CC514" i="25" s="1"/>
  <c r="BU496" i="25"/>
  <c r="BU514" i="25" s="1"/>
  <c r="BM496" i="25"/>
  <c r="AW496" i="25"/>
  <c r="AW514" i="25" s="1"/>
  <c r="AO496" i="25"/>
  <c r="AG496" i="25"/>
  <c r="AG514" i="25" s="1"/>
  <c r="Y496" i="25"/>
  <c r="Q496" i="25"/>
  <c r="I496" i="25"/>
  <c r="CJ496" i="25"/>
  <c r="CB496" i="25"/>
  <c r="BL496" i="25"/>
  <c r="BD496" i="25"/>
  <c r="AV496" i="25"/>
  <c r="AF496" i="25"/>
  <c r="X496" i="25"/>
  <c r="P496" i="25"/>
  <c r="H496" i="25"/>
  <c r="BS496" i="25"/>
  <c r="BK496" i="25"/>
  <c r="BK502" i="25"/>
  <c r="BC502" i="25"/>
  <c r="BC514" i="25" s="1"/>
  <c r="CH502" i="25"/>
  <c r="BZ502" i="25"/>
  <c r="BZ514" i="25" s="1"/>
  <c r="V502" i="25"/>
  <c r="N502" i="25"/>
  <c r="BA502" i="25"/>
  <c r="AS502" i="25"/>
  <c r="AK502" i="25"/>
  <c r="AK514" i="25" s="1"/>
  <c r="AC502" i="25"/>
  <c r="U502" i="25"/>
  <c r="M502" i="25"/>
  <c r="M514" i="25" s="1"/>
  <c r="E502" i="25"/>
  <c r="AR502" i="25"/>
  <c r="AJ502" i="25"/>
  <c r="CM496" i="25"/>
  <c r="CE496" i="25"/>
  <c r="BW496" i="25"/>
  <c r="BO496" i="25"/>
  <c r="BG496" i="25"/>
  <c r="AY496" i="25"/>
  <c r="AQ496" i="25"/>
  <c r="AI496" i="25"/>
  <c r="AA496" i="25"/>
  <c r="S496" i="25"/>
  <c r="K496" i="25"/>
  <c r="Z496" i="25"/>
  <c r="J496" i="25"/>
  <c r="AM496" i="25"/>
  <c r="CF502" i="25"/>
  <c r="BX502" i="25"/>
  <c r="BP502" i="25"/>
  <c r="BH502" i="25"/>
  <c r="AZ502" i="25"/>
  <c r="T502" i="25"/>
  <c r="L502" i="25"/>
  <c r="CA496" i="25"/>
  <c r="AU496" i="25"/>
  <c r="N496" i="25"/>
  <c r="CJ502" i="25"/>
  <c r="CB502" i="25"/>
  <c r="BT502" i="25"/>
  <c r="BT514" i="25" s="1"/>
  <c r="BL502" i="25"/>
  <c r="BD502" i="25"/>
  <c r="AV502" i="25"/>
  <c r="AN502" i="25"/>
  <c r="AF502" i="25"/>
  <c r="X502" i="25"/>
  <c r="P502" i="25"/>
  <c r="H502" i="25"/>
  <c r="T496" i="25"/>
  <c r="CI502" i="25"/>
  <c r="CA502" i="25"/>
  <c r="BS502" i="25"/>
  <c r="AU502" i="25"/>
  <c r="AM502" i="25"/>
  <c r="AE502" i="25"/>
  <c r="W502" i="25"/>
  <c r="W514" i="25" s="1"/>
  <c r="O502" i="25"/>
  <c r="G502" i="25"/>
  <c r="BR502" i="25"/>
  <c r="BR514" i="25" s="1"/>
  <c r="BJ502" i="25"/>
  <c r="BB502" i="25"/>
  <c r="AT502" i="25"/>
  <c r="AL502" i="25"/>
  <c r="AD502" i="25"/>
  <c r="F502" i="25"/>
  <c r="F496" i="25"/>
  <c r="CM502" i="25"/>
  <c r="CE502" i="25"/>
  <c r="CE514" i="25" s="1"/>
  <c r="BW502" i="25"/>
  <c r="BO502" i="25"/>
  <c r="BG502" i="25"/>
  <c r="AY502" i="25"/>
  <c r="AQ502" i="25"/>
  <c r="AI502" i="25"/>
  <c r="AA502" i="25"/>
  <c r="S502" i="25"/>
  <c r="K502" i="25"/>
  <c r="CL502" i="25"/>
  <c r="CD502" i="25"/>
  <c r="CD514" i="25" s="1"/>
  <c r="BV502" i="25"/>
  <c r="BV514" i="25" s="1"/>
  <c r="BN502" i="25"/>
  <c r="BF502" i="25"/>
  <c r="AX502" i="25"/>
  <c r="AX514" i="25" s="1"/>
  <c r="AP502" i="25"/>
  <c r="AH502" i="25"/>
  <c r="AH514" i="25" s="1"/>
  <c r="Z502" i="25"/>
  <c r="R502" i="25"/>
  <c r="R514" i="25" s="1"/>
  <c r="J502" i="25"/>
  <c r="L496" i="25"/>
  <c r="BY514" i="25"/>
  <c r="G496" i="25"/>
  <c r="BE514" i="25"/>
  <c r="CI514" i="25" l="1"/>
  <c r="E514" i="25"/>
  <c r="AO514" i="25"/>
  <c r="AP514" i="25"/>
  <c r="BK514" i="25"/>
  <c r="BN514" i="25"/>
  <c r="BH514" i="25"/>
  <c r="AN514" i="25"/>
  <c r="AZ514" i="25"/>
  <c r="CM514" i="25"/>
  <c r="CL514" i="25"/>
  <c r="BM514" i="25"/>
  <c r="CF514" i="25"/>
  <c r="AL514" i="25"/>
  <c r="V514" i="25"/>
  <c r="Z514" i="25"/>
  <c r="BB514" i="25"/>
  <c r="AE514" i="25"/>
  <c r="P514" i="25"/>
  <c r="BA514" i="25"/>
  <c r="AA514" i="25"/>
  <c r="AM514" i="25"/>
  <c r="T514" i="25"/>
  <c r="I514" i="25"/>
  <c r="Q514" i="25"/>
  <c r="AV514" i="25"/>
  <c r="BD514" i="25"/>
  <c r="K514" i="25"/>
  <c r="BL514" i="25"/>
  <c r="AB514" i="25"/>
  <c r="BG514" i="25"/>
  <c r="S514" i="25"/>
  <c r="AJ514" i="25"/>
  <c r="AR514" i="25"/>
  <c r="AU514" i="25"/>
  <c r="CJ514" i="25"/>
  <c r="BP514" i="25"/>
  <c r="BF514" i="25"/>
  <c r="BO514" i="25"/>
  <c r="BW514" i="25"/>
  <c r="H514" i="25"/>
  <c r="H20" i="20"/>
  <c r="G5" i="23" s="1"/>
  <c r="D39" i="20"/>
  <c r="C51" i="23" s="1"/>
  <c r="L39" i="20"/>
  <c r="K51" i="23" s="1"/>
  <c r="G39" i="20"/>
  <c r="F51" i="23" s="1"/>
  <c r="H39" i="20"/>
  <c r="G51" i="23" s="1"/>
  <c r="C39" i="20"/>
  <c r="B51" i="23" s="1"/>
  <c r="C17" i="20"/>
  <c r="B92" i="23" s="1"/>
  <c r="H103" i="20"/>
  <c r="G41" i="23" s="1"/>
  <c r="F39" i="20"/>
  <c r="E51" i="23" s="1"/>
  <c r="E39" i="20"/>
  <c r="D51" i="23" s="1"/>
  <c r="G17" i="20"/>
  <c r="F92" i="23" s="1"/>
  <c r="J39" i="20"/>
  <c r="I51" i="23" s="1"/>
  <c r="D121" i="20"/>
  <c r="C106" i="23" s="1"/>
  <c r="L120" i="20"/>
  <c r="K105" i="23" s="1"/>
  <c r="L38" i="20"/>
  <c r="K50" i="23" s="1"/>
  <c r="K121" i="20"/>
  <c r="J106" i="23" s="1"/>
  <c r="M121" i="20"/>
  <c r="L106" i="23" s="1"/>
  <c r="E56" i="20"/>
  <c r="D56" i="23" s="1"/>
  <c r="L51" i="20"/>
  <c r="K36" i="23" s="1"/>
  <c r="E82" i="20"/>
  <c r="D12" i="23" s="1"/>
  <c r="H17" i="20"/>
  <c r="G92" i="23" s="1"/>
  <c r="J17" i="20"/>
  <c r="I92" i="23" s="1"/>
  <c r="L121" i="20"/>
  <c r="K106" i="23" s="1"/>
  <c r="C82" i="20"/>
  <c r="B12" i="23" s="1"/>
  <c r="H49" i="20"/>
  <c r="G34" i="23" s="1"/>
  <c r="D120" i="20"/>
  <c r="C105" i="23" s="1"/>
  <c r="D51" i="20"/>
  <c r="C36" i="23" s="1"/>
  <c r="L122" i="20"/>
  <c r="K42" i="23" s="1"/>
  <c r="L70" i="20"/>
  <c r="K10" i="23" s="1"/>
  <c r="G113" i="20"/>
  <c r="F13" i="23" s="1"/>
  <c r="I112" i="20"/>
  <c r="H61" i="23" s="1"/>
  <c r="M37" i="20"/>
  <c r="L49" i="23" s="1"/>
  <c r="E38" i="20"/>
  <c r="D50" i="23" s="1"/>
  <c r="H51" i="20"/>
  <c r="G36" i="23" s="1"/>
  <c r="I82" i="20"/>
  <c r="H12" i="23" s="1"/>
  <c r="E132" i="20"/>
  <c r="D26" i="23" s="1"/>
  <c r="L99" i="20"/>
  <c r="K40" i="23" s="1"/>
  <c r="I135" i="20"/>
  <c r="H63" i="23" s="1"/>
  <c r="F120" i="20"/>
  <c r="E105" i="23" s="1"/>
  <c r="E17" i="20"/>
  <c r="D92" i="23" s="1"/>
  <c r="H133" i="20"/>
  <c r="G62" i="23" s="1"/>
  <c r="D103" i="20"/>
  <c r="C41" i="23" s="1"/>
  <c r="D79" i="20"/>
  <c r="C99" i="23" s="1"/>
  <c r="J103" i="20"/>
  <c r="I41" i="23" s="1"/>
  <c r="D111" i="20"/>
  <c r="C60" i="23" s="1"/>
  <c r="C103" i="20"/>
  <c r="B41" i="23" s="1"/>
  <c r="J51" i="20"/>
  <c r="I36" i="23" s="1"/>
  <c r="G20" i="20"/>
  <c r="F5" i="23" s="1"/>
  <c r="I17" i="20"/>
  <c r="H92" i="23" s="1"/>
  <c r="K24" i="20"/>
  <c r="J72" i="23" s="1"/>
  <c r="L17" i="20"/>
  <c r="K92" i="23" s="1"/>
  <c r="L103" i="20"/>
  <c r="K41" i="23" s="1"/>
  <c r="G121" i="20"/>
  <c r="F106" i="23" s="1"/>
  <c r="M49" i="20"/>
  <c r="L34" i="23" s="1"/>
  <c r="I98" i="20"/>
  <c r="H83" i="23" s="1"/>
  <c r="E70" i="20"/>
  <c r="D10" i="23" s="1"/>
  <c r="J98" i="20"/>
  <c r="I83" i="23" s="1"/>
  <c r="L18" i="20"/>
  <c r="K69" i="23" s="1"/>
  <c r="C121" i="20"/>
  <c r="B106" i="23" s="1"/>
  <c r="G56" i="20"/>
  <c r="F56" i="23" s="1"/>
  <c r="F113" i="20"/>
  <c r="E13" i="23" s="1"/>
  <c r="I113" i="20"/>
  <c r="H13" i="23" s="1"/>
  <c r="G98" i="20"/>
  <c r="F83" i="23" s="1"/>
  <c r="J52" i="20"/>
  <c r="I73" i="23" s="1"/>
  <c r="G70" i="20"/>
  <c r="F10" i="23" s="1"/>
  <c r="M56" i="20"/>
  <c r="L56" i="23" s="1"/>
  <c r="L132" i="20"/>
  <c r="K26" i="23" s="1"/>
  <c r="D49" i="20"/>
  <c r="C34" i="23" s="1"/>
  <c r="L49" i="20"/>
  <c r="K34" i="23" s="1"/>
  <c r="E20" i="20"/>
  <c r="D5" i="23" s="1"/>
  <c r="M82" i="20"/>
  <c r="L12" i="23" s="1"/>
  <c r="F121" i="20"/>
  <c r="E106" i="23" s="1"/>
  <c r="C51" i="20"/>
  <c r="B36" i="23" s="1"/>
  <c r="E53" i="20"/>
  <c r="D20" i="23" s="1"/>
  <c r="M17" i="20"/>
  <c r="L92" i="23" s="1"/>
  <c r="I51" i="20"/>
  <c r="H36" i="23" s="1"/>
  <c r="K53" i="20"/>
  <c r="J20" i="23" s="1"/>
  <c r="H70" i="20"/>
  <c r="G10" i="23" s="1"/>
  <c r="M120" i="20"/>
  <c r="L105" i="23" s="1"/>
  <c r="L56" i="20"/>
  <c r="K56" i="23" s="1"/>
  <c r="K51" i="20"/>
  <c r="J36" i="23" s="1"/>
  <c r="C53" i="20"/>
  <c r="B20" i="23" s="1"/>
  <c r="E121" i="20"/>
  <c r="D106" i="23" s="1"/>
  <c r="H69" i="20"/>
  <c r="G57" i="23" s="1"/>
  <c r="J120" i="20"/>
  <c r="I105" i="23" s="1"/>
  <c r="J82" i="20"/>
  <c r="I12" i="23" s="1"/>
  <c r="K52" i="20"/>
  <c r="J73" i="23" s="1"/>
  <c r="J70" i="20"/>
  <c r="I10" i="23" s="1"/>
  <c r="G7" i="20"/>
  <c r="F47" i="23" s="1"/>
  <c r="L53" i="20"/>
  <c r="K20" i="23" s="1"/>
  <c r="F53" i="20"/>
  <c r="E20" i="23" s="1"/>
  <c r="E7" i="20"/>
  <c r="D47" i="23" s="1"/>
  <c r="F20" i="20"/>
  <c r="E5" i="23" s="1"/>
  <c r="C111" i="20"/>
  <c r="B60" i="23" s="1"/>
  <c r="M103" i="20"/>
  <c r="L41" i="23" s="1"/>
  <c r="K103" i="20"/>
  <c r="J41" i="23" s="1"/>
  <c r="F141" i="20"/>
  <c r="E85" i="23" s="1"/>
  <c r="F49" i="20"/>
  <c r="E34" i="23" s="1"/>
  <c r="D141" i="20"/>
  <c r="C85" i="23" s="1"/>
  <c r="F18" i="20"/>
  <c r="E69" i="23" s="1"/>
  <c r="G103" i="20"/>
  <c r="F41" i="23" s="1"/>
  <c r="D18" i="20"/>
  <c r="C69" i="23" s="1"/>
  <c r="F52" i="20"/>
  <c r="E73" i="23" s="1"/>
  <c r="H112" i="20"/>
  <c r="G61" i="23" s="1"/>
  <c r="G49" i="20"/>
  <c r="F34" i="23" s="1"/>
  <c r="D20" i="20"/>
  <c r="C5" i="23" s="1"/>
  <c r="G18" i="20"/>
  <c r="F69" i="23" s="1"/>
  <c r="F17" i="20"/>
  <c r="E92" i="23" s="1"/>
  <c r="I103" i="20"/>
  <c r="H41" i="23" s="1"/>
  <c r="H120" i="20"/>
  <c r="G105" i="23" s="1"/>
  <c r="J121" i="20"/>
  <c r="I106" i="23" s="1"/>
  <c r="C70" i="20"/>
  <c r="B10" i="23" s="1"/>
  <c r="J38" i="20"/>
  <c r="I50" i="23" s="1"/>
  <c r="G38" i="20"/>
  <c r="F50" i="23" s="1"/>
  <c r="E51" i="20"/>
  <c r="D36" i="23" s="1"/>
  <c r="K18" i="20"/>
  <c r="J69" i="23" s="1"/>
  <c r="G82" i="20"/>
  <c r="F12" i="23" s="1"/>
  <c r="I56" i="20"/>
  <c r="H56" i="23" s="1"/>
  <c r="H111" i="20"/>
  <c r="G60" i="23" s="1"/>
  <c r="K111" i="20"/>
  <c r="J60" i="23" s="1"/>
  <c r="D17" i="20"/>
  <c r="C92" i="23" s="1"/>
  <c r="E103" i="20"/>
  <c r="D41" i="23" s="1"/>
  <c r="H121" i="20"/>
  <c r="G106" i="23" s="1"/>
  <c r="E122" i="20"/>
  <c r="D42" i="23" s="1"/>
  <c r="F82" i="20"/>
  <c r="E12" i="23" s="1"/>
  <c r="K141" i="20"/>
  <c r="J85" i="23" s="1"/>
  <c r="J56" i="20"/>
  <c r="I56" i="23" s="1"/>
  <c r="F111" i="20"/>
  <c r="E60" i="23" s="1"/>
  <c r="J18" i="20"/>
  <c r="I69" i="23" s="1"/>
  <c r="I53" i="20"/>
  <c r="H20" i="23" s="1"/>
  <c r="F98" i="20"/>
  <c r="E83" i="23" s="1"/>
  <c r="G51" i="20"/>
  <c r="F36" i="23" s="1"/>
  <c r="C18" i="20"/>
  <c r="B69" i="23" s="1"/>
  <c r="G122" i="20"/>
  <c r="F42" i="23" s="1"/>
  <c r="D112" i="20"/>
  <c r="C61" i="23" s="1"/>
  <c r="L82" i="20"/>
  <c r="K12" i="23" s="1"/>
  <c r="C38" i="20"/>
  <c r="B50" i="23" s="1"/>
  <c r="L113" i="20"/>
  <c r="K13" i="23" s="1"/>
  <c r="F122" i="20"/>
  <c r="E42" i="23" s="1"/>
  <c r="M70" i="20"/>
  <c r="L10" i="23" s="1"/>
  <c r="H38" i="20"/>
  <c r="G50" i="23" s="1"/>
  <c r="L111" i="20"/>
  <c r="K60" i="23" s="1"/>
  <c r="D133" i="20"/>
  <c r="C62" i="23" s="1"/>
  <c r="J141" i="20"/>
  <c r="I85" i="23" s="1"/>
  <c r="E49" i="20"/>
  <c r="D34" i="23" s="1"/>
  <c r="D70" i="20"/>
  <c r="C10" i="23" s="1"/>
  <c r="M51" i="20"/>
  <c r="L36" i="23" s="1"/>
  <c r="G99" i="20"/>
  <c r="F40" i="23" s="1"/>
  <c r="D53" i="20"/>
  <c r="C20" i="23" s="1"/>
  <c r="H53" i="20"/>
  <c r="G20" i="23" s="1"/>
  <c r="D98" i="20"/>
  <c r="C83" i="23" s="1"/>
  <c r="F55" i="20"/>
  <c r="E55" i="23" s="1"/>
  <c r="H122" i="20"/>
  <c r="G42" i="23" s="1"/>
  <c r="K122" i="20"/>
  <c r="J42" i="23" s="1"/>
  <c r="D56" i="20"/>
  <c r="C56" i="23" s="1"/>
  <c r="M53" i="20"/>
  <c r="L20" i="23" s="1"/>
  <c r="K82" i="20"/>
  <c r="J12" i="23" s="1"/>
  <c r="F70" i="20"/>
  <c r="E10" i="23" s="1"/>
  <c r="L141" i="20"/>
  <c r="K85" i="23" s="1"/>
  <c r="E98" i="20"/>
  <c r="D83" i="23" s="1"/>
  <c r="L52" i="20"/>
  <c r="K73" i="23" s="1"/>
  <c r="M133" i="20"/>
  <c r="L62" i="23" s="1"/>
  <c r="C49" i="20"/>
  <c r="B34" i="23" s="1"/>
  <c r="H56" i="20"/>
  <c r="G56" i="23" s="1"/>
  <c r="J53" i="20"/>
  <c r="I20" i="23" s="1"/>
  <c r="D122" i="20"/>
  <c r="C42" i="23" s="1"/>
  <c r="M122" i="20"/>
  <c r="L42" i="23" s="1"/>
  <c r="M141" i="20"/>
  <c r="L85" i="23" s="1"/>
  <c r="F7" i="20"/>
  <c r="E47" i="23" s="1"/>
  <c r="D82" i="20"/>
  <c r="C12" i="23" s="1"/>
  <c r="C60" i="20"/>
  <c r="B80" i="23" s="1"/>
  <c r="J113" i="20"/>
  <c r="I13" i="23" s="1"/>
  <c r="G111" i="20"/>
  <c r="F60" i="23" s="1"/>
  <c r="I20" i="20"/>
  <c r="H5" i="23" s="1"/>
  <c r="J55" i="20"/>
  <c r="I55" i="23" s="1"/>
  <c r="C20" i="20"/>
  <c r="B5" i="23" s="1"/>
  <c r="I55" i="20"/>
  <c r="H55" i="23" s="1"/>
  <c r="C122" i="20"/>
  <c r="B42" i="23" s="1"/>
  <c r="I99" i="20"/>
  <c r="H40" i="23" s="1"/>
  <c r="G120" i="20"/>
  <c r="F105" i="23" s="1"/>
  <c r="F56" i="20"/>
  <c r="E56" i="23" s="1"/>
  <c r="E120" i="20"/>
  <c r="D105" i="23" s="1"/>
  <c r="C113" i="20"/>
  <c r="B13" i="23" s="1"/>
  <c r="M20" i="20"/>
  <c r="L5" i="23" s="1"/>
  <c r="I7" i="20"/>
  <c r="H47" i="23" s="1"/>
  <c r="I52" i="20"/>
  <c r="H73" i="23" s="1"/>
  <c r="D37" i="20"/>
  <c r="C49" i="23" s="1"/>
  <c r="K112" i="20"/>
  <c r="J61" i="23" s="1"/>
  <c r="F79" i="20"/>
  <c r="E99" i="23" s="1"/>
  <c r="C99" i="20"/>
  <c r="B40" i="23" s="1"/>
  <c r="J133" i="20"/>
  <c r="I62" i="23" s="1"/>
  <c r="I49" i="20"/>
  <c r="H34" i="23" s="1"/>
  <c r="M123" i="20"/>
  <c r="L74" i="23" s="1"/>
  <c r="K70" i="20"/>
  <c r="J10" i="23" s="1"/>
  <c r="E133" i="20"/>
  <c r="D62" i="23" s="1"/>
  <c r="G37" i="20"/>
  <c r="F49" i="23" s="1"/>
  <c r="K56" i="20"/>
  <c r="J56" i="23" s="1"/>
  <c r="M18" i="20"/>
  <c r="L69" i="23" s="1"/>
  <c r="J7" i="20"/>
  <c r="I47" i="23" s="1"/>
  <c r="I18" i="20"/>
  <c r="H69" i="23" s="1"/>
  <c r="M98" i="20"/>
  <c r="L83" i="23" s="1"/>
  <c r="L37" i="20"/>
  <c r="K49" i="23" s="1"/>
  <c r="C55" i="20"/>
  <c r="B55" i="23" s="1"/>
  <c r="J22" i="20"/>
  <c r="I93" i="23" s="1"/>
  <c r="C37" i="20"/>
  <c r="B49" i="23" s="1"/>
  <c r="E55" i="20"/>
  <c r="D55" i="23" s="1"/>
  <c r="H55" i="20"/>
  <c r="G55" i="23" s="1"/>
  <c r="C5" i="20"/>
  <c r="B30" i="23" s="1"/>
  <c r="M5" i="20"/>
  <c r="L30" i="23" s="1"/>
  <c r="K19" i="20"/>
  <c r="J48" i="23" s="1"/>
  <c r="H22" i="20"/>
  <c r="G93" i="23" s="1"/>
  <c r="C120" i="20"/>
  <c r="B105" i="23" s="1"/>
  <c r="H113" i="20"/>
  <c r="G13" i="23" s="1"/>
  <c r="G144" i="20"/>
  <c r="F15" i="23" s="1"/>
  <c r="G24" i="20"/>
  <c r="F72" i="23" s="1"/>
  <c r="M52" i="20"/>
  <c r="L73" i="23" s="1"/>
  <c r="I79" i="20"/>
  <c r="H99" i="23" s="1"/>
  <c r="L109" i="23"/>
  <c r="K133" i="20"/>
  <c r="J62" i="23" s="1"/>
  <c r="D81" i="20"/>
  <c r="C23" i="23" s="1"/>
  <c r="I23" i="20"/>
  <c r="H71" i="23" s="1"/>
  <c r="E123" i="20"/>
  <c r="D74" i="23" s="1"/>
  <c r="G123" i="20"/>
  <c r="F74" i="23" s="1"/>
  <c r="D135" i="20"/>
  <c r="C63" i="23" s="1"/>
  <c r="K135" i="20"/>
  <c r="J63" i="23" s="1"/>
  <c r="J60" i="20"/>
  <c r="I80" i="23" s="1"/>
  <c r="F81" i="20"/>
  <c r="E23" i="23" s="1"/>
  <c r="M55" i="20"/>
  <c r="L55" i="23" s="1"/>
  <c r="E52" i="20"/>
  <c r="D73" i="23" s="1"/>
  <c r="J23" i="20"/>
  <c r="I71" i="23" s="1"/>
  <c r="F38" i="20"/>
  <c r="E50" i="23" s="1"/>
  <c r="I125" i="20"/>
  <c r="H14" i="23" s="1"/>
  <c r="C133" i="20"/>
  <c r="B62" i="23" s="1"/>
  <c r="L112" i="20"/>
  <c r="K61" i="23" s="1"/>
  <c r="H19" i="20"/>
  <c r="G48" i="23" s="1"/>
  <c r="L123" i="20"/>
  <c r="K74" i="23" s="1"/>
  <c r="I38" i="20"/>
  <c r="H50" i="23" s="1"/>
  <c r="I120" i="20"/>
  <c r="H105" i="23" s="1"/>
  <c r="L144" i="20"/>
  <c r="K15" i="23" s="1"/>
  <c r="B64" i="23"/>
  <c r="J64" i="23"/>
  <c r="B109" i="23"/>
  <c r="H144" i="20"/>
  <c r="G15" i="23" s="1"/>
  <c r="J69" i="20"/>
  <c r="I57" i="23" s="1"/>
  <c r="M113" i="20"/>
  <c r="L13" i="23" s="1"/>
  <c r="K7" i="20"/>
  <c r="J47" i="23" s="1"/>
  <c r="D60" i="20"/>
  <c r="C80" i="23" s="1"/>
  <c r="I111" i="20"/>
  <c r="H60" i="23" s="1"/>
  <c r="F112" i="20"/>
  <c r="E61" i="23" s="1"/>
  <c r="M38" i="20"/>
  <c r="L50" i="23" s="1"/>
  <c r="H18" i="20"/>
  <c r="G69" i="23" s="1"/>
  <c r="L55" i="20"/>
  <c r="K55" i="23" s="1"/>
  <c r="M60" i="20"/>
  <c r="L80" i="23" s="1"/>
  <c r="H141" i="20"/>
  <c r="G85" i="23" s="1"/>
  <c r="E99" i="20"/>
  <c r="D40" i="23" s="1"/>
  <c r="M111" i="20"/>
  <c r="L60" i="23" s="1"/>
  <c r="H7" i="20"/>
  <c r="G47" i="23" s="1"/>
  <c r="M125" i="20"/>
  <c r="L14" i="23" s="1"/>
  <c r="M24" i="20"/>
  <c r="L72" i="23" s="1"/>
  <c r="G133" i="20"/>
  <c r="F62" i="23" s="1"/>
  <c r="I122" i="20"/>
  <c r="H42" i="23" s="1"/>
  <c r="E60" i="20"/>
  <c r="D80" i="23" s="1"/>
  <c r="E125" i="20"/>
  <c r="D14" i="23" s="1"/>
  <c r="J81" i="20"/>
  <c r="I23" i="23" s="1"/>
  <c r="J49" i="20"/>
  <c r="I34" i="23" s="1"/>
  <c r="I37" i="20"/>
  <c r="H49" i="23" s="1"/>
  <c r="J20" i="20"/>
  <c r="I5" i="23" s="1"/>
  <c r="I123" i="20"/>
  <c r="H74" i="23" s="1"/>
  <c r="L98" i="20"/>
  <c r="K83" i="23" s="1"/>
  <c r="J4" i="20"/>
  <c r="I89" i="23" s="1"/>
  <c r="F64" i="23"/>
  <c r="C24" i="20"/>
  <c r="B72" i="23" s="1"/>
  <c r="F5" i="20"/>
  <c r="E30" i="23" s="1"/>
  <c r="K81" i="20"/>
  <c r="J23" i="23" s="1"/>
  <c r="G112" i="20"/>
  <c r="F61" i="23" s="1"/>
  <c r="J37" i="20"/>
  <c r="I49" i="23" s="1"/>
  <c r="G23" i="20"/>
  <c r="F71" i="23" s="1"/>
  <c r="D19" i="20"/>
  <c r="C48" i="23" s="1"/>
  <c r="G31" i="20"/>
  <c r="F94" i="23" s="1"/>
  <c r="C125" i="20"/>
  <c r="B14" i="23" s="1"/>
  <c r="H24" i="20"/>
  <c r="G72" i="23" s="1"/>
  <c r="G5" i="20"/>
  <c r="F30" i="23" s="1"/>
  <c r="C81" i="20"/>
  <c r="B23" i="23" s="1"/>
  <c r="L81" i="20"/>
  <c r="K23" i="23" s="1"/>
  <c r="K37" i="20"/>
  <c r="J49" i="23" s="1"/>
  <c r="H23" i="20"/>
  <c r="G71" i="23" s="1"/>
  <c r="J135" i="20"/>
  <c r="I63" i="23" s="1"/>
  <c r="C79" i="20"/>
  <c r="B99" i="23" s="1"/>
  <c r="M79" i="20"/>
  <c r="L99" i="23" s="1"/>
  <c r="G60" i="20"/>
  <c r="F80" i="23" s="1"/>
  <c r="K23" i="20"/>
  <c r="J71" i="23" s="1"/>
  <c r="D144" i="20"/>
  <c r="C15" i="23" s="1"/>
  <c r="L33" i="20"/>
  <c r="K96" i="23" s="1"/>
  <c r="E4" i="20"/>
  <c r="D89" i="23" s="1"/>
  <c r="D71" i="20"/>
  <c r="C11" i="23" s="1"/>
  <c r="F24" i="20"/>
  <c r="E72" i="23" s="1"/>
  <c r="C23" i="20"/>
  <c r="B71" i="23" s="1"/>
  <c r="D113" i="20"/>
  <c r="C13" i="23" s="1"/>
  <c r="G52" i="20"/>
  <c r="F73" i="23" s="1"/>
  <c r="I19" i="20"/>
  <c r="H48" i="23" s="1"/>
  <c r="D123" i="20"/>
  <c r="C74" i="23" s="1"/>
  <c r="F135" i="20"/>
  <c r="E63" i="23" s="1"/>
  <c r="M144" i="20"/>
  <c r="L15" i="23" s="1"/>
  <c r="H71" i="20"/>
  <c r="G11" i="23" s="1"/>
  <c r="L133" i="20"/>
  <c r="K62" i="23" s="1"/>
  <c r="J5" i="20"/>
  <c r="I30" i="23" s="1"/>
  <c r="D24" i="20"/>
  <c r="C72" i="23" s="1"/>
  <c r="L5" i="20"/>
  <c r="K30" i="23" s="1"/>
  <c r="G22" i="20"/>
  <c r="F93" i="23" s="1"/>
  <c r="E141" i="20"/>
  <c r="D85" i="23" s="1"/>
  <c r="G135" i="20"/>
  <c r="F63" i="23" s="1"/>
  <c r="J109" i="23"/>
  <c r="H79" i="20"/>
  <c r="G99" i="23" s="1"/>
  <c r="F144" i="20"/>
  <c r="E15" i="23" s="1"/>
  <c r="K99" i="20"/>
  <c r="J40" i="23" s="1"/>
  <c r="C68" i="20"/>
  <c r="B22" i="23" s="1"/>
  <c r="D124" i="20"/>
  <c r="C107" i="23" s="1"/>
  <c r="L143" i="20"/>
  <c r="K76" i="23" s="1"/>
  <c r="H125" i="20"/>
  <c r="G14" i="23" s="1"/>
  <c r="H52" i="20"/>
  <c r="G73" i="23" s="1"/>
  <c r="H37" i="20"/>
  <c r="G49" i="23" s="1"/>
  <c r="E31" i="20"/>
  <c r="D94" i="23" s="1"/>
  <c r="G55" i="20"/>
  <c r="F55" i="23" s="1"/>
  <c r="D10" i="20"/>
  <c r="C4" i="23" s="1"/>
  <c r="L80" i="20"/>
  <c r="K38" i="23" s="1"/>
  <c r="F66" i="20"/>
  <c r="E98" i="23" s="1"/>
  <c r="K58" i="20"/>
  <c r="J9" i="23" s="1"/>
  <c r="I88" i="20"/>
  <c r="H100" i="23" s="1"/>
  <c r="E143" i="20"/>
  <c r="D76" i="23" s="1"/>
  <c r="G119" i="20"/>
  <c r="F104" i="23" s="1"/>
  <c r="E24" i="20"/>
  <c r="D72" i="23" s="1"/>
  <c r="E112" i="20"/>
  <c r="D61" i="23" s="1"/>
  <c r="J125" i="20"/>
  <c r="I14" i="23" s="1"/>
  <c r="F23" i="20"/>
  <c r="E71" i="23" s="1"/>
  <c r="J123" i="20"/>
  <c r="I74" i="23" s="1"/>
  <c r="H135" i="20"/>
  <c r="G63" i="23" s="1"/>
  <c r="K109" i="23"/>
  <c r="D99" i="20"/>
  <c r="C40" i="23" s="1"/>
  <c r="K98" i="20"/>
  <c r="J83" i="23" s="1"/>
  <c r="K33" i="20"/>
  <c r="J96" i="23" s="1"/>
  <c r="D69" i="20"/>
  <c r="C57" i="23" s="1"/>
  <c r="F100" i="20"/>
  <c r="E24" i="23" s="1"/>
  <c r="L91" i="20"/>
  <c r="K103" i="23" s="1"/>
  <c r="C101" i="20"/>
  <c r="B58" i="23" s="1"/>
  <c r="D58" i="20"/>
  <c r="C9" i="23" s="1"/>
  <c r="I22" i="20"/>
  <c r="H93" i="23" s="1"/>
  <c r="F123" i="20"/>
  <c r="E74" i="23" s="1"/>
  <c r="J99" i="20"/>
  <c r="I40" i="23" s="1"/>
  <c r="I110" i="20"/>
  <c r="H25" i="23" s="1"/>
  <c r="I133" i="20"/>
  <c r="H62" i="23" s="1"/>
  <c r="E19" i="20"/>
  <c r="D48" i="23" s="1"/>
  <c r="M19" i="20"/>
  <c r="L48" i="23" s="1"/>
  <c r="C123" i="20"/>
  <c r="B74" i="23" s="1"/>
  <c r="D38" i="20"/>
  <c r="C50" i="23" s="1"/>
  <c r="K113" i="20"/>
  <c r="J13" i="23" s="1"/>
  <c r="E109" i="23"/>
  <c r="H31" i="20"/>
  <c r="G94" i="23" s="1"/>
  <c r="L20" i="20"/>
  <c r="K5" i="23" s="1"/>
  <c r="I144" i="20"/>
  <c r="H15" i="23" s="1"/>
  <c r="E33" i="20"/>
  <c r="D96" i="23" s="1"/>
  <c r="C4" i="20"/>
  <c r="B89" i="23" s="1"/>
  <c r="K4" i="20"/>
  <c r="J89" i="23" s="1"/>
  <c r="E36" i="20"/>
  <c r="D33" i="23" s="1"/>
  <c r="F110" i="20"/>
  <c r="E25" i="23" s="1"/>
  <c r="I10" i="20"/>
  <c r="H4" i="23" s="1"/>
  <c r="F36" i="20"/>
  <c r="E33" i="23" s="1"/>
  <c r="B4" i="18"/>
  <c r="G141" i="20"/>
  <c r="F85" i="23" s="1"/>
  <c r="D109" i="23"/>
  <c r="M33" i="20"/>
  <c r="L96" i="23" s="1"/>
  <c r="J112" i="20"/>
  <c r="I61" i="23" s="1"/>
  <c r="J111" i="20"/>
  <c r="I60" i="23" s="1"/>
  <c r="E79" i="20"/>
  <c r="D99" i="23" s="1"/>
  <c r="C7" i="20"/>
  <c r="B47" i="23" s="1"/>
  <c r="I109" i="20"/>
  <c r="H84" i="23" s="1"/>
  <c r="M88" i="20"/>
  <c r="L100" i="23" s="1"/>
  <c r="D109" i="20"/>
  <c r="C84" i="23" s="1"/>
  <c r="K88" i="20"/>
  <c r="J100" i="23" s="1"/>
  <c r="F57" i="20"/>
  <c r="E8" i="23" s="1"/>
  <c r="J124" i="20"/>
  <c r="I107" i="23" s="1"/>
  <c r="H6" i="20"/>
  <c r="G19" i="23" s="1"/>
  <c r="H36" i="20"/>
  <c r="G33" i="23" s="1"/>
  <c r="C89" i="20"/>
  <c r="B101" i="23" s="1"/>
  <c r="K71" i="20"/>
  <c r="J11" i="23" s="1"/>
  <c r="C33" i="20"/>
  <c r="B96" i="23" s="1"/>
  <c r="F133" i="20"/>
  <c r="E62" i="23" s="1"/>
  <c r="D7" i="20"/>
  <c r="C47" i="23" s="1"/>
  <c r="L60" i="20"/>
  <c r="K80" i="23" s="1"/>
  <c r="C100" i="20"/>
  <c r="B24" i="23" s="1"/>
  <c r="K109" i="20"/>
  <c r="J84" i="23" s="1"/>
  <c r="L71" i="20"/>
  <c r="K11" i="23" s="1"/>
  <c r="J6" i="20"/>
  <c r="I19" i="23" s="1"/>
  <c r="I80" i="20"/>
  <c r="H38" i="23" s="1"/>
  <c r="L59" i="20"/>
  <c r="K37" i="23" s="1"/>
  <c r="L66" i="20"/>
  <c r="K98" i="23" s="1"/>
  <c r="H124" i="20"/>
  <c r="G107" i="23" s="1"/>
  <c r="L25" i="20"/>
  <c r="K31" i="23" s="1"/>
  <c r="E91" i="20"/>
  <c r="D103" i="23" s="1"/>
  <c r="F109" i="20"/>
  <c r="E84" i="23" s="1"/>
  <c r="L69" i="20"/>
  <c r="K57" i="23" s="1"/>
  <c r="H25" i="20"/>
  <c r="G31" i="23" s="1"/>
  <c r="F101" i="20"/>
  <c r="E58" i="23" s="1"/>
  <c r="J24" i="20"/>
  <c r="I72" i="23" s="1"/>
  <c r="C52" i="20"/>
  <c r="B73" i="23" s="1"/>
  <c r="H5" i="20"/>
  <c r="G30" i="23" s="1"/>
  <c r="M81" i="20"/>
  <c r="L23" i="23" s="1"/>
  <c r="F37" i="20"/>
  <c r="E49" i="23" s="1"/>
  <c r="F19" i="20"/>
  <c r="E48" i="23" s="1"/>
  <c r="C22" i="20"/>
  <c r="B93" i="23" s="1"/>
  <c r="K22" i="20"/>
  <c r="J93" i="23" s="1"/>
  <c r="F109" i="23"/>
  <c r="G79" i="20"/>
  <c r="F99" i="23" s="1"/>
  <c r="I31" i="20"/>
  <c r="H94" i="23" s="1"/>
  <c r="H99" i="20"/>
  <c r="G40" i="23" s="1"/>
  <c r="K55" i="20"/>
  <c r="J55" i="23" s="1"/>
  <c r="J144" i="20"/>
  <c r="I15" i="23" s="1"/>
  <c r="H33" i="20"/>
  <c r="G96" i="23" s="1"/>
  <c r="F4" i="20"/>
  <c r="E89" i="23" s="1"/>
  <c r="L4" i="20"/>
  <c r="K89" i="23" s="1"/>
  <c r="H64" i="23"/>
  <c r="E34" i="20"/>
  <c r="D97" i="23" s="1"/>
  <c r="D88" i="20"/>
  <c r="C100" i="23" s="1"/>
  <c r="G10" i="20"/>
  <c r="F4" i="23" s="1"/>
  <c r="H100" i="20"/>
  <c r="G24" i="23" s="1"/>
  <c r="M10" i="20"/>
  <c r="L4" i="23" s="1"/>
  <c r="H91" i="20"/>
  <c r="G103" i="23" s="1"/>
  <c r="I100" i="20"/>
  <c r="H24" i="23" s="1"/>
  <c r="M59" i="20"/>
  <c r="L37" i="23" s="1"/>
  <c r="J110" i="20"/>
  <c r="I25" i="23" s="1"/>
  <c r="F91" i="20"/>
  <c r="E103" i="23" s="1"/>
  <c r="K124" i="20"/>
  <c r="J107" i="23" s="1"/>
  <c r="L124" i="20"/>
  <c r="K107" i="23" s="1"/>
  <c r="J59" i="20"/>
  <c r="I37" i="23" s="1"/>
  <c r="H66" i="20"/>
  <c r="G98" i="23" s="1"/>
  <c r="C36" i="20"/>
  <c r="B33" i="23" s="1"/>
  <c r="D66" i="20"/>
  <c r="C98" i="23" s="1"/>
  <c r="K119" i="20"/>
  <c r="J104" i="23" s="1"/>
  <c r="I119" i="20"/>
  <c r="H104" i="23" s="1"/>
  <c r="H89" i="20"/>
  <c r="G101" i="23" s="1"/>
  <c r="K101" i="20"/>
  <c r="J58" i="23" s="1"/>
  <c r="I59" i="20"/>
  <c r="H37" i="23" s="1"/>
  <c r="M91" i="20"/>
  <c r="L103" i="23" s="1"/>
  <c r="G57" i="20"/>
  <c r="F8" i="23" s="1"/>
  <c r="C109" i="20"/>
  <c r="B84" i="23" s="1"/>
  <c r="J71" i="20"/>
  <c r="I11" i="23" s="1"/>
  <c r="L34" i="20"/>
  <c r="K97" i="23" s="1"/>
  <c r="C92" i="20"/>
  <c r="B39" i="23" s="1"/>
  <c r="M101" i="20"/>
  <c r="L58" i="23" s="1"/>
  <c r="L58" i="20"/>
  <c r="K9" i="23" s="1"/>
  <c r="G16" i="20"/>
  <c r="F91" i="23" s="1"/>
  <c r="I36" i="20"/>
  <c r="H33" i="23" s="1"/>
  <c r="J89" i="20"/>
  <c r="I101" i="23" s="1"/>
  <c r="K80" i="20"/>
  <c r="J38" i="23" s="1"/>
  <c r="K92" i="20"/>
  <c r="J39" i="23" s="1"/>
  <c r="G59" i="20"/>
  <c r="F37" i="23" s="1"/>
  <c r="M143" i="20"/>
  <c r="L76" i="23" s="1"/>
  <c r="H101" i="20"/>
  <c r="G58" i="23" s="1"/>
  <c r="D92" i="20"/>
  <c r="C39" i="23" s="1"/>
  <c r="J109" i="20"/>
  <c r="I84" i="23" s="1"/>
  <c r="K10" i="20"/>
  <c r="J4" i="23" s="1"/>
  <c r="H119" i="20"/>
  <c r="G104" i="23" s="1"/>
  <c r="G64" i="23"/>
  <c r="G88" i="20"/>
  <c r="F100" i="23" s="1"/>
  <c r="C143" i="20"/>
  <c r="B76" i="23" s="1"/>
  <c r="I124" i="20"/>
  <c r="H107" i="23" s="1"/>
  <c r="K110" i="20"/>
  <c r="J25" i="23" s="1"/>
  <c r="C119" i="20"/>
  <c r="B104" i="23" s="1"/>
  <c r="I58" i="20"/>
  <c r="H9" i="23" s="1"/>
  <c r="L92" i="20"/>
  <c r="K39" i="23" s="1"/>
  <c r="J143" i="20"/>
  <c r="I76" i="23" s="1"/>
  <c r="F89" i="20"/>
  <c r="E101" i="23" s="1"/>
  <c r="L41" i="20"/>
  <c r="K6" i="23" s="1"/>
  <c r="H110" i="20"/>
  <c r="G25" i="23" s="1"/>
  <c r="L24" i="20"/>
  <c r="K72" i="23" s="1"/>
  <c r="I5" i="20"/>
  <c r="H30" i="23" s="1"/>
  <c r="E81" i="20"/>
  <c r="D23" i="23" s="1"/>
  <c r="E37" i="20"/>
  <c r="D49" i="23" s="1"/>
  <c r="G19" i="20"/>
  <c r="F48" i="23" s="1"/>
  <c r="D22" i="20"/>
  <c r="C93" i="23" s="1"/>
  <c r="L22" i="20"/>
  <c r="K93" i="23" s="1"/>
  <c r="H123" i="20"/>
  <c r="G74" i="23" s="1"/>
  <c r="E135" i="20"/>
  <c r="D63" i="23" s="1"/>
  <c r="L135" i="20"/>
  <c r="K63" i="23" s="1"/>
  <c r="G109" i="23"/>
  <c r="K79" i="20"/>
  <c r="J99" i="23" s="1"/>
  <c r="J31" i="20"/>
  <c r="I94" i="23" s="1"/>
  <c r="L7" i="20"/>
  <c r="K47" i="23" s="1"/>
  <c r="E144" i="20"/>
  <c r="D15" i="23" s="1"/>
  <c r="K144" i="20"/>
  <c r="J15" i="23" s="1"/>
  <c r="J33" i="20"/>
  <c r="I96" i="23" s="1"/>
  <c r="D4" i="20"/>
  <c r="C89" i="23" s="1"/>
  <c r="M4" i="20"/>
  <c r="L89" i="23" s="1"/>
  <c r="I64" i="23"/>
  <c r="H88" i="20"/>
  <c r="G100" i="23" s="1"/>
  <c r="J100" i="20"/>
  <c r="I24" i="23" s="1"/>
  <c r="G80" i="20"/>
  <c r="F38" i="23" s="1"/>
  <c r="E10" i="20"/>
  <c r="D4" i="23" s="1"/>
  <c r="J80" i="20"/>
  <c r="I38" i="23" s="1"/>
  <c r="C131" i="20"/>
  <c r="B108" i="23" s="1"/>
  <c r="H41" i="20"/>
  <c r="G6" i="23" s="1"/>
  <c r="M25" i="20"/>
  <c r="L31" i="23" s="1"/>
  <c r="J68" i="20"/>
  <c r="I22" i="23" s="1"/>
  <c r="D59" i="20"/>
  <c r="C37" i="23" s="1"/>
  <c r="K36" i="20"/>
  <c r="J33" i="23" s="1"/>
  <c r="K25" i="20"/>
  <c r="J31" i="23" s="1"/>
  <c r="D119" i="20"/>
  <c r="C104" i="23" s="1"/>
  <c r="C80" i="20"/>
  <c r="B38" i="23" s="1"/>
  <c r="E110" i="20"/>
  <c r="D25" i="23" s="1"/>
  <c r="I32" i="20"/>
  <c r="H95" i="23" s="1"/>
  <c r="G91" i="20"/>
  <c r="F103" i="23" s="1"/>
  <c r="H57" i="20"/>
  <c r="G8" i="23" s="1"/>
  <c r="E59" i="20"/>
  <c r="D37" i="23" s="1"/>
  <c r="J8" i="20"/>
  <c r="I90" i="23" s="1"/>
  <c r="G101" i="20"/>
  <c r="F58" i="23" s="1"/>
  <c r="E58" i="20"/>
  <c r="D9" i="23" s="1"/>
  <c r="H16" i="20"/>
  <c r="G91" i="23" s="1"/>
  <c r="F59" i="20"/>
  <c r="E37" i="23" s="1"/>
  <c r="G89" i="20"/>
  <c r="F101" i="23" s="1"/>
  <c r="J41" i="20"/>
  <c r="I6" i="23" s="1"/>
  <c r="E92" i="20"/>
  <c r="D39" i="23" s="1"/>
  <c r="E25" i="20"/>
  <c r="D31" i="23" s="1"/>
  <c r="F143" i="20"/>
  <c r="E76" i="23" s="1"/>
  <c r="J25" i="20"/>
  <c r="I31" i="23" s="1"/>
  <c r="C6" i="20"/>
  <c r="B19" i="23" s="1"/>
  <c r="I24" i="20"/>
  <c r="H72" i="23" s="1"/>
  <c r="G81" i="20"/>
  <c r="F23" i="23" s="1"/>
  <c r="C112" i="20"/>
  <c r="B61" i="23" s="1"/>
  <c r="E22" i="20"/>
  <c r="D93" i="23" s="1"/>
  <c r="M22" i="20"/>
  <c r="L93" i="23" s="1"/>
  <c r="C135" i="20"/>
  <c r="B63" i="23" s="1"/>
  <c r="M135" i="20"/>
  <c r="L63" i="23" s="1"/>
  <c r="H109" i="23"/>
  <c r="L79" i="20"/>
  <c r="K99" i="23" s="1"/>
  <c r="C31" i="20"/>
  <c r="B94" i="23" s="1"/>
  <c r="K31" i="20"/>
  <c r="J94" i="23" s="1"/>
  <c r="I60" i="20"/>
  <c r="H80" i="23" s="1"/>
  <c r="F60" i="20"/>
  <c r="E80" i="23" s="1"/>
  <c r="F88" i="20"/>
  <c r="E100" i="23" s="1"/>
  <c r="J10" i="20"/>
  <c r="I4" i="23" s="1"/>
  <c r="F41" i="20"/>
  <c r="E6" i="23" s="1"/>
  <c r="M71" i="20"/>
  <c r="L11" i="23" s="1"/>
  <c r="M80" i="20"/>
  <c r="L38" i="23" s="1"/>
  <c r="H92" i="20"/>
  <c r="G39" i="23" s="1"/>
  <c r="K57" i="20"/>
  <c r="J8" i="23" s="1"/>
  <c r="L110" i="20"/>
  <c r="K25" i="23" s="1"/>
  <c r="L6" i="20"/>
  <c r="K19" i="23" s="1"/>
  <c r="G41" i="20"/>
  <c r="F6" i="23" s="1"/>
  <c r="K59" i="20"/>
  <c r="J37" i="23" s="1"/>
  <c r="D68" i="20"/>
  <c r="C22" i="23" s="1"/>
  <c r="F92" i="20"/>
  <c r="E39" i="23" s="1"/>
  <c r="E6" i="20"/>
  <c r="D19" i="23" s="1"/>
  <c r="I57" i="20"/>
  <c r="H8" i="23" s="1"/>
  <c r="F25" i="20"/>
  <c r="E31" i="23" s="1"/>
  <c r="L119" i="20"/>
  <c r="K104" i="23" s="1"/>
  <c r="C34" i="20"/>
  <c r="B97" i="23" s="1"/>
  <c r="M89" i="20"/>
  <c r="L101" i="23" s="1"/>
  <c r="J91" i="20"/>
  <c r="I103" i="23" s="1"/>
  <c r="G66" i="20"/>
  <c r="F98" i="23" s="1"/>
  <c r="K78" i="20"/>
  <c r="J82" i="23" s="1"/>
  <c r="G25" i="20"/>
  <c r="F31" i="23" s="1"/>
  <c r="D89" i="20"/>
  <c r="C101" i="23" s="1"/>
  <c r="L36" i="20"/>
  <c r="K33" i="23" s="1"/>
  <c r="H59" i="20"/>
  <c r="G37" i="23" s="1"/>
  <c r="J101" i="20"/>
  <c r="I58" i="23" s="1"/>
  <c r="M58" i="20"/>
  <c r="L9" i="23" s="1"/>
  <c r="I16" i="20"/>
  <c r="H91" i="23" s="1"/>
  <c r="J32" i="20"/>
  <c r="I95" i="23" s="1"/>
  <c r="K100" i="20"/>
  <c r="J24" i="23" s="1"/>
  <c r="L89" i="20"/>
  <c r="K101" i="23" s="1"/>
  <c r="J36" i="20"/>
  <c r="I33" i="23" s="1"/>
  <c r="I78" i="20"/>
  <c r="H82" i="23" s="1"/>
  <c r="G143" i="20"/>
  <c r="F76" i="23" s="1"/>
  <c r="M36" i="20"/>
  <c r="L33" i="23" s="1"/>
  <c r="G71" i="20"/>
  <c r="F11" i="23" s="1"/>
  <c r="G36" i="20"/>
  <c r="F33" i="23" s="1"/>
  <c r="G69" i="20"/>
  <c r="F57" i="23" s="1"/>
  <c r="K125" i="20"/>
  <c r="J14" i="23" s="1"/>
  <c r="E5" i="20"/>
  <c r="D30" i="23" s="1"/>
  <c r="K5" i="20"/>
  <c r="J30" i="23" s="1"/>
  <c r="H81" i="20"/>
  <c r="G23" i="23" s="1"/>
  <c r="D23" i="20"/>
  <c r="C71" i="23" s="1"/>
  <c r="L23" i="20"/>
  <c r="K71" i="23" s="1"/>
  <c r="F22" i="20"/>
  <c r="E93" i="23" s="1"/>
  <c r="C141" i="20"/>
  <c r="B85" i="23" s="1"/>
  <c r="I109" i="23"/>
  <c r="D31" i="20"/>
  <c r="C94" i="23" s="1"/>
  <c r="L31" i="20"/>
  <c r="K94" i="23" s="1"/>
  <c r="D55" i="20"/>
  <c r="C55" i="23" s="1"/>
  <c r="C144" i="20"/>
  <c r="B15" i="23" s="1"/>
  <c r="F33" i="20"/>
  <c r="E96" i="23" s="1"/>
  <c r="G4" i="20"/>
  <c r="F89" i="23" s="1"/>
  <c r="D64" i="23"/>
  <c r="K64" i="23"/>
  <c r="E100" i="20"/>
  <c r="D24" i="23" s="1"/>
  <c r="D78" i="20"/>
  <c r="C82" i="23" s="1"/>
  <c r="J92" i="20"/>
  <c r="I39" i="23" s="1"/>
  <c r="E109" i="20"/>
  <c r="D84" i="23" s="1"/>
  <c r="E71" i="20"/>
  <c r="D11" i="23" s="1"/>
  <c r="E80" i="20"/>
  <c r="D38" i="23" s="1"/>
  <c r="C41" i="20"/>
  <c r="B6" i="23" s="1"/>
  <c r="E68" i="20"/>
  <c r="D22" i="23" s="1"/>
  <c r="J78" i="20"/>
  <c r="I82" i="23" s="1"/>
  <c r="D110" i="20"/>
  <c r="C25" i="23" s="1"/>
  <c r="H42" i="20"/>
  <c r="G7" i="23" s="1"/>
  <c r="J119" i="20"/>
  <c r="I104" i="23" s="1"/>
  <c r="G92" i="20"/>
  <c r="F39" i="23" s="1"/>
  <c r="L68" i="20"/>
  <c r="K22" i="23" s="1"/>
  <c r="M6" i="20"/>
  <c r="L19" i="23" s="1"/>
  <c r="I8" i="20"/>
  <c r="H90" i="23" s="1"/>
  <c r="M57" i="20"/>
  <c r="L8" i="23" s="1"/>
  <c r="E119" i="20"/>
  <c r="D104" i="23" s="1"/>
  <c r="I92" i="20"/>
  <c r="H39" i="23" s="1"/>
  <c r="I6" i="20"/>
  <c r="H19" i="23" s="1"/>
  <c r="H10" i="20"/>
  <c r="G4" i="23" s="1"/>
  <c r="C91" i="20"/>
  <c r="B103" i="23" s="1"/>
  <c r="I25" i="20"/>
  <c r="H31" i="23" s="1"/>
  <c r="C110" i="20"/>
  <c r="B25" i="23" s="1"/>
  <c r="F16" i="20"/>
  <c r="E91" i="23" s="1"/>
  <c r="K68" i="20"/>
  <c r="J22" i="23" s="1"/>
  <c r="F58" i="20"/>
  <c r="E9" i="23" s="1"/>
  <c r="J16" i="20"/>
  <c r="I91" i="23" s="1"/>
  <c r="D100" i="20"/>
  <c r="C24" i="23" s="1"/>
  <c r="L109" i="20"/>
  <c r="K84" i="23" s="1"/>
  <c r="K143" i="20"/>
  <c r="J76" i="23" s="1"/>
  <c r="E89" i="20"/>
  <c r="D101" i="23" s="1"/>
  <c r="I68" i="20"/>
  <c r="H22" i="23" s="1"/>
  <c r="H8" i="20"/>
  <c r="G90" i="23" s="1"/>
  <c r="I143" i="20"/>
  <c r="H76" i="23" s="1"/>
  <c r="L57" i="20"/>
  <c r="K8" i="23" s="1"/>
  <c r="C124" i="20"/>
  <c r="B107" i="23" s="1"/>
  <c r="D5" i="20"/>
  <c r="C30" i="23" s="1"/>
  <c r="I81" i="20"/>
  <c r="H23" i="23" s="1"/>
  <c r="E23" i="20"/>
  <c r="D71" i="23" s="1"/>
  <c r="M23" i="20"/>
  <c r="L71" i="23" s="1"/>
  <c r="J19" i="20"/>
  <c r="I48" i="23" s="1"/>
  <c r="K123" i="20"/>
  <c r="J74" i="23" s="1"/>
  <c r="M31" i="20"/>
  <c r="L94" i="23" s="1"/>
  <c r="D33" i="20"/>
  <c r="C96" i="23" s="1"/>
  <c r="I33" i="20"/>
  <c r="H96" i="23" s="1"/>
  <c r="H4" i="20"/>
  <c r="G89" i="23" s="1"/>
  <c r="C64" i="23"/>
  <c r="L64" i="23"/>
  <c r="E41" i="20"/>
  <c r="D6" i="23" s="1"/>
  <c r="H80" i="20"/>
  <c r="G38" i="23" s="1"/>
  <c r="L88" i="20"/>
  <c r="K100" i="23" s="1"/>
  <c r="H131" i="20"/>
  <c r="G108" i="23" s="1"/>
  <c r="C10" i="20"/>
  <c r="B4" i="23" s="1"/>
  <c r="D101" i="20"/>
  <c r="C58" i="23" s="1"/>
  <c r="E78" i="20"/>
  <c r="D82" i="23" s="1"/>
  <c r="D57" i="20"/>
  <c r="C8" i="23" s="1"/>
  <c r="M110" i="20"/>
  <c r="L25" i="23" s="1"/>
  <c r="D80" i="20"/>
  <c r="C38" i="23" s="1"/>
  <c r="G68" i="20"/>
  <c r="F22" i="23" s="1"/>
  <c r="L101" i="20"/>
  <c r="K58" i="23" s="1"/>
  <c r="M8" i="20"/>
  <c r="L90" i="23" s="1"/>
  <c r="F6" i="20"/>
  <c r="E19" i="23" s="1"/>
  <c r="E8" i="20"/>
  <c r="D90" i="23" s="1"/>
  <c r="E101" i="20"/>
  <c r="D58" i="23" s="1"/>
  <c r="E88" i="20"/>
  <c r="D100" i="23" s="1"/>
  <c r="M119" i="20"/>
  <c r="L104" i="23" s="1"/>
  <c r="M16" i="20"/>
  <c r="L91" i="23" s="1"/>
  <c r="D8" i="20"/>
  <c r="C90" i="23" s="1"/>
  <c r="K16" i="20"/>
  <c r="J91" i="23" s="1"/>
  <c r="K91" i="20"/>
  <c r="J103" i="23" s="1"/>
  <c r="E57" i="20"/>
  <c r="D8" i="23" s="1"/>
  <c r="H143" i="20"/>
  <c r="G76" i="23" s="1"/>
  <c r="K67" i="20"/>
  <c r="J21" i="23" s="1"/>
  <c r="I71" i="20"/>
  <c r="H11" i="23" s="1"/>
  <c r="I101" i="20"/>
  <c r="H58" i="23" s="1"/>
  <c r="D25" i="20"/>
  <c r="C31" i="23" s="1"/>
  <c r="G58" i="20"/>
  <c r="F9" i="23" s="1"/>
  <c r="D16" i="20"/>
  <c r="C91" i="23" s="1"/>
  <c r="K131" i="20"/>
  <c r="J108" i="23" s="1"/>
  <c r="K89" i="20"/>
  <c r="J101" i="23" s="1"/>
  <c r="F67" i="20"/>
  <c r="E21" i="23" s="1"/>
  <c r="M42" i="20"/>
  <c r="L7" i="23" s="1"/>
  <c r="M66" i="20"/>
  <c r="L98" i="23" s="1"/>
  <c r="C57" i="20"/>
  <c r="B8" i="23" s="1"/>
  <c r="C71" i="20"/>
  <c r="B11" i="23" s="1"/>
  <c r="K6" i="20"/>
  <c r="J19" i="23" s="1"/>
  <c r="M68" i="20"/>
  <c r="L22" i="23" s="1"/>
  <c r="L19" i="20"/>
  <c r="K48" i="23" s="1"/>
  <c r="C19" i="20"/>
  <c r="B48" i="23" s="1"/>
  <c r="C109" i="23"/>
  <c r="J79" i="20"/>
  <c r="I99" i="23" s="1"/>
  <c r="F31" i="20"/>
  <c r="E94" i="23" s="1"/>
  <c r="F99" i="20"/>
  <c r="E40" i="23" s="1"/>
  <c r="C98" i="20"/>
  <c r="B83" i="23" s="1"/>
  <c r="G33" i="20"/>
  <c r="F96" i="23" s="1"/>
  <c r="I4" i="20"/>
  <c r="H89" i="23" s="1"/>
  <c r="E64" i="23"/>
  <c r="K60" i="20"/>
  <c r="J80" i="23" s="1"/>
  <c r="M92" i="20"/>
  <c r="L39" i="23" s="1"/>
  <c r="C66" i="20"/>
  <c r="B98" i="23" s="1"/>
  <c r="F71" i="20"/>
  <c r="E11" i="23" s="1"/>
  <c r="G100" i="20"/>
  <c r="F24" i="23" s="1"/>
  <c r="F80" i="20"/>
  <c r="E38" i="23" s="1"/>
  <c r="G109" i="20"/>
  <c r="F84" i="23" s="1"/>
  <c r="M109" i="20"/>
  <c r="L84" i="23" s="1"/>
  <c r="C8" i="20"/>
  <c r="B90" i="23" s="1"/>
  <c r="G8" i="20"/>
  <c r="F90" i="23" s="1"/>
  <c r="G110" i="20"/>
  <c r="F25" i="23" s="1"/>
  <c r="D36" i="20"/>
  <c r="C33" i="23" s="1"/>
  <c r="G124" i="20"/>
  <c r="F107" i="23" s="1"/>
  <c r="I66" i="20"/>
  <c r="H98" i="23" s="1"/>
  <c r="J57" i="20"/>
  <c r="I8" i="23" s="1"/>
  <c r="L67" i="20"/>
  <c r="K21" i="23" s="1"/>
  <c r="L42" i="20"/>
  <c r="K7" i="23" s="1"/>
  <c r="G6" i="20"/>
  <c r="F19" i="23" s="1"/>
  <c r="L8" i="20"/>
  <c r="K90" i="23" s="1"/>
  <c r="E124" i="20"/>
  <c r="D107" i="23" s="1"/>
  <c r="L10" i="20"/>
  <c r="K4" i="23" s="1"/>
  <c r="J58" i="20"/>
  <c r="I9" i="23" s="1"/>
  <c r="F119" i="20"/>
  <c r="E104" i="23" s="1"/>
  <c r="H109" i="20"/>
  <c r="G84" i="23" s="1"/>
  <c r="M41" i="20"/>
  <c r="L6" i="23" s="1"/>
  <c r="D91" i="20"/>
  <c r="C103" i="23" s="1"/>
  <c r="C59" i="20"/>
  <c r="B37" i="23" s="1"/>
  <c r="I91" i="20"/>
  <c r="H103" i="23" s="1"/>
  <c r="D6" i="20"/>
  <c r="C19" i="23" s="1"/>
  <c r="F124" i="20"/>
  <c r="E107" i="23" s="1"/>
  <c r="H32" i="20"/>
  <c r="G95" i="23" s="1"/>
  <c r="C58" i="20"/>
  <c r="B9" i="23" s="1"/>
  <c r="H58" i="20"/>
  <c r="G9" i="23" s="1"/>
  <c r="L16" i="20"/>
  <c r="K91" i="23" s="1"/>
  <c r="K66" i="20"/>
  <c r="J98" i="23" s="1"/>
  <c r="I89" i="20"/>
  <c r="H101" i="23" s="1"/>
  <c r="F10" i="20"/>
  <c r="E4" i="23" s="1"/>
  <c r="E66" i="20"/>
  <c r="D98" i="23" s="1"/>
  <c r="D143" i="20"/>
  <c r="C76" i="23" s="1"/>
  <c r="K8" i="20"/>
  <c r="J90" i="23" s="1"/>
  <c r="E16" i="20"/>
  <c r="D91" i="23" s="1"/>
  <c r="O514" i="25"/>
  <c r="CH514" i="25"/>
  <c r="Y514" i="25"/>
  <c r="AQ514" i="25"/>
  <c r="AT514" i="25"/>
  <c r="BX514" i="25"/>
  <c r="CB514" i="25"/>
  <c r="AD514" i="25"/>
  <c r="AI514" i="25"/>
  <c r="X514" i="25"/>
  <c r="N514" i="25"/>
  <c r="U514" i="25"/>
  <c r="AF514" i="25"/>
  <c r="BJ514" i="25"/>
  <c r="AC514" i="25"/>
  <c r="AY514" i="25"/>
  <c r="BS514" i="25"/>
  <c r="G514" i="25"/>
  <c r="CA514" i="25"/>
  <c r="AS514" i="25"/>
  <c r="L514" i="25"/>
  <c r="J514" i="25"/>
  <c r="F514" i="25"/>
  <c r="C27" i="3"/>
  <c r="C11" i="3"/>
  <c r="K10" i="3" s="1"/>
  <c r="D511" i="25"/>
  <c r="D510" i="25"/>
  <c r="D509" i="25"/>
  <c r="D508" i="25"/>
  <c r="D507" i="25"/>
  <c r="D506" i="25"/>
  <c r="D505" i="25"/>
  <c r="D504" i="25"/>
  <c r="D503" i="25"/>
  <c r="D501" i="25"/>
  <c r="D500" i="25"/>
  <c r="D498" i="25"/>
  <c r="D497" i="25"/>
  <c r="D495" i="25"/>
  <c r="D494" i="25"/>
  <c r="D493" i="25"/>
  <c r="E472" i="25"/>
  <c r="F472" i="25"/>
  <c r="G472" i="25"/>
  <c r="H472" i="25"/>
  <c r="I472" i="25"/>
  <c r="J472" i="25"/>
  <c r="K472" i="25"/>
  <c r="L472" i="25"/>
  <c r="M472" i="25"/>
  <c r="N472" i="25"/>
  <c r="O472" i="25"/>
  <c r="P472" i="25"/>
  <c r="Q472" i="25"/>
  <c r="R472" i="25"/>
  <c r="S472" i="25"/>
  <c r="T472" i="25"/>
  <c r="U472" i="25"/>
  <c r="V472" i="25"/>
  <c r="W472" i="25"/>
  <c r="X472" i="25"/>
  <c r="Y472" i="25"/>
  <c r="Z472" i="25"/>
  <c r="AA472" i="25"/>
  <c r="AB472" i="25"/>
  <c r="AC472" i="25"/>
  <c r="AD472" i="25"/>
  <c r="AE472" i="25"/>
  <c r="AF472" i="25"/>
  <c r="AG472" i="25"/>
  <c r="AH472" i="25"/>
  <c r="AI472" i="25"/>
  <c r="AJ472" i="25"/>
  <c r="AK472" i="25"/>
  <c r="AL472" i="25"/>
  <c r="AM472" i="25"/>
  <c r="AN472" i="25"/>
  <c r="AO472" i="25"/>
  <c r="AP472" i="25"/>
  <c r="AQ472" i="25"/>
  <c r="AR472" i="25"/>
  <c r="AS472" i="25"/>
  <c r="AT472" i="25"/>
  <c r="AU472" i="25"/>
  <c r="AV472" i="25"/>
  <c r="AW472" i="25"/>
  <c r="AX472" i="25"/>
  <c r="AY472" i="25"/>
  <c r="AZ472" i="25"/>
  <c r="BA472" i="25"/>
  <c r="BB472" i="25"/>
  <c r="BC472" i="25"/>
  <c r="BD472" i="25"/>
  <c r="BE472" i="25"/>
  <c r="BF472" i="25"/>
  <c r="BG472" i="25"/>
  <c r="BH472" i="25"/>
  <c r="BI472" i="25"/>
  <c r="BJ472" i="25"/>
  <c r="BK472" i="25"/>
  <c r="BL472" i="25"/>
  <c r="BM472" i="25"/>
  <c r="BN472" i="25"/>
  <c r="BO472" i="25"/>
  <c r="BP472" i="25"/>
  <c r="BQ472" i="25"/>
  <c r="BR472" i="25"/>
  <c r="BS472" i="25"/>
  <c r="BT472" i="25"/>
  <c r="BU472" i="25"/>
  <c r="BV472" i="25"/>
  <c r="BW472" i="25"/>
  <c r="BX472" i="25"/>
  <c r="BY472" i="25"/>
  <c r="BZ472" i="25"/>
  <c r="CA472" i="25"/>
  <c r="CB472" i="25"/>
  <c r="CC472" i="25"/>
  <c r="CD472" i="25"/>
  <c r="CE472" i="25"/>
  <c r="CF472" i="25"/>
  <c r="CG472" i="25"/>
  <c r="CH472" i="25"/>
  <c r="CI472" i="25"/>
  <c r="CJ472" i="25"/>
  <c r="CK472" i="25"/>
  <c r="CL472" i="25"/>
  <c r="CM472" i="25"/>
  <c r="E473" i="25"/>
  <c r="F473" i="25"/>
  <c r="G473" i="25"/>
  <c r="H473" i="25"/>
  <c r="I473" i="25"/>
  <c r="J473" i="25"/>
  <c r="K473" i="25"/>
  <c r="L473" i="25"/>
  <c r="M473" i="25"/>
  <c r="N473" i="25"/>
  <c r="O473" i="25"/>
  <c r="P473" i="25"/>
  <c r="Q473" i="25"/>
  <c r="R473" i="25"/>
  <c r="S473" i="25"/>
  <c r="T473" i="25"/>
  <c r="U473" i="25"/>
  <c r="V473" i="25"/>
  <c r="W473" i="25"/>
  <c r="X473" i="25"/>
  <c r="Y473" i="25"/>
  <c r="Z473" i="25"/>
  <c r="AA473" i="25"/>
  <c r="AB473" i="25"/>
  <c r="AC473" i="25"/>
  <c r="AD473" i="25"/>
  <c r="AE473" i="25"/>
  <c r="AF473" i="25"/>
  <c r="AG473" i="25"/>
  <c r="AH473" i="25"/>
  <c r="AI473" i="25"/>
  <c r="AJ473" i="25"/>
  <c r="AK473" i="25"/>
  <c r="AL473" i="25"/>
  <c r="AM473" i="25"/>
  <c r="AN473" i="25"/>
  <c r="AO473" i="25"/>
  <c r="AP473" i="25"/>
  <c r="AQ473" i="25"/>
  <c r="AR473" i="25"/>
  <c r="AS473" i="25"/>
  <c r="AT473" i="25"/>
  <c r="AU473" i="25"/>
  <c r="AV473" i="25"/>
  <c r="AW473" i="25"/>
  <c r="AX473" i="25"/>
  <c r="AY473" i="25"/>
  <c r="AZ473" i="25"/>
  <c r="BA473" i="25"/>
  <c r="BB473" i="25"/>
  <c r="BC473" i="25"/>
  <c r="BD473" i="25"/>
  <c r="BE473" i="25"/>
  <c r="BF473" i="25"/>
  <c r="BG473" i="25"/>
  <c r="BH473" i="25"/>
  <c r="BI473" i="25"/>
  <c r="BJ473" i="25"/>
  <c r="BK473" i="25"/>
  <c r="BL473" i="25"/>
  <c r="BM473" i="25"/>
  <c r="BN473" i="25"/>
  <c r="BO473" i="25"/>
  <c r="BP473" i="25"/>
  <c r="BQ473" i="25"/>
  <c r="BR473" i="25"/>
  <c r="BS473" i="25"/>
  <c r="BT473" i="25"/>
  <c r="BU473" i="25"/>
  <c r="BV473" i="25"/>
  <c r="BW473" i="25"/>
  <c r="BX473" i="25"/>
  <c r="BY473" i="25"/>
  <c r="BZ473" i="25"/>
  <c r="CA473" i="25"/>
  <c r="CB473" i="25"/>
  <c r="CC473" i="25"/>
  <c r="CD473" i="25"/>
  <c r="CE473" i="25"/>
  <c r="CF473" i="25"/>
  <c r="CG473" i="25"/>
  <c r="CH473" i="25"/>
  <c r="CI473" i="25"/>
  <c r="CJ473" i="25"/>
  <c r="CK473" i="25"/>
  <c r="CL473" i="25"/>
  <c r="CM473" i="25"/>
  <c r="E474" i="25"/>
  <c r="F474" i="25"/>
  <c r="G474" i="25"/>
  <c r="H474" i="25"/>
  <c r="I474" i="25"/>
  <c r="J474" i="25"/>
  <c r="K474" i="25"/>
  <c r="L474" i="25"/>
  <c r="M474" i="25"/>
  <c r="N474" i="25"/>
  <c r="O474" i="25"/>
  <c r="P474" i="25"/>
  <c r="Q474" i="25"/>
  <c r="R474" i="25"/>
  <c r="S474" i="25"/>
  <c r="T474" i="25"/>
  <c r="U474" i="25"/>
  <c r="V474" i="25"/>
  <c r="W474" i="25"/>
  <c r="X474" i="25"/>
  <c r="Y474" i="25"/>
  <c r="Z474" i="25"/>
  <c r="AA474" i="25"/>
  <c r="AB474" i="25"/>
  <c r="AC474" i="25"/>
  <c r="AD474" i="25"/>
  <c r="AE474" i="25"/>
  <c r="AF474" i="25"/>
  <c r="AG474" i="25"/>
  <c r="AH474" i="25"/>
  <c r="AI474" i="25"/>
  <c r="AJ474" i="25"/>
  <c r="AK474" i="25"/>
  <c r="AL474" i="25"/>
  <c r="AM474" i="25"/>
  <c r="AN474" i="25"/>
  <c r="AO474" i="25"/>
  <c r="AP474" i="25"/>
  <c r="AQ474" i="25"/>
  <c r="AR474" i="25"/>
  <c r="AS474" i="25"/>
  <c r="AT474" i="25"/>
  <c r="AU474" i="25"/>
  <c r="AV474" i="25"/>
  <c r="AW474" i="25"/>
  <c r="AX474" i="25"/>
  <c r="AY474" i="25"/>
  <c r="AZ474" i="25"/>
  <c r="BA474" i="25"/>
  <c r="BB474" i="25"/>
  <c r="BC474" i="25"/>
  <c r="BD474" i="25"/>
  <c r="BE474" i="25"/>
  <c r="BF474" i="25"/>
  <c r="BG474" i="25"/>
  <c r="BH474" i="25"/>
  <c r="BI474" i="25"/>
  <c r="BJ474" i="25"/>
  <c r="BK474" i="25"/>
  <c r="BL474" i="25"/>
  <c r="BM474" i="25"/>
  <c r="BN474" i="25"/>
  <c r="BO474" i="25"/>
  <c r="BP474" i="25"/>
  <c r="BQ474" i="25"/>
  <c r="BR474" i="25"/>
  <c r="BS474" i="25"/>
  <c r="BT474" i="25"/>
  <c r="BU474" i="25"/>
  <c r="BV474" i="25"/>
  <c r="BW474" i="25"/>
  <c r="BX474" i="25"/>
  <c r="BY474" i="25"/>
  <c r="BZ474" i="25"/>
  <c r="CA474" i="25"/>
  <c r="CB474" i="25"/>
  <c r="CC474" i="25"/>
  <c r="CD474" i="25"/>
  <c r="CE474" i="25"/>
  <c r="CF474" i="25"/>
  <c r="CG474" i="25"/>
  <c r="CH474" i="25"/>
  <c r="CI474" i="25"/>
  <c r="CJ474" i="25"/>
  <c r="CK474" i="25"/>
  <c r="CL474" i="25"/>
  <c r="CM474" i="25"/>
  <c r="E475" i="25"/>
  <c r="F475" i="25"/>
  <c r="G475" i="25"/>
  <c r="H475" i="25"/>
  <c r="I475" i="25"/>
  <c r="J475" i="25"/>
  <c r="K475" i="25"/>
  <c r="L475" i="25"/>
  <c r="M475" i="25"/>
  <c r="N475" i="25"/>
  <c r="O475" i="25"/>
  <c r="P475" i="25"/>
  <c r="Q475" i="25"/>
  <c r="R475" i="25"/>
  <c r="S475" i="25"/>
  <c r="T475" i="25"/>
  <c r="U475" i="25"/>
  <c r="V475" i="25"/>
  <c r="W475" i="25"/>
  <c r="X475" i="25"/>
  <c r="Y475" i="25"/>
  <c r="Z475" i="25"/>
  <c r="AA475" i="25"/>
  <c r="AB475" i="25"/>
  <c r="AC475" i="25"/>
  <c r="AD475" i="25"/>
  <c r="AE475" i="25"/>
  <c r="AF475" i="25"/>
  <c r="AG475" i="25"/>
  <c r="AH475" i="25"/>
  <c r="AI475" i="25"/>
  <c r="AJ475" i="25"/>
  <c r="AK475" i="25"/>
  <c r="AL475" i="25"/>
  <c r="AM475" i="25"/>
  <c r="AN475" i="25"/>
  <c r="AO475" i="25"/>
  <c r="AP475" i="25"/>
  <c r="AQ475" i="25"/>
  <c r="AR475" i="25"/>
  <c r="AS475" i="25"/>
  <c r="AT475" i="25"/>
  <c r="AU475" i="25"/>
  <c r="AV475" i="25"/>
  <c r="AW475" i="25"/>
  <c r="AX475" i="25"/>
  <c r="AY475" i="25"/>
  <c r="AZ475" i="25"/>
  <c r="BA475" i="25"/>
  <c r="BB475" i="25"/>
  <c r="BC475" i="25"/>
  <c r="BD475" i="25"/>
  <c r="BE475" i="25"/>
  <c r="BF475" i="25"/>
  <c r="BG475" i="25"/>
  <c r="BH475" i="25"/>
  <c r="BI475" i="25"/>
  <c r="BJ475" i="25"/>
  <c r="BK475" i="25"/>
  <c r="BL475" i="25"/>
  <c r="BM475" i="25"/>
  <c r="BN475" i="25"/>
  <c r="BO475" i="25"/>
  <c r="BP475" i="25"/>
  <c r="BQ475" i="25"/>
  <c r="BR475" i="25"/>
  <c r="BS475" i="25"/>
  <c r="BT475" i="25"/>
  <c r="BU475" i="25"/>
  <c r="BV475" i="25"/>
  <c r="BW475" i="25"/>
  <c r="BX475" i="25"/>
  <c r="BY475" i="25"/>
  <c r="BZ475" i="25"/>
  <c r="CA475" i="25"/>
  <c r="CB475" i="25"/>
  <c r="CC475" i="25"/>
  <c r="CD475" i="25"/>
  <c r="CE475" i="25"/>
  <c r="CF475" i="25"/>
  <c r="CG475" i="25"/>
  <c r="CH475" i="25"/>
  <c r="CI475" i="25"/>
  <c r="CJ475" i="25"/>
  <c r="CK475" i="25"/>
  <c r="CL475" i="25"/>
  <c r="CM475" i="25"/>
  <c r="E476" i="25"/>
  <c r="F476" i="25"/>
  <c r="G476" i="25"/>
  <c r="H476" i="25"/>
  <c r="I476" i="25"/>
  <c r="J476" i="25"/>
  <c r="K476" i="25"/>
  <c r="L476" i="25"/>
  <c r="M476" i="25"/>
  <c r="N476" i="25"/>
  <c r="O476" i="25"/>
  <c r="P476" i="25"/>
  <c r="Q476" i="25"/>
  <c r="R476" i="25"/>
  <c r="S476" i="25"/>
  <c r="T476" i="25"/>
  <c r="U476" i="25"/>
  <c r="V476" i="25"/>
  <c r="W476" i="25"/>
  <c r="X476" i="25"/>
  <c r="Y476" i="25"/>
  <c r="Z476" i="25"/>
  <c r="AA476" i="25"/>
  <c r="AB476" i="25"/>
  <c r="AC476" i="25"/>
  <c r="AD476" i="25"/>
  <c r="AE476" i="25"/>
  <c r="AF476" i="25"/>
  <c r="AG476" i="25"/>
  <c r="AH476" i="25"/>
  <c r="AI476" i="25"/>
  <c r="AJ476" i="25"/>
  <c r="AK476" i="25"/>
  <c r="AL476" i="25"/>
  <c r="AM476" i="25"/>
  <c r="AN476" i="25"/>
  <c r="AO476" i="25"/>
  <c r="AP476" i="25"/>
  <c r="AQ476" i="25"/>
  <c r="AR476" i="25"/>
  <c r="AS476" i="25"/>
  <c r="AT476" i="25"/>
  <c r="AU476" i="25"/>
  <c r="AV476" i="25"/>
  <c r="AW476" i="25"/>
  <c r="AX476" i="25"/>
  <c r="AY476" i="25"/>
  <c r="AZ476" i="25"/>
  <c r="BA476" i="25"/>
  <c r="BB476" i="25"/>
  <c r="BC476" i="25"/>
  <c r="BD476" i="25"/>
  <c r="BE476" i="25"/>
  <c r="BF476" i="25"/>
  <c r="BG476" i="25"/>
  <c r="BH476" i="25"/>
  <c r="BI476" i="25"/>
  <c r="BJ476" i="25"/>
  <c r="BK476" i="25"/>
  <c r="BL476" i="25"/>
  <c r="BM476" i="25"/>
  <c r="BN476" i="25"/>
  <c r="BO476" i="25"/>
  <c r="BP476" i="25"/>
  <c r="BQ476" i="25"/>
  <c r="BR476" i="25"/>
  <c r="BS476" i="25"/>
  <c r="BT476" i="25"/>
  <c r="BU476" i="25"/>
  <c r="BV476" i="25"/>
  <c r="BW476" i="25"/>
  <c r="BX476" i="25"/>
  <c r="BY476" i="25"/>
  <c r="BZ476" i="25"/>
  <c r="CA476" i="25"/>
  <c r="CB476" i="25"/>
  <c r="CC476" i="25"/>
  <c r="CD476" i="25"/>
  <c r="CE476" i="25"/>
  <c r="CF476" i="25"/>
  <c r="CG476" i="25"/>
  <c r="CH476" i="25"/>
  <c r="CI476" i="25"/>
  <c r="CJ476" i="25"/>
  <c r="CK476" i="25"/>
  <c r="CL476" i="25"/>
  <c r="CM476" i="25"/>
  <c r="E477" i="25"/>
  <c r="F477" i="25"/>
  <c r="G477" i="25"/>
  <c r="H477" i="25"/>
  <c r="I477" i="25"/>
  <c r="J477" i="25"/>
  <c r="K477" i="25"/>
  <c r="L477" i="25"/>
  <c r="M477" i="25"/>
  <c r="N477" i="25"/>
  <c r="O477" i="25"/>
  <c r="P477" i="25"/>
  <c r="Q477" i="25"/>
  <c r="R477" i="25"/>
  <c r="S477" i="25"/>
  <c r="T477" i="25"/>
  <c r="U477" i="25"/>
  <c r="V477" i="25"/>
  <c r="W477" i="25"/>
  <c r="X477" i="25"/>
  <c r="Y477" i="25"/>
  <c r="Z477" i="25"/>
  <c r="AA477" i="25"/>
  <c r="AB477" i="25"/>
  <c r="AC477" i="25"/>
  <c r="AD477" i="25"/>
  <c r="AE477" i="25"/>
  <c r="AF477" i="25"/>
  <c r="AG477" i="25"/>
  <c r="AH477" i="25"/>
  <c r="AI477" i="25"/>
  <c r="AJ477" i="25"/>
  <c r="AK477" i="25"/>
  <c r="AL477" i="25"/>
  <c r="AM477" i="25"/>
  <c r="AN477" i="25"/>
  <c r="AO477" i="25"/>
  <c r="AP477" i="25"/>
  <c r="AQ477" i="25"/>
  <c r="AR477" i="25"/>
  <c r="AS477" i="25"/>
  <c r="AT477" i="25"/>
  <c r="AU477" i="25"/>
  <c r="AV477" i="25"/>
  <c r="AW477" i="25"/>
  <c r="AX477" i="25"/>
  <c r="AY477" i="25"/>
  <c r="AZ477" i="25"/>
  <c r="BA477" i="25"/>
  <c r="BB477" i="25"/>
  <c r="BC477" i="25"/>
  <c r="BD477" i="25"/>
  <c r="BE477" i="25"/>
  <c r="BF477" i="25"/>
  <c r="BG477" i="25"/>
  <c r="BH477" i="25"/>
  <c r="BI477" i="25"/>
  <c r="BJ477" i="25"/>
  <c r="BK477" i="25"/>
  <c r="BL477" i="25"/>
  <c r="BM477" i="25"/>
  <c r="BN477" i="25"/>
  <c r="BO477" i="25"/>
  <c r="BP477" i="25"/>
  <c r="BQ477" i="25"/>
  <c r="BR477" i="25"/>
  <c r="BS477" i="25"/>
  <c r="BT477" i="25"/>
  <c r="BU477" i="25"/>
  <c r="BV477" i="25"/>
  <c r="BW477" i="25"/>
  <c r="BX477" i="25"/>
  <c r="BY477" i="25"/>
  <c r="BZ477" i="25"/>
  <c r="CA477" i="25"/>
  <c r="CB477" i="25"/>
  <c r="CC477" i="25"/>
  <c r="CD477" i="25"/>
  <c r="CE477" i="25"/>
  <c r="CF477" i="25"/>
  <c r="CG477" i="25"/>
  <c r="CH477" i="25"/>
  <c r="CI477" i="25"/>
  <c r="CJ477" i="25"/>
  <c r="CK477" i="25"/>
  <c r="CL477" i="25"/>
  <c r="CM477" i="25"/>
  <c r="E478" i="25"/>
  <c r="F478" i="25"/>
  <c r="G478" i="25"/>
  <c r="H478" i="25"/>
  <c r="I478" i="25"/>
  <c r="J478" i="25"/>
  <c r="K478" i="25"/>
  <c r="L478" i="25"/>
  <c r="M478" i="25"/>
  <c r="N478" i="25"/>
  <c r="O478" i="25"/>
  <c r="P478" i="25"/>
  <c r="Q478" i="25"/>
  <c r="R478" i="25"/>
  <c r="S478" i="25"/>
  <c r="T478" i="25"/>
  <c r="U478" i="25"/>
  <c r="V478" i="25"/>
  <c r="W478" i="25"/>
  <c r="X478" i="25"/>
  <c r="Y478" i="25"/>
  <c r="Z478" i="25"/>
  <c r="AA478" i="25"/>
  <c r="AB478" i="25"/>
  <c r="AC478" i="25"/>
  <c r="AD478" i="25"/>
  <c r="AE478" i="25"/>
  <c r="AF478" i="25"/>
  <c r="AG478" i="25"/>
  <c r="AH478" i="25"/>
  <c r="AI478" i="25"/>
  <c r="AJ478" i="25"/>
  <c r="AK478" i="25"/>
  <c r="AL478" i="25"/>
  <c r="AM478" i="25"/>
  <c r="AN478" i="25"/>
  <c r="AO478" i="25"/>
  <c r="AP478" i="25"/>
  <c r="AQ478" i="25"/>
  <c r="AR478" i="25"/>
  <c r="AS478" i="25"/>
  <c r="AT478" i="25"/>
  <c r="AU478" i="25"/>
  <c r="AV478" i="25"/>
  <c r="AW478" i="25"/>
  <c r="AX478" i="25"/>
  <c r="AY478" i="25"/>
  <c r="AZ478" i="25"/>
  <c r="BA478" i="25"/>
  <c r="BB478" i="25"/>
  <c r="BC478" i="25"/>
  <c r="BD478" i="25"/>
  <c r="BE478" i="25"/>
  <c r="BF478" i="25"/>
  <c r="BG478" i="25"/>
  <c r="BH478" i="25"/>
  <c r="BI478" i="25"/>
  <c r="BJ478" i="25"/>
  <c r="BK478" i="25"/>
  <c r="BL478" i="25"/>
  <c r="BM478" i="25"/>
  <c r="BN478" i="25"/>
  <c r="BO478" i="25"/>
  <c r="BP478" i="25"/>
  <c r="BQ478" i="25"/>
  <c r="BR478" i="25"/>
  <c r="BS478" i="25"/>
  <c r="BT478" i="25"/>
  <c r="BU478" i="25"/>
  <c r="BV478" i="25"/>
  <c r="BW478" i="25"/>
  <c r="BX478" i="25"/>
  <c r="BY478" i="25"/>
  <c r="BZ478" i="25"/>
  <c r="CA478" i="25"/>
  <c r="CB478" i="25"/>
  <c r="CC478" i="25"/>
  <c r="CD478" i="25"/>
  <c r="CE478" i="25"/>
  <c r="CF478" i="25"/>
  <c r="CG478" i="25"/>
  <c r="CH478" i="25"/>
  <c r="CI478" i="25"/>
  <c r="CJ478" i="25"/>
  <c r="CK478" i="25"/>
  <c r="CL478" i="25"/>
  <c r="CM478" i="25"/>
  <c r="E479" i="25"/>
  <c r="F479" i="25"/>
  <c r="G479" i="25"/>
  <c r="H479" i="25"/>
  <c r="I479" i="25"/>
  <c r="J479" i="25"/>
  <c r="K479" i="25"/>
  <c r="L479" i="25"/>
  <c r="M479" i="25"/>
  <c r="N479" i="25"/>
  <c r="O479" i="25"/>
  <c r="P479" i="25"/>
  <c r="Q479" i="25"/>
  <c r="R479" i="25"/>
  <c r="S479" i="25"/>
  <c r="T479" i="25"/>
  <c r="U479" i="25"/>
  <c r="V479" i="25"/>
  <c r="W479" i="25"/>
  <c r="X479" i="25"/>
  <c r="Y479" i="25"/>
  <c r="Z479" i="25"/>
  <c r="AA479" i="25"/>
  <c r="AB479" i="25"/>
  <c r="AC479" i="25"/>
  <c r="AD479" i="25"/>
  <c r="AE479" i="25"/>
  <c r="AF479" i="25"/>
  <c r="AG479" i="25"/>
  <c r="AH479" i="25"/>
  <c r="AI479" i="25"/>
  <c r="AJ479" i="25"/>
  <c r="AK479" i="25"/>
  <c r="AL479" i="25"/>
  <c r="AM479" i="25"/>
  <c r="AN479" i="25"/>
  <c r="AO479" i="25"/>
  <c r="AP479" i="25"/>
  <c r="AQ479" i="25"/>
  <c r="AR479" i="25"/>
  <c r="AS479" i="25"/>
  <c r="AT479" i="25"/>
  <c r="AU479" i="25"/>
  <c r="AV479" i="25"/>
  <c r="AW479" i="25"/>
  <c r="AX479" i="25"/>
  <c r="AY479" i="25"/>
  <c r="AZ479" i="25"/>
  <c r="BA479" i="25"/>
  <c r="BB479" i="25"/>
  <c r="BC479" i="25"/>
  <c r="BD479" i="25"/>
  <c r="BE479" i="25"/>
  <c r="BF479" i="25"/>
  <c r="BG479" i="25"/>
  <c r="BH479" i="25"/>
  <c r="BI479" i="25"/>
  <c r="BJ479" i="25"/>
  <c r="BK479" i="25"/>
  <c r="BL479" i="25"/>
  <c r="BM479" i="25"/>
  <c r="BN479" i="25"/>
  <c r="BO479" i="25"/>
  <c r="BP479" i="25"/>
  <c r="BQ479" i="25"/>
  <c r="BR479" i="25"/>
  <c r="BS479" i="25"/>
  <c r="BT479" i="25"/>
  <c r="BU479" i="25"/>
  <c r="BV479" i="25"/>
  <c r="BW479" i="25"/>
  <c r="BX479" i="25"/>
  <c r="BY479" i="25"/>
  <c r="BZ479" i="25"/>
  <c r="CA479" i="25"/>
  <c r="CB479" i="25"/>
  <c r="CC479" i="25"/>
  <c r="CD479" i="25"/>
  <c r="CE479" i="25"/>
  <c r="CF479" i="25"/>
  <c r="CG479" i="25"/>
  <c r="CH479" i="25"/>
  <c r="CI479" i="25"/>
  <c r="CJ479" i="25"/>
  <c r="CK479" i="25"/>
  <c r="CL479" i="25"/>
  <c r="CM479" i="25"/>
  <c r="E480" i="25"/>
  <c r="F480" i="25"/>
  <c r="G480" i="25"/>
  <c r="H480" i="25"/>
  <c r="I480" i="25"/>
  <c r="J480" i="25"/>
  <c r="K480" i="25"/>
  <c r="L480" i="25"/>
  <c r="M480" i="25"/>
  <c r="N480" i="25"/>
  <c r="O480" i="25"/>
  <c r="P480" i="25"/>
  <c r="Q480" i="25"/>
  <c r="R480" i="25"/>
  <c r="S480" i="25"/>
  <c r="T480" i="25"/>
  <c r="U480" i="25"/>
  <c r="V480" i="25"/>
  <c r="W480" i="25"/>
  <c r="X480" i="25"/>
  <c r="Y480" i="25"/>
  <c r="Z480" i="25"/>
  <c r="AA480" i="25"/>
  <c r="AB480" i="25"/>
  <c r="AC480" i="25"/>
  <c r="AD480" i="25"/>
  <c r="AE480" i="25"/>
  <c r="AF480" i="25"/>
  <c r="AG480" i="25"/>
  <c r="AH480" i="25"/>
  <c r="AI480" i="25"/>
  <c r="AJ480" i="25"/>
  <c r="AK480" i="25"/>
  <c r="AL480" i="25"/>
  <c r="AM480" i="25"/>
  <c r="AN480" i="25"/>
  <c r="AO480" i="25"/>
  <c r="AP480" i="25"/>
  <c r="AQ480" i="25"/>
  <c r="AR480" i="25"/>
  <c r="AS480" i="25"/>
  <c r="AT480" i="25"/>
  <c r="AU480" i="25"/>
  <c r="AV480" i="25"/>
  <c r="AW480" i="25"/>
  <c r="AX480" i="25"/>
  <c r="AY480" i="25"/>
  <c r="AZ480" i="25"/>
  <c r="BA480" i="25"/>
  <c r="BB480" i="25"/>
  <c r="BC480" i="25"/>
  <c r="BD480" i="25"/>
  <c r="BE480" i="25"/>
  <c r="BF480" i="25"/>
  <c r="BG480" i="25"/>
  <c r="BH480" i="25"/>
  <c r="BI480" i="25"/>
  <c r="BJ480" i="25"/>
  <c r="BK480" i="25"/>
  <c r="BL480" i="25"/>
  <c r="BM480" i="25"/>
  <c r="BN480" i="25"/>
  <c r="BO480" i="25"/>
  <c r="BP480" i="25"/>
  <c r="BQ480" i="25"/>
  <c r="BR480" i="25"/>
  <c r="BS480" i="25"/>
  <c r="BT480" i="25"/>
  <c r="BU480" i="25"/>
  <c r="BV480" i="25"/>
  <c r="BW480" i="25"/>
  <c r="BX480" i="25"/>
  <c r="BY480" i="25"/>
  <c r="BZ480" i="25"/>
  <c r="CA480" i="25"/>
  <c r="CB480" i="25"/>
  <c r="CC480" i="25"/>
  <c r="CD480" i="25"/>
  <c r="CE480" i="25"/>
  <c r="CF480" i="25"/>
  <c r="CG480" i="25"/>
  <c r="CH480" i="25"/>
  <c r="CI480" i="25"/>
  <c r="CJ480" i="25"/>
  <c r="CK480" i="25"/>
  <c r="CL480" i="25"/>
  <c r="CM480" i="25"/>
  <c r="E481" i="25"/>
  <c r="F481" i="25"/>
  <c r="G481" i="25"/>
  <c r="H481" i="25"/>
  <c r="I481" i="25"/>
  <c r="J481" i="25"/>
  <c r="K481" i="25"/>
  <c r="L481" i="25"/>
  <c r="M481" i="25"/>
  <c r="N481" i="25"/>
  <c r="O481" i="25"/>
  <c r="P481" i="25"/>
  <c r="Q481" i="25"/>
  <c r="R481" i="25"/>
  <c r="S481" i="25"/>
  <c r="T481" i="25"/>
  <c r="U481" i="25"/>
  <c r="V481" i="25"/>
  <c r="W481" i="25"/>
  <c r="X481" i="25"/>
  <c r="Y481" i="25"/>
  <c r="Z481" i="25"/>
  <c r="AA481" i="25"/>
  <c r="AB481" i="25"/>
  <c r="AC481" i="25"/>
  <c r="AD481" i="25"/>
  <c r="AE481" i="25"/>
  <c r="AF481" i="25"/>
  <c r="AG481" i="25"/>
  <c r="AH481" i="25"/>
  <c r="AI481" i="25"/>
  <c r="AJ481" i="25"/>
  <c r="AK481" i="25"/>
  <c r="AL481" i="25"/>
  <c r="AM481" i="25"/>
  <c r="AN481" i="25"/>
  <c r="AO481" i="25"/>
  <c r="AP481" i="25"/>
  <c r="AQ481" i="25"/>
  <c r="AR481" i="25"/>
  <c r="AS481" i="25"/>
  <c r="AT481" i="25"/>
  <c r="AU481" i="25"/>
  <c r="AV481" i="25"/>
  <c r="AW481" i="25"/>
  <c r="AX481" i="25"/>
  <c r="AY481" i="25"/>
  <c r="AZ481" i="25"/>
  <c r="BA481" i="25"/>
  <c r="BB481" i="25"/>
  <c r="BC481" i="25"/>
  <c r="BD481" i="25"/>
  <c r="BE481" i="25"/>
  <c r="BF481" i="25"/>
  <c r="BG481" i="25"/>
  <c r="BH481" i="25"/>
  <c r="BI481" i="25"/>
  <c r="BJ481" i="25"/>
  <c r="BK481" i="25"/>
  <c r="BL481" i="25"/>
  <c r="BM481" i="25"/>
  <c r="BN481" i="25"/>
  <c r="BO481" i="25"/>
  <c r="BP481" i="25"/>
  <c r="BQ481" i="25"/>
  <c r="BR481" i="25"/>
  <c r="BS481" i="25"/>
  <c r="BT481" i="25"/>
  <c r="BU481" i="25"/>
  <c r="BV481" i="25"/>
  <c r="BW481" i="25"/>
  <c r="BX481" i="25"/>
  <c r="BY481" i="25"/>
  <c r="BZ481" i="25"/>
  <c r="CA481" i="25"/>
  <c r="CB481" i="25"/>
  <c r="CC481" i="25"/>
  <c r="CD481" i="25"/>
  <c r="CE481" i="25"/>
  <c r="CF481" i="25"/>
  <c r="CG481" i="25"/>
  <c r="CH481" i="25"/>
  <c r="CI481" i="25"/>
  <c r="CJ481" i="25"/>
  <c r="CK481" i="25"/>
  <c r="CL481" i="25"/>
  <c r="CM481" i="25"/>
  <c r="E482" i="25"/>
  <c r="F482" i="25"/>
  <c r="G482" i="25"/>
  <c r="H482" i="25"/>
  <c r="I482" i="25"/>
  <c r="J482" i="25"/>
  <c r="K482" i="25"/>
  <c r="L482" i="25"/>
  <c r="M482" i="25"/>
  <c r="N482" i="25"/>
  <c r="O482" i="25"/>
  <c r="P482" i="25"/>
  <c r="Q482" i="25"/>
  <c r="R482" i="25"/>
  <c r="S482" i="25"/>
  <c r="T482" i="25"/>
  <c r="U482" i="25"/>
  <c r="V482" i="25"/>
  <c r="W482" i="25"/>
  <c r="X482" i="25"/>
  <c r="Y482" i="25"/>
  <c r="Z482" i="25"/>
  <c r="AA482" i="25"/>
  <c r="AB482" i="25"/>
  <c r="AC482" i="25"/>
  <c r="AD482" i="25"/>
  <c r="AE482" i="25"/>
  <c r="AF482" i="25"/>
  <c r="AG482" i="25"/>
  <c r="AH482" i="25"/>
  <c r="AI482" i="25"/>
  <c r="AJ482" i="25"/>
  <c r="AK482" i="25"/>
  <c r="AL482" i="25"/>
  <c r="AM482" i="25"/>
  <c r="AN482" i="25"/>
  <c r="AO482" i="25"/>
  <c r="AP482" i="25"/>
  <c r="AQ482" i="25"/>
  <c r="AR482" i="25"/>
  <c r="AS482" i="25"/>
  <c r="AT482" i="25"/>
  <c r="AU482" i="25"/>
  <c r="AV482" i="25"/>
  <c r="AW482" i="25"/>
  <c r="AX482" i="25"/>
  <c r="AY482" i="25"/>
  <c r="AZ482" i="25"/>
  <c r="BA482" i="25"/>
  <c r="BB482" i="25"/>
  <c r="BC482" i="25"/>
  <c r="BD482" i="25"/>
  <c r="BE482" i="25"/>
  <c r="BF482" i="25"/>
  <c r="BG482" i="25"/>
  <c r="BH482" i="25"/>
  <c r="BI482" i="25"/>
  <c r="BJ482" i="25"/>
  <c r="BK482" i="25"/>
  <c r="BL482" i="25"/>
  <c r="BM482" i="25"/>
  <c r="BN482" i="25"/>
  <c r="BO482" i="25"/>
  <c r="BP482" i="25"/>
  <c r="BQ482" i="25"/>
  <c r="BR482" i="25"/>
  <c r="BS482" i="25"/>
  <c r="BT482" i="25"/>
  <c r="BU482" i="25"/>
  <c r="BV482" i="25"/>
  <c r="BW482" i="25"/>
  <c r="BX482" i="25"/>
  <c r="BY482" i="25"/>
  <c r="BZ482" i="25"/>
  <c r="CA482" i="25"/>
  <c r="CB482" i="25"/>
  <c r="CC482" i="25"/>
  <c r="CD482" i="25"/>
  <c r="CE482" i="25"/>
  <c r="CF482" i="25"/>
  <c r="CG482" i="25"/>
  <c r="CH482" i="25"/>
  <c r="CI482" i="25"/>
  <c r="CJ482" i="25"/>
  <c r="CK482" i="25"/>
  <c r="CL482" i="25"/>
  <c r="CM482" i="25"/>
  <c r="E483" i="25"/>
  <c r="F483" i="25"/>
  <c r="G483" i="25"/>
  <c r="H483" i="25"/>
  <c r="I483" i="25"/>
  <c r="J483" i="25"/>
  <c r="K483" i="25"/>
  <c r="L483" i="25"/>
  <c r="M483" i="25"/>
  <c r="N483" i="25"/>
  <c r="O483" i="25"/>
  <c r="P483" i="25"/>
  <c r="Q483" i="25"/>
  <c r="R483" i="25"/>
  <c r="S483" i="25"/>
  <c r="T483" i="25"/>
  <c r="U483" i="25"/>
  <c r="V483" i="25"/>
  <c r="W483" i="25"/>
  <c r="X483" i="25"/>
  <c r="Y483" i="25"/>
  <c r="Z483" i="25"/>
  <c r="AA483" i="25"/>
  <c r="AB483" i="25"/>
  <c r="AC483" i="25"/>
  <c r="AD483" i="25"/>
  <c r="AE483" i="25"/>
  <c r="AF483" i="25"/>
  <c r="AG483" i="25"/>
  <c r="AH483" i="25"/>
  <c r="AI483" i="25"/>
  <c r="AJ483" i="25"/>
  <c r="AK483" i="25"/>
  <c r="AL483" i="25"/>
  <c r="AM483" i="25"/>
  <c r="AN483" i="25"/>
  <c r="AO483" i="25"/>
  <c r="AP483" i="25"/>
  <c r="AQ483" i="25"/>
  <c r="AR483" i="25"/>
  <c r="AS483" i="25"/>
  <c r="AT483" i="25"/>
  <c r="AU483" i="25"/>
  <c r="AV483" i="25"/>
  <c r="AW483" i="25"/>
  <c r="AX483" i="25"/>
  <c r="AY483" i="25"/>
  <c r="AZ483" i="25"/>
  <c r="BA483" i="25"/>
  <c r="BB483" i="25"/>
  <c r="BC483" i="25"/>
  <c r="BD483" i="25"/>
  <c r="BE483" i="25"/>
  <c r="BF483" i="25"/>
  <c r="BG483" i="25"/>
  <c r="BH483" i="25"/>
  <c r="BI483" i="25"/>
  <c r="BJ483" i="25"/>
  <c r="BK483" i="25"/>
  <c r="BL483" i="25"/>
  <c r="BM483" i="25"/>
  <c r="BN483" i="25"/>
  <c r="BO483" i="25"/>
  <c r="BP483" i="25"/>
  <c r="BQ483" i="25"/>
  <c r="BR483" i="25"/>
  <c r="BS483" i="25"/>
  <c r="BT483" i="25"/>
  <c r="BU483" i="25"/>
  <c r="BV483" i="25"/>
  <c r="BW483" i="25"/>
  <c r="BX483" i="25"/>
  <c r="BY483" i="25"/>
  <c r="BZ483" i="25"/>
  <c r="CA483" i="25"/>
  <c r="CB483" i="25"/>
  <c r="CC483" i="25"/>
  <c r="CD483" i="25"/>
  <c r="CE483" i="25"/>
  <c r="CF483" i="25"/>
  <c r="CG483" i="25"/>
  <c r="CH483" i="25"/>
  <c r="CI483" i="25"/>
  <c r="CJ483" i="25"/>
  <c r="CK483" i="25"/>
  <c r="CL483" i="25"/>
  <c r="CM483" i="25"/>
  <c r="E484" i="25"/>
  <c r="F484" i="25"/>
  <c r="G484" i="25"/>
  <c r="H484" i="25"/>
  <c r="I484" i="25"/>
  <c r="J484" i="25"/>
  <c r="K484" i="25"/>
  <c r="L484" i="25"/>
  <c r="M484" i="25"/>
  <c r="N484" i="25"/>
  <c r="O484" i="25"/>
  <c r="P484" i="25"/>
  <c r="Q484" i="25"/>
  <c r="R484" i="25"/>
  <c r="S484" i="25"/>
  <c r="T484" i="25"/>
  <c r="U484" i="25"/>
  <c r="V484" i="25"/>
  <c r="W484" i="25"/>
  <c r="X484" i="25"/>
  <c r="Y484" i="25"/>
  <c r="Z484" i="25"/>
  <c r="AA484" i="25"/>
  <c r="AB484" i="25"/>
  <c r="AC484" i="25"/>
  <c r="AD484" i="25"/>
  <c r="AE484" i="25"/>
  <c r="AF484" i="25"/>
  <c r="AG484" i="25"/>
  <c r="AH484" i="25"/>
  <c r="AI484" i="25"/>
  <c r="AJ484" i="25"/>
  <c r="AK484" i="25"/>
  <c r="AL484" i="25"/>
  <c r="AM484" i="25"/>
  <c r="AN484" i="25"/>
  <c r="AO484" i="25"/>
  <c r="AP484" i="25"/>
  <c r="AQ484" i="25"/>
  <c r="AR484" i="25"/>
  <c r="AS484" i="25"/>
  <c r="AT484" i="25"/>
  <c r="AU484" i="25"/>
  <c r="AV484" i="25"/>
  <c r="AW484" i="25"/>
  <c r="AX484" i="25"/>
  <c r="AY484" i="25"/>
  <c r="AZ484" i="25"/>
  <c r="BA484" i="25"/>
  <c r="BB484" i="25"/>
  <c r="BC484" i="25"/>
  <c r="BD484" i="25"/>
  <c r="BE484" i="25"/>
  <c r="BF484" i="25"/>
  <c r="BG484" i="25"/>
  <c r="BH484" i="25"/>
  <c r="BI484" i="25"/>
  <c r="BJ484" i="25"/>
  <c r="BK484" i="25"/>
  <c r="BL484" i="25"/>
  <c r="BM484" i="25"/>
  <c r="BN484" i="25"/>
  <c r="BO484" i="25"/>
  <c r="BP484" i="25"/>
  <c r="BQ484" i="25"/>
  <c r="BR484" i="25"/>
  <c r="BS484" i="25"/>
  <c r="BT484" i="25"/>
  <c r="BU484" i="25"/>
  <c r="BV484" i="25"/>
  <c r="BW484" i="25"/>
  <c r="BX484" i="25"/>
  <c r="BY484" i="25"/>
  <c r="BZ484" i="25"/>
  <c r="CA484" i="25"/>
  <c r="CB484" i="25"/>
  <c r="CC484" i="25"/>
  <c r="CD484" i="25"/>
  <c r="CE484" i="25"/>
  <c r="CF484" i="25"/>
  <c r="CG484" i="25"/>
  <c r="CH484" i="25"/>
  <c r="CI484" i="25"/>
  <c r="CJ484" i="25"/>
  <c r="CK484" i="25"/>
  <c r="CL484" i="25"/>
  <c r="CM484" i="25"/>
  <c r="E485" i="25"/>
  <c r="F485" i="25"/>
  <c r="G485" i="25"/>
  <c r="H485" i="25"/>
  <c r="I485" i="25"/>
  <c r="J485" i="25"/>
  <c r="K485" i="25"/>
  <c r="L485" i="25"/>
  <c r="M485" i="25"/>
  <c r="N485" i="25"/>
  <c r="O485" i="25"/>
  <c r="P485" i="25"/>
  <c r="Q485" i="25"/>
  <c r="R485" i="25"/>
  <c r="S485" i="25"/>
  <c r="T485" i="25"/>
  <c r="U485" i="25"/>
  <c r="V485" i="25"/>
  <c r="W485" i="25"/>
  <c r="X485" i="25"/>
  <c r="Y485" i="25"/>
  <c r="Z485" i="25"/>
  <c r="AA485" i="25"/>
  <c r="AB485" i="25"/>
  <c r="AC485" i="25"/>
  <c r="AD485" i="25"/>
  <c r="AE485" i="25"/>
  <c r="AF485" i="25"/>
  <c r="AG485" i="25"/>
  <c r="AH485" i="25"/>
  <c r="AI485" i="25"/>
  <c r="AJ485" i="25"/>
  <c r="AK485" i="25"/>
  <c r="AL485" i="25"/>
  <c r="AM485" i="25"/>
  <c r="AN485" i="25"/>
  <c r="AO485" i="25"/>
  <c r="AP485" i="25"/>
  <c r="AQ485" i="25"/>
  <c r="AR485" i="25"/>
  <c r="AS485" i="25"/>
  <c r="AT485" i="25"/>
  <c r="AU485" i="25"/>
  <c r="AV485" i="25"/>
  <c r="AW485" i="25"/>
  <c r="AX485" i="25"/>
  <c r="AY485" i="25"/>
  <c r="AZ485" i="25"/>
  <c r="BA485" i="25"/>
  <c r="BB485" i="25"/>
  <c r="BC485" i="25"/>
  <c r="BD485" i="25"/>
  <c r="BE485" i="25"/>
  <c r="BF485" i="25"/>
  <c r="BG485" i="25"/>
  <c r="BH485" i="25"/>
  <c r="BI485" i="25"/>
  <c r="BJ485" i="25"/>
  <c r="BK485" i="25"/>
  <c r="BL485" i="25"/>
  <c r="BM485" i="25"/>
  <c r="BN485" i="25"/>
  <c r="BO485" i="25"/>
  <c r="BP485" i="25"/>
  <c r="BQ485" i="25"/>
  <c r="BR485" i="25"/>
  <c r="BS485" i="25"/>
  <c r="BT485" i="25"/>
  <c r="BU485" i="25"/>
  <c r="BV485" i="25"/>
  <c r="BW485" i="25"/>
  <c r="BX485" i="25"/>
  <c r="BY485" i="25"/>
  <c r="BZ485" i="25"/>
  <c r="CA485" i="25"/>
  <c r="CB485" i="25"/>
  <c r="CC485" i="25"/>
  <c r="CD485" i="25"/>
  <c r="CE485" i="25"/>
  <c r="CF485" i="25"/>
  <c r="CG485" i="25"/>
  <c r="CH485" i="25"/>
  <c r="CI485" i="25"/>
  <c r="CJ485" i="25"/>
  <c r="CK485" i="25"/>
  <c r="CL485" i="25"/>
  <c r="CM485" i="25"/>
  <c r="E486" i="25"/>
  <c r="F486" i="25"/>
  <c r="G486" i="25"/>
  <c r="H486" i="25"/>
  <c r="I486" i="25"/>
  <c r="J486" i="25"/>
  <c r="K486" i="25"/>
  <c r="L486" i="25"/>
  <c r="M486" i="25"/>
  <c r="N486" i="25"/>
  <c r="O486" i="25"/>
  <c r="P486" i="25"/>
  <c r="Q486" i="25"/>
  <c r="R486" i="25"/>
  <c r="S486" i="25"/>
  <c r="T486" i="25"/>
  <c r="U486" i="25"/>
  <c r="V486" i="25"/>
  <c r="W486" i="25"/>
  <c r="X486" i="25"/>
  <c r="Y486" i="25"/>
  <c r="Z486" i="25"/>
  <c r="AA486" i="25"/>
  <c r="AB486" i="25"/>
  <c r="AC486" i="25"/>
  <c r="AD486" i="25"/>
  <c r="AE486" i="25"/>
  <c r="AF486" i="25"/>
  <c r="AG486" i="25"/>
  <c r="AH486" i="25"/>
  <c r="AI486" i="25"/>
  <c r="AJ486" i="25"/>
  <c r="AK486" i="25"/>
  <c r="AL486" i="25"/>
  <c r="AM486" i="25"/>
  <c r="AN486" i="25"/>
  <c r="AO486" i="25"/>
  <c r="AP486" i="25"/>
  <c r="AQ486" i="25"/>
  <c r="AR486" i="25"/>
  <c r="AS486" i="25"/>
  <c r="AT486" i="25"/>
  <c r="AU486" i="25"/>
  <c r="AV486" i="25"/>
  <c r="AW486" i="25"/>
  <c r="AX486" i="25"/>
  <c r="AY486" i="25"/>
  <c r="AZ486" i="25"/>
  <c r="BA486" i="25"/>
  <c r="BB486" i="25"/>
  <c r="BC486" i="25"/>
  <c r="BD486" i="25"/>
  <c r="BE486" i="25"/>
  <c r="BF486" i="25"/>
  <c r="BG486" i="25"/>
  <c r="BH486" i="25"/>
  <c r="BI486" i="25"/>
  <c r="BJ486" i="25"/>
  <c r="BK486" i="25"/>
  <c r="BL486" i="25"/>
  <c r="BM486" i="25"/>
  <c r="BN486" i="25"/>
  <c r="BO486" i="25"/>
  <c r="BP486" i="25"/>
  <c r="BQ486" i="25"/>
  <c r="BR486" i="25"/>
  <c r="BS486" i="25"/>
  <c r="BT486" i="25"/>
  <c r="BU486" i="25"/>
  <c r="BV486" i="25"/>
  <c r="BW486" i="25"/>
  <c r="BX486" i="25"/>
  <c r="BY486" i="25"/>
  <c r="BZ486" i="25"/>
  <c r="CA486" i="25"/>
  <c r="CB486" i="25"/>
  <c r="CC486" i="25"/>
  <c r="CD486" i="25"/>
  <c r="CE486" i="25"/>
  <c r="CF486" i="25"/>
  <c r="CG486" i="25"/>
  <c r="CH486" i="25"/>
  <c r="CI486" i="25"/>
  <c r="CJ486" i="25"/>
  <c r="CK486" i="25"/>
  <c r="CL486" i="25"/>
  <c r="CM486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Q487" i="25"/>
  <c r="R487" i="25"/>
  <c r="S487" i="25"/>
  <c r="T487" i="25"/>
  <c r="U487" i="25"/>
  <c r="V487" i="25"/>
  <c r="W487" i="25"/>
  <c r="X487" i="25"/>
  <c r="Y487" i="25"/>
  <c r="Z487" i="25"/>
  <c r="AA487" i="25"/>
  <c r="AB487" i="25"/>
  <c r="AC487" i="25"/>
  <c r="AD487" i="25"/>
  <c r="AE487" i="25"/>
  <c r="AF487" i="25"/>
  <c r="AG487" i="25"/>
  <c r="AH487" i="25"/>
  <c r="AI487" i="25"/>
  <c r="AJ487" i="25"/>
  <c r="AK487" i="25"/>
  <c r="AL487" i="25"/>
  <c r="AM487" i="25"/>
  <c r="AN487" i="25"/>
  <c r="AO487" i="25"/>
  <c r="AP487" i="25"/>
  <c r="AQ487" i="25"/>
  <c r="AR487" i="25"/>
  <c r="AS487" i="25"/>
  <c r="AT487" i="25"/>
  <c r="AU487" i="25"/>
  <c r="AV487" i="25"/>
  <c r="AW487" i="25"/>
  <c r="AX487" i="25"/>
  <c r="AY487" i="25"/>
  <c r="AZ487" i="25"/>
  <c r="BA487" i="25"/>
  <c r="BB487" i="25"/>
  <c r="BC487" i="25"/>
  <c r="BD487" i="25"/>
  <c r="BE487" i="25"/>
  <c r="BF487" i="25"/>
  <c r="BG487" i="25"/>
  <c r="BH487" i="25"/>
  <c r="BI487" i="25"/>
  <c r="BJ487" i="25"/>
  <c r="BK487" i="25"/>
  <c r="BL487" i="25"/>
  <c r="BM487" i="25"/>
  <c r="BN487" i="25"/>
  <c r="BO487" i="25"/>
  <c r="BP487" i="25"/>
  <c r="BQ487" i="25"/>
  <c r="BR487" i="25"/>
  <c r="BS487" i="25"/>
  <c r="BT487" i="25"/>
  <c r="BU487" i="25"/>
  <c r="BV487" i="25"/>
  <c r="BW487" i="25"/>
  <c r="BX487" i="25"/>
  <c r="BY487" i="25"/>
  <c r="BZ487" i="25"/>
  <c r="CA487" i="25"/>
  <c r="CB487" i="25"/>
  <c r="CC487" i="25"/>
  <c r="CD487" i="25"/>
  <c r="CE487" i="25"/>
  <c r="CF487" i="25"/>
  <c r="CG487" i="25"/>
  <c r="CH487" i="25"/>
  <c r="CI487" i="25"/>
  <c r="CJ487" i="25"/>
  <c r="CK487" i="25"/>
  <c r="CL487" i="25"/>
  <c r="CM487" i="25"/>
  <c r="E488" i="25"/>
  <c r="F488" i="25"/>
  <c r="G488" i="25"/>
  <c r="H488" i="25"/>
  <c r="I488" i="25"/>
  <c r="J488" i="25"/>
  <c r="K488" i="25"/>
  <c r="L488" i="25"/>
  <c r="M488" i="25"/>
  <c r="N488" i="25"/>
  <c r="O488" i="25"/>
  <c r="P488" i="25"/>
  <c r="Q488" i="25"/>
  <c r="R488" i="25"/>
  <c r="S488" i="25"/>
  <c r="T488" i="25"/>
  <c r="U488" i="25"/>
  <c r="V488" i="25"/>
  <c r="W488" i="25"/>
  <c r="X488" i="25"/>
  <c r="Y488" i="25"/>
  <c r="Z488" i="25"/>
  <c r="AA488" i="25"/>
  <c r="AB488" i="25"/>
  <c r="AC488" i="25"/>
  <c r="AD488" i="25"/>
  <c r="AE488" i="25"/>
  <c r="AF488" i="25"/>
  <c r="AG488" i="25"/>
  <c r="AH488" i="25"/>
  <c r="AI488" i="25"/>
  <c r="AJ488" i="25"/>
  <c r="AK488" i="25"/>
  <c r="AL488" i="25"/>
  <c r="AM488" i="25"/>
  <c r="AN488" i="25"/>
  <c r="AO488" i="25"/>
  <c r="AP488" i="25"/>
  <c r="AQ488" i="25"/>
  <c r="AR488" i="25"/>
  <c r="AS488" i="25"/>
  <c r="AT488" i="25"/>
  <c r="AU488" i="25"/>
  <c r="AV488" i="25"/>
  <c r="AW488" i="25"/>
  <c r="AX488" i="25"/>
  <c r="AY488" i="25"/>
  <c r="AZ488" i="25"/>
  <c r="BA488" i="25"/>
  <c r="BB488" i="25"/>
  <c r="BC488" i="25"/>
  <c r="BD488" i="25"/>
  <c r="BE488" i="25"/>
  <c r="BF488" i="25"/>
  <c r="BG488" i="25"/>
  <c r="BH488" i="25"/>
  <c r="BI488" i="25"/>
  <c r="BJ488" i="25"/>
  <c r="BK488" i="25"/>
  <c r="BL488" i="25"/>
  <c r="BM488" i="25"/>
  <c r="BN488" i="25"/>
  <c r="BO488" i="25"/>
  <c r="BP488" i="25"/>
  <c r="BQ488" i="25"/>
  <c r="BR488" i="25"/>
  <c r="BS488" i="25"/>
  <c r="BT488" i="25"/>
  <c r="BU488" i="25"/>
  <c r="BV488" i="25"/>
  <c r="BW488" i="25"/>
  <c r="BX488" i="25"/>
  <c r="BY488" i="25"/>
  <c r="BZ488" i="25"/>
  <c r="CA488" i="25"/>
  <c r="CB488" i="25"/>
  <c r="CC488" i="25"/>
  <c r="CD488" i="25"/>
  <c r="CE488" i="25"/>
  <c r="CF488" i="25"/>
  <c r="CG488" i="25"/>
  <c r="CH488" i="25"/>
  <c r="CI488" i="25"/>
  <c r="CJ488" i="25"/>
  <c r="CK488" i="25"/>
  <c r="CL488" i="25"/>
  <c r="CM488" i="25"/>
  <c r="E489" i="25"/>
  <c r="F489" i="25"/>
  <c r="G489" i="25"/>
  <c r="H489" i="25"/>
  <c r="I489" i="25"/>
  <c r="J489" i="25"/>
  <c r="K489" i="25"/>
  <c r="L489" i="25"/>
  <c r="M489" i="25"/>
  <c r="N489" i="25"/>
  <c r="O489" i="25"/>
  <c r="P489" i="25"/>
  <c r="Q489" i="25"/>
  <c r="R489" i="25"/>
  <c r="S489" i="25"/>
  <c r="T489" i="25"/>
  <c r="U489" i="25"/>
  <c r="V489" i="25"/>
  <c r="W489" i="25"/>
  <c r="X489" i="25"/>
  <c r="Y489" i="25"/>
  <c r="Z489" i="25"/>
  <c r="AA489" i="25"/>
  <c r="AB489" i="25"/>
  <c r="AC489" i="25"/>
  <c r="AD489" i="25"/>
  <c r="AE489" i="25"/>
  <c r="AF489" i="25"/>
  <c r="AG489" i="25"/>
  <c r="AH489" i="25"/>
  <c r="AI489" i="25"/>
  <c r="AJ489" i="25"/>
  <c r="AK489" i="25"/>
  <c r="AL489" i="25"/>
  <c r="AM489" i="25"/>
  <c r="AN489" i="25"/>
  <c r="AO489" i="25"/>
  <c r="AP489" i="25"/>
  <c r="AQ489" i="25"/>
  <c r="AR489" i="25"/>
  <c r="AS489" i="25"/>
  <c r="AT489" i="25"/>
  <c r="AU489" i="25"/>
  <c r="AV489" i="25"/>
  <c r="AW489" i="25"/>
  <c r="AX489" i="25"/>
  <c r="AY489" i="25"/>
  <c r="AZ489" i="25"/>
  <c r="BA489" i="25"/>
  <c r="BB489" i="25"/>
  <c r="BC489" i="25"/>
  <c r="BD489" i="25"/>
  <c r="BE489" i="25"/>
  <c r="BF489" i="25"/>
  <c r="BG489" i="25"/>
  <c r="BH489" i="25"/>
  <c r="BI489" i="25"/>
  <c r="BJ489" i="25"/>
  <c r="BK489" i="25"/>
  <c r="BL489" i="25"/>
  <c r="BM489" i="25"/>
  <c r="BN489" i="25"/>
  <c r="BO489" i="25"/>
  <c r="BP489" i="25"/>
  <c r="BQ489" i="25"/>
  <c r="BR489" i="25"/>
  <c r="BS489" i="25"/>
  <c r="BT489" i="25"/>
  <c r="BU489" i="25"/>
  <c r="BV489" i="25"/>
  <c r="BW489" i="25"/>
  <c r="BX489" i="25"/>
  <c r="BY489" i="25"/>
  <c r="BZ489" i="25"/>
  <c r="CA489" i="25"/>
  <c r="CB489" i="25"/>
  <c r="CC489" i="25"/>
  <c r="CD489" i="25"/>
  <c r="CE489" i="25"/>
  <c r="CF489" i="25"/>
  <c r="CG489" i="25"/>
  <c r="CH489" i="25"/>
  <c r="CI489" i="25"/>
  <c r="CJ489" i="25"/>
  <c r="CK489" i="25"/>
  <c r="CL489" i="25"/>
  <c r="CM489" i="25"/>
  <c r="E490" i="25"/>
  <c r="F490" i="25"/>
  <c r="G490" i="25"/>
  <c r="H490" i="25"/>
  <c r="I490" i="25"/>
  <c r="J490" i="25"/>
  <c r="K490" i="25"/>
  <c r="L490" i="25"/>
  <c r="M490" i="25"/>
  <c r="N490" i="25"/>
  <c r="O490" i="25"/>
  <c r="P490" i="25"/>
  <c r="Q490" i="25"/>
  <c r="R490" i="25"/>
  <c r="S490" i="25"/>
  <c r="T490" i="25"/>
  <c r="U490" i="25"/>
  <c r="V490" i="25"/>
  <c r="W490" i="25"/>
  <c r="X490" i="25"/>
  <c r="Y490" i="25"/>
  <c r="Z490" i="25"/>
  <c r="AA490" i="25"/>
  <c r="AB490" i="25"/>
  <c r="AC490" i="25"/>
  <c r="AD490" i="25"/>
  <c r="AE490" i="25"/>
  <c r="AF490" i="25"/>
  <c r="AG490" i="25"/>
  <c r="AH490" i="25"/>
  <c r="AI490" i="25"/>
  <c r="AJ490" i="25"/>
  <c r="AK490" i="25"/>
  <c r="AL490" i="25"/>
  <c r="AM490" i="25"/>
  <c r="AN490" i="25"/>
  <c r="AO490" i="25"/>
  <c r="AP490" i="25"/>
  <c r="AQ490" i="25"/>
  <c r="AR490" i="25"/>
  <c r="AS490" i="25"/>
  <c r="AT490" i="25"/>
  <c r="AU490" i="25"/>
  <c r="AV490" i="25"/>
  <c r="AW490" i="25"/>
  <c r="AX490" i="25"/>
  <c r="AY490" i="25"/>
  <c r="AZ490" i="25"/>
  <c r="BA490" i="25"/>
  <c r="BB490" i="25"/>
  <c r="BC490" i="25"/>
  <c r="BD490" i="25"/>
  <c r="BE490" i="25"/>
  <c r="BF490" i="25"/>
  <c r="BG490" i="25"/>
  <c r="BH490" i="25"/>
  <c r="BI490" i="25"/>
  <c r="BJ490" i="25"/>
  <c r="BK490" i="25"/>
  <c r="BL490" i="25"/>
  <c r="BM490" i="25"/>
  <c r="BN490" i="25"/>
  <c r="BO490" i="25"/>
  <c r="BP490" i="25"/>
  <c r="BQ490" i="25"/>
  <c r="BR490" i="25"/>
  <c r="BS490" i="25"/>
  <c r="BT490" i="25"/>
  <c r="BU490" i="25"/>
  <c r="BV490" i="25"/>
  <c r="BW490" i="25"/>
  <c r="BX490" i="25"/>
  <c r="BY490" i="25"/>
  <c r="BZ490" i="25"/>
  <c r="CA490" i="25"/>
  <c r="CB490" i="25"/>
  <c r="CC490" i="25"/>
  <c r="CD490" i="25"/>
  <c r="CE490" i="25"/>
  <c r="CF490" i="25"/>
  <c r="CG490" i="25"/>
  <c r="CH490" i="25"/>
  <c r="CI490" i="25"/>
  <c r="CJ490" i="25"/>
  <c r="CK490" i="25"/>
  <c r="CL490" i="25"/>
  <c r="CM490" i="25"/>
  <c r="D490" i="25"/>
  <c r="D489" i="25"/>
  <c r="D488" i="25"/>
  <c r="D487" i="25"/>
  <c r="D486" i="25"/>
  <c r="D485" i="25"/>
  <c r="D484" i="25"/>
  <c r="D483" i="25"/>
  <c r="D482" i="25"/>
  <c r="D481" i="25"/>
  <c r="D480" i="25"/>
  <c r="D479" i="25"/>
  <c r="D478" i="25"/>
  <c r="D477" i="25"/>
  <c r="D476" i="25"/>
  <c r="D475" i="25"/>
  <c r="D474" i="25"/>
  <c r="D473" i="25"/>
  <c r="D496" i="25" l="1"/>
  <c r="S10" i="3"/>
  <c r="J4" i="18" s="1"/>
  <c r="K9" i="3"/>
  <c r="S9" i="3" s="1"/>
  <c r="J68" i="18" s="1"/>
  <c r="K6" i="3"/>
  <c r="S6" i="3" s="1"/>
  <c r="J19" i="18" s="1"/>
  <c r="B4" i="7"/>
  <c r="K5" i="3"/>
  <c r="S5" i="3" s="1"/>
  <c r="J30" i="18" s="1"/>
  <c r="K7" i="3"/>
  <c r="S7" i="3" s="1"/>
  <c r="J47" i="18" s="1"/>
  <c r="K4" i="3"/>
  <c r="K8" i="3"/>
  <c r="S8" i="3" s="1"/>
  <c r="J90" i="18" s="1"/>
  <c r="D502" i="25"/>
  <c r="D514" i="25" l="1"/>
  <c r="I93" i="26" l="1"/>
  <c r="J93" i="26"/>
  <c r="G93" i="26" l="1"/>
  <c r="CM469" i="25"/>
  <c r="CL469" i="25"/>
  <c r="CK469" i="25"/>
  <c r="CJ469" i="25"/>
  <c r="CI469" i="25"/>
  <c r="CH469" i="25"/>
  <c r="CG469" i="25"/>
  <c r="CF469" i="25"/>
  <c r="CE469" i="25"/>
  <c r="CD469" i="25"/>
  <c r="CC469" i="25"/>
  <c r="CB469" i="25"/>
  <c r="CA469" i="25"/>
  <c r="BZ469" i="25"/>
  <c r="BY469" i="25"/>
  <c r="BX469" i="25"/>
  <c r="BW469" i="25"/>
  <c r="BV469" i="25"/>
  <c r="BU469" i="25"/>
  <c r="BT469" i="25"/>
  <c r="BS469" i="25"/>
  <c r="BR469" i="25"/>
  <c r="BQ469" i="25"/>
  <c r="BP469" i="25"/>
  <c r="BO469" i="25"/>
  <c r="BN469" i="25"/>
  <c r="BM469" i="25"/>
  <c r="BL469" i="25"/>
  <c r="BK469" i="25"/>
  <c r="BJ469" i="25"/>
  <c r="BI469" i="25"/>
  <c r="BH469" i="25"/>
  <c r="BG469" i="25"/>
  <c r="BF469" i="25"/>
  <c r="BE469" i="25"/>
  <c r="BD469" i="25"/>
  <c r="BC469" i="25"/>
  <c r="BB469" i="25"/>
  <c r="BA469" i="25"/>
  <c r="AZ469" i="25"/>
  <c r="AY469" i="25"/>
  <c r="AX469" i="25"/>
  <c r="AW469" i="25"/>
  <c r="AV469" i="25"/>
  <c r="AU469" i="25"/>
  <c r="AT469" i="25"/>
  <c r="AS469" i="25"/>
  <c r="AR469" i="25"/>
  <c r="AQ469" i="25"/>
  <c r="AP469" i="25"/>
  <c r="AO469" i="25"/>
  <c r="AN469" i="25"/>
  <c r="AM469" i="25"/>
  <c r="AL469" i="25"/>
  <c r="AK469" i="25"/>
  <c r="AJ469" i="25"/>
  <c r="AI469" i="25"/>
  <c r="AH469" i="25"/>
  <c r="AG469" i="25"/>
  <c r="AF469" i="25"/>
  <c r="AE469" i="25"/>
  <c r="AD469" i="25"/>
  <c r="AC469" i="25"/>
  <c r="AB469" i="25"/>
  <c r="AA469" i="25"/>
  <c r="Z469" i="25"/>
  <c r="Y469" i="25"/>
  <c r="X469" i="25"/>
  <c r="W469" i="25"/>
  <c r="V469" i="25"/>
  <c r="U469" i="25"/>
  <c r="T469" i="25"/>
  <c r="S469" i="25"/>
  <c r="R469" i="25"/>
  <c r="Q469" i="25"/>
  <c r="P469" i="25"/>
  <c r="O469" i="25"/>
  <c r="N469" i="25"/>
  <c r="M469" i="25"/>
  <c r="L469" i="25"/>
  <c r="K469" i="25"/>
  <c r="J469" i="25"/>
  <c r="I469" i="25"/>
  <c r="H469" i="25"/>
  <c r="G469" i="25"/>
  <c r="F469" i="25"/>
  <c r="E469" i="25"/>
  <c r="D469" i="25"/>
  <c r="CM468" i="25"/>
  <c r="CL468" i="25"/>
  <c r="CK468" i="25"/>
  <c r="CJ468" i="25"/>
  <c r="CI468" i="25"/>
  <c r="CH468" i="25"/>
  <c r="CG468" i="25"/>
  <c r="CF468" i="25"/>
  <c r="CE468" i="25"/>
  <c r="CD468" i="25"/>
  <c r="CC468" i="25"/>
  <c r="CB468" i="25"/>
  <c r="CA468" i="25"/>
  <c r="BZ468" i="25"/>
  <c r="BY468" i="25"/>
  <c r="BX468" i="25"/>
  <c r="BW468" i="25"/>
  <c r="BV468" i="25"/>
  <c r="BU468" i="25"/>
  <c r="BT468" i="25"/>
  <c r="BS468" i="25"/>
  <c r="BR468" i="25"/>
  <c r="BQ468" i="25"/>
  <c r="BP468" i="25"/>
  <c r="BO468" i="25"/>
  <c r="BN468" i="25"/>
  <c r="BM468" i="25"/>
  <c r="BL468" i="25"/>
  <c r="BK468" i="25"/>
  <c r="BJ468" i="25"/>
  <c r="BI468" i="25"/>
  <c r="BH468" i="25"/>
  <c r="BG468" i="25"/>
  <c r="BF468" i="25"/>
  <c r="BE468" i="25"/>
  <c r="BD468" i="25"/>
  <c r="BC468" i="25"/>
  <c r="BB468" i="25"/>
  <c r="BA468" i="25"/>
  <c r="AZ468" i="25"/>
  <c r="AY468" i="25"/>
  <c r="AX468" i="25"/>
  <c r="AW468" i="25"/>
  <c r="AV468" i="25"/>
  <c r="AU468" i="25"/>
  <c r="AT468" i="25"/>
  <c r="AS468" i="25"/>
  <c r="AR468" i="25"/>
  <c r="AQ468" i="25"/>
  <c r="AP468" i="25"/>
  <c r="AO468" i="25"/>
  <c r="AN468" i="25"/>
  <c r="AM468" i="25"/>
  <c r="AL468" i="25"/>
  <c r="AK468" i="25"/>
  <c r="AJ468" i="25"/>
  <c r="AI468" i="25"/>
  <c r="AH468" i="25"/>
  <c r="AG468" i="25"/>
  <c r="AF468" i="25"/>
  <c r="AE468" i="25"/>
  <c r="AD468" i="25"/>
  <c r="AC468" i="25"/>
  <c r="AB468" i="25"/>
  <c r="AA468" i="25"/>
  <c r="Z468" i="25"/>
  <c r="Y468" i="25"/>
  <c r="X468" i="25"/>
  <c r="W468" i="25"/>
  <c r="V468" i="25"/>
  <c r="U468" i="25"/>
  <c r="T468" i="25"/>
  <c r="S468" i="25"/>
  <c r="R468" i="25"/>
  <c r="Q468" i="25"/>
  <c r="P468" i="25"/>
  <c r="O468" i="25"/>
  <c r="N468" i="25"/>
  <c r="M468" i="25"/>
  <c r="L468" i="25"/>
  <c r="K468" i="25"/>
  <c r="J468" i="25"/>
  <c r="I468" i="25"/>
  <c r="H468" i="25"/>
  <c r="G468" i="25"/>
  <c r="F468" i="25"/>
  <c r="E468" i="25"/>
  <c r="D468" i="25"/>
  <c r="CM467" i="25"/>
  <c r="CL467" i="25"/>
  <c r="CK467" i="25"/>
  <c r="CJ467" i="25"/>
  <c r="CI467" i="25"/>
  <c r="CH467" i="25"/>
  <c r="CG467" i="25"/>
  <c r="CF467" i="25"/>
  <c r="CE467" i="25"/>
  <c r="CD467" i="25"/>
  <c r="CC467" i="25"/>
  <c r="CB467" i="25"/>
  <c r="CA467" i="25"/>
  <c r="BZ467" i="25"/>
  <c r="BY467" i="25"/>
  <c r="BX467" i="25"/>
  <c r="BW467" i="25"/>
  <c r="BV467" i="25"/>
  <c r="BU467" i="25"/>
  <c r="BT467" i="25"/>
  <c r="BS467" i="25"/>
  <c r="BR467" i="25"/>
  <c r="BQ467" i="25"/>
  <c r="BP467" i="25"/>
  <c r="BO467" i="25"/>
  <c r="BN467" i="25"/>
  <c r="BM467" i="25"/>
  <c r="BL467" i="25"/>
  <c r="BK467" i="25"/>
  <c r="BJ467" i="25"/>
  <c r="BI467" i="25"/>
  <c r="BH467" i="25"/>
  <c r="BG467" i="25"/>
  <c r="BF467" i="25"/>
  <c r="BE467" i="25"/>
  <c r="BD467" i="25"/>
  <c r="BC467" i="25"/>
  <c r="BB467" i="25"/>
  <c r="BA467" i="25"/>
  <c r="AZ467" i="25"/>
  <c r="AY467" i="25"/>
  <c r="AX467" i="25"/>
  <c r="AW467" i="25"/>
  <c r="AV467" i="25"/>
  <c r="AU467" i="25"/>
  <c r="AT467" i="25"/>
  <c r="AS467" i="25"/>
  <c r="AR467" i="25"/>
  <c r="AQ467" i="25"/>
  <c r="AP467" i="25"/>
  <c r="AO467" i="25"/>
  <c r="AN467" i="25"/>
  <c r="AM467" i="25"/>
  <c r="AL467" i="25"/>
  <c r="AK467" i="25"/>
  <c r="AJ467" i="25"/>
  <c r="AI467" i="25"/>
  <c r="AH467" i="25"/>
  <c r="AG467" i="25"/>
  <c r="AF467" i="25"/>
  <c r="AE467" i="25"/>
  <c r="AD467" i="25"/>
  <c r="AC467" i="25"/>
  <c r="AB467" i="25"/>
  <c r="AA467" i="25"/>
  <c r="Z467" i="25"/>
  <c r="Y467" i="25"/>
  <c r="X467" i="25"/>
  <c r="W467" i="25"/>
  <c r="V467" i="25"/>
  <c r="U467" i="25"/>
  <c r="T467" i="25"/>
  <c r="S467" i="25"/>
  <c r="R467" i="25"/>
  <c r="Q467" i="25"/>
  <c r="P467" i="25"/>
  <c r="O467" i="25"/>
  <c r="N467" i="25"/>
  <c r="M467" i="25"/>
  <c r="L467" i="25"/>
  <c r="K467" i="25"/>
  <c r="J467" i="25"/>
  <c r="I467" i="25"/>
  <c r="H467" i="25"/>
  <c r="G467" i="25"/>
  <c r="F467" i="25"/>
  <c r="E467" i="25"/>
  <c r="D467" i="25"/>
  <c r="CM466" i="25"/>
  <c r="CL466" i="25"/>
  <c r="CK466" i="25"/>
  <c r="CJ466" i="25"/>
  <c r="CI466" i="25"/>
  <c r="CH466" i="25"/>
  <c r="CG466" i="25"/>
  <c r="CF466" i="25"/>
  <c r="CE466" i="25"/>
  <c r="CD466" i="25"/>
  <c r="CC466" i="25"/>
  <c r="CB466" i="25"/>
  <c r="CA466" i="25"/>
  <c r="BZ466" i="25"/>
  <c r="BY466" i="25"/>
  <c r="BX466" i="25"/>
  <c r="BW466" i="25"/>
  <c r="BV466" i="25"/>
  <c r="BU466" i="25"/>
  <c r="BT466" i="25"/>
  <c r="BS466" i="25"/>
  <c r="BR466" i="25"/>
  <c r="BQ466" i="25"/>
  <c r="BP466" i="25"/>
  <c r="BO466" i="25"/>
  <c r="BN466" i="25"/>
  <c r="BM466" i="25"/>
  <c r="BL466" i="25"/>
  <c r="BK466" i="25"/>
  <c r="BJ466" i="25"/>
  <c r="BI466" i="25"/>
  <c r="BH466" i="25"/>
  <c r="BG466" i="25"/>
  <c r="BF466" i="25"/>
  <c r="BE466" i="25"/>
  <c r="BD466" i="25"/>
  <c r="BC466" i="25"/>
  <c r="BB466" i="25"/>
  <c r="BA466" i="25"/>
  <c r="AZ466" i="25"/>
  <c r="AY466" i="25"/>
  <c r="AX466" i="25"/>
  <c r="AW466" i="25"/>
  <c r="AV466" i="25"/>
  <c r="AU466" i="25"/>
  <c r="AT466" i="25"/>
  <c r="AS466" i="25"/>
  <c r="AR466" i="25"/>
  <c r="AQ466" i="25"/>
  <c r="AP466" i="25"/>
  <c r="AO466" i="25"/>
  <c r="AN466" i="25"/>
  <c r="AM466" i="25"/>
  <c r="AL466" i="25"/>
  <c r="AK466" i="25"/>
  <c r="AJ466" i="25"/>
  <c r="AI466" i="25"/>
  <c r="AH466" i="25"/>
  <c r="AG466" i="25"/>
  <c r="AF466" i="25"/>
  <c r="AE466" i="25"/>
  <c r="AD466" i="25"/>
  <c r="AC466" i="25"/>
  <c r="AB466" i="25"/>
  <c r="AA466" i="25"/>
  <c r="Z466" i="25"/>
  <c r="Y466" i="25"/>
  <c r="X466" i="25"/>
  <c r="W466" i="25"/>
  <c r="V466" i="25"/>
  <c r="U466" i="25"/>
  <c r="T466" i="25"/>
  <c r="S466" i="25"/>
  <c r="R466" i="25"/>
  <c r="Q466" i="25"/>
  <c r="P466" i="25"/>
  <c r="O466" i="25"/>
  <c r="N466" i="25"/>
  <c r="M466" i="25"/>
  <c r="L466" i="25"/>
  <c r="K466" i="25"/>
  <c r="J466" i="25"/>
  <c r="I466" i="25"/>
  <c r="H466" i="25"/>
  <c r="G466" i="25"/>
  <c r="F466" i="25"/>
  <c r="E466" i="25"/>
  <c r="D466" i="25"/>
  <c r="CM465" i="25"/>
  <c r="CL465" i="25"/>
  <c r="CK465" i="25"/>
  <c r="CJ465" i="25"/>
  <c r="CI465" i="25"/>
  <c r="CH465" i="25"/>
  <c r="CG465" i="25"/>
  <c r="CF465" i="25"/>
  <c r="CE465" i="25"/>
  <c r="CD465" i="25"/>
  <c r="CC465" i="25"/>
  <c r="CB465" i="25"/>
  <c r="CA465" i="25"/>
  <c r="BZ465" i="25"/>
  <c r="BY465" i="25"/>
  <c r="BX465" i="25"/>
  <c r="BW465" i="25"/>
  <c r="BV465" i="25"/>
  <c r="BU465" i="25"/>
  <c r="BT465" i="25"/>
  <c r="BS465" i="25"/>
  <c r="BR465" i="25"/>
  <c r="BQ465" i="25"/>
  <c r="BP465" i="25"/>
  <c r="BO465" i="25"/>
  <c r="BN465" i="25"/>
  <c r="BM465" i="25"/>
  <c r="BL465" i="25"/>
  <c r="BK465" i="25"/>
  <c r="BJ465" i="25"/>
  <c r="BI465" i="25"/>
  <c r="BH465" i="25"/>
  <c r="BG465" i="25"/>
  <c r="BF465" i="25"/>
  <c r="BE465" i="25"/>
  <c r="BD465" i="25"/>
  <c r="BC465" i="25"/>
  <c r="BB465" i="25"/>
  <c r="BA465" i="25"/>
  <c r="AZ465" i="25"/>
  <c r="AY465" i="25"/>
  <c r="AX465" i="25"/>
  <c r="AW465" i="25"/>
  <c r="AV465" i="25"/>
  <c r="AU465" i="25"/>
  <c r="AT465" i="25"/>
  <c r="AS465" i="25"/>
  <c r="AR465" i="25"/>
  <c r="AQ465" i="25"/>
  <c r="AP465" i="25"/>
  <c r="AO465" i="25"/>
  <c r="AN465" i="25"/>
  <c r="AM465" i="25"/>
  <c r="AL465" i="25"/>
  <c r="AK465" i="25"/>
  <c r="AJ465" i="25"/>
  <c r="AI465" i="25"/>
  <c r="AH465" i="25"/>
  <c r="AG465" i="25"/>
  <c r="AF465" i="25"/>
  <c r="AE465" i="25"/>
  <c r="AD465" i="25"/>
  <c r="AC465" i="25"/>
  <c r="AB465" i="25"/>
  <c r="AA465" i="25"/>
  <c r="Z465" i="25"/>
  <c r="Y465" i="25"/>
  <c r="X465" i="25"/>
  <c r="W465" i="25"/>
  <c r="V465" i="25"/>
  <c r="U465" i="25"/>
  <c r="T465" i="25"/>
  <c r="S465" i="25"/>
  <c r="R465" i="25"/>
  <c r="Q465" i="25"/>
  <c r="P465" i="25"/>
  <c r="O465" i="25"/>
  <c r="N465" i="25"/>
  <c r="M465" i="25"/>
  <c r="L465" i="25"/>
  <c r="K465" i="25"/>
  <c r="J465" i="25"/>
  <c r="I465" i="25"/>
  <c r="H465" i="25"/>
  <c r="G465" i="25"/>
  <c r="F465" i="25"/>
  <c r="E465" i="25"/>
  <c r="D465" i="25"/>
  <c r="CM464" i="25"/>
  <c r="CL464" i="25"/>
  <c r="CK464" i="25"/>
  <c r="CJ464" i="25"/>
  <c r="CI464" i="25"/>
  <c r="CH464" i="25"/>
  <c r="CG464" i="25"/>
  <c r="CF464" i="25"/>
  <c r="CE464" i="25"/>
  <c r="CD464" i="25"/>
  <c r="CC464" i="25"/>
  <c r="CB464" i="25"/>
  <c r="CA464" i="25"/>
  <c r="BZ464" i="25"/>
  <c r="BY464" i="25"/>
  <c r="BX464" i="25"/>
  <c r="BW464" i="25"/>
  <c r="BV464" i="25"/>
  <c r="BU464" i="25"/>
  <c r="BT464" i="25"/>
  <c r="BS464" i="25"/>
  <c r="BR464" i="25"/>
  <c r="BQ464" i="25"/>
  <c r="BP464" i="25"/>
  <c r="BO464" i="25"/>
  <c r="BN464" i="25"/>
  <c r="BM464" i="25"/>
  <c r="BL464" i="25"/>
  <c r="BK464" i="25"/>
  <c r="BJ464" i="25"/>
  <c r="BI464" i="25"/>
  <c r="BH464" i="25"/>
  <c r="BG464" i="25"/>
  <c r="BF464" i="25"/>
  <c r="BE464" i="25"/>
  <c r="BD464" i="25"/>
  <c r="BC464" i="25"/>
  <c r="BB464" i="25"/>
  <c r="BA464" i="25"/>
  <c r="AZ464" i="25"/>
  <c r="AY464" i="25"/>
  <c r="AX464" i="25"/>
  <c r="AW464" i="25"/>
  <c r="AV464" i="25"/>
  <c r="AU464" i="25"/>
  <c r="AT464" i="25"/>
  <c r="AS464" i="25"/>
  <c r="AR464" i="25"/>
  <c r="AQ464" i="25"/>
  <c r="AP464" i="25"/>
  <c r="AO464" i="25"/>
  <c r="AN464" i="25"/>
  <c r="AM464" i="25"/>
  <c r="AL464" i="25"/>
  <c r="AK464" i="25"/>
  <c r="AJ464" i="25"/>
  <c r="AI464" i="25"/>
  <c r="AH464" i="25"/>
  <c r="AG464" i="25"/>
  <c r="AF464" i="25"/>
  <c r="AE464" i="25"/>
  <c r="AD464" i="25"/>
  <c r="AC464" i="25"/>
  <c r="AB464" i="25"/>
  <c r="AA464" i="25"/>
  <c r="Z464" i="25"/>
  <c r="Y464" i="25"/>
  <c r="X464" i="25"/>
  <c r="W464" i="25"/>
  <c r="V464" i="25"/>
  <c r="U464" i="25"/>
  <c r="T464" i="25"/>
  <c r="S464" i="25"/>
  <c r="R464" i="25"/>
  <c r="Q464" i="25"/>
  <c r="P464" i="25"/>
  <c r="O464" i="25"/>
  <c r="N464" i="25"/>
  <c r="M464" i="25"/>
  <c r="L464" i="25"/>
  <c r="K464" i="25"/>
  <c r="J464" i="25"/>
  <c r="I464" i="25"/>
  <c r="H464" i="25"/>
  <c r="G464" i="25"/>
  <c r="F464" i="25"/>
  <c r="E464" i="25"/>
  <c r="D464" i="25"/>
  <c r="CM463" i="25"/>
  <c r="CL463" i="25"/>
  <c r="CK463" i="25"/>
  <c r="CJ463" i="25"/>
  <c r="CI463" i="25"/>
  <c r="CH463" i="25"/>
  <c r="CG463" i="25"/>
  <c r="CF463" i="25"/>
  <c r="CE463" i="25"/>
  <c r="CD463" i="25"/>
  <c r="CC463" i="25"/>
  <c r="CB463" i="25"/>
  <c r="CA463" i="25"/>
  <c r="BZ463" i="25"/>
  <c r="BY463" i="25"/>
  <c r="BX463" i="25"/>
  <c r="BW463" i="25"/>
  <c r="BV463" i="25"/>
  <c r="BU463" i="25"/>
  <c r="BT463" i="25"/>
  <c r="BS463" i="25"/>
  <c r="BR463" i="25"/>
  <c r="BQ463" i="25"/>
  <c r="BP463" i="25"/>
  <c r="BO463" i="25"/>
  <c r="BN463" i="25"/>
  <c r="BM463" i="25"/>
  <c r="BL463" i="25"/>
  <c r="BK463" i="25"/>
  <c r="BJ463" i="25"/>
  <c r="BI463" i="25"/>
  <c r="BH463" i="25"/>
  <c r="BG463" i="25"/>
  <c r="BF463" i="25"/>
  <c r="BE463" i="25"/>
  <c r="BD463" i="25"/>
  <c r="BC463" i="25"/>
  <c r="BB463" i="25"/>
  <c r="BA463" i="25"/>
  <c r="AZ463" i="25"/>
  <c r="AY463" i="25"/>
  <c r="AX463" i="25"/>
  <c r="AW463" i="25"/>
  <c r="AV463" i="25"/>
  <c r="AU463" i="25"/>
  <c r="AT463" i="25"/>
  <c r="AS463" i="25"/>
  <c r="AR463" i="25"/>
  <c r="AQ463" i="25"/>
  <c r="AP463" i="25"/>
  <c r="AO463" i="25"/>
  <c r="AN463" i="25"/>
  <c r="AM463" i="25"/>
  <c r="AL463" i="25"/>
  <c r="AK463" i="25"/>
  <c r="AJ463" i="25"/>
  <c r="AI463" i="25"/>
  <c r="AH463" i="25"/>
  <c r="AG463" i="25"/>
  <c r="AF463" i="25"/>
  <c r="AE463" i="25"/>
  <c r="AD463" i="25"/>
  <c r="AC463" i="25"/>
  <c r="AB463" i="25"/>
  <c r="AA463" i="25"/>
  <c r="Z463" i="25"/>
  <c r="Y463" i="25"/>
  <c r="X463" i="25"/>
  <c r="W463" i="25"/>
  <c r="V463" i="25"/>
  <c r="U463" i="25"/>
  <c r="T463" i="25"/>
  <c r="S463" i="25"/>
  <c r="R463" i="25"/>
  <c r="Q463" i="25"/>
  <c r="P463" i="25"/>
  <c r="O463" i="25"/>
  <c r="N463" i="25"/>
  <c r="M463" i="25"/>
  <c r="L463" i="25"/>
  <c r="K463" i="25"/>
  <c r="J463" i="25"/>
  <c r="I463" i="25"/>
  <c r="H463" i="25"/>
  <c r="G463" i="25"/>
  <c r="F463" i="25"/>
  <c r="E463" i="25"/>
  <c r="D463" i="25"/>
  <c r="CM462" i="25"/>
  <c r="CL462" i="25"/>
  <c r="CK462" i="25"/>
  <c r="CJ462" i="25"/>
  <c r="CI462" i="25"/>
  <c r="CH462" i="25"/>
  <c r="CG462" i="25"/>
  <c r="CF462" i="25"/>
  <c r="CE462" i="25"/>
  <c r="CD462" i="25"/>
  <c r="CC462" i="25"/>
  <c r="CB462" i="25"/>
  <c r="CA462" i="25"/>
  <c r="BZ462" i="25"/>
  <c r="BY462" i="25"/>
  <c r="BX462" i="25"/>
  <c r="BW462" i="25"/>
  <c r="BV462" i="25"/>
  <c r="BU462" i="25"/>
  <c r="BT462" i="25"/>
  <c r="BS462" i="25"/>
  <c r="BR462" i="25"/>
  <c r="BQ462" i="25"/>
  <c r="BP462" i="25"/>
  <c r="BO462" i="25"/>
  <c r="BN462" i="25"/>
  <c r="BM462" i="25"/>
  <c r="BL462" i="25"/>
  <c r="BK462" i="25"/>
  <c r="BJ462" i="25"/>
  <c r="BI462" i="25"/>
  <c r="BH462" i="25"/>
  <c r="BG462" i="25"/>
  <c r="BF462" i="25"/>
  <c r="BE462" i="25"/>
  <c r="BD462" i="25"/>
  <c r="BC462" i="25"/>
  <c r="BB462" i="25"/>
  <c r="BA462" i="25"/>
  <c r="AZ462" i="25"/>
  <c r="AY462" i="25"/>
  <c r="AX462" i="25"/>
  <c r="AW462" i="25"/>
  <c r="AV462" i="25"/>
  <c r="AU462" i="25"/>
  <c r="AT462" i="25"/>
  <c r="AS462" i="25"/>
  <c r="AR462" i="25"/>
  <c r="AQ462" i="25"/>
  <c r="AP462" i="25"/>
  <c r="AO462" i="25"/>
  <c r="AN462" i="25"/>
  <c r="AM462" i="25"/>
  <c r="AL462" i="25"/>
  <c r="AK462" i="25"/>
  <c r="AJ462" i="25"/>
  <c r="AI462" i="25"/>
  <c r="AH462" i="25"/>
  <c r="AG462" i="25"/>
  <c r="AF462" i="25"/>
  <c r="AE462" i="25"/>
  <c r="AD462" i="25"/>
  <c r="AC462" i="25"/>
  <c r="AB462" i="25"/>
  <c r="AA462" i="25"/>
  <c r="Z462" i="25"/>
  <c r="Y462" i="25"/>
  <c r="X462" i="25"/>
  <c r="W462" i="25"/>
  <c r="V462" i="25"/>
  <c r="U462" i="25"/>
  <c r="T462" i="25"/>
  <c r="S462" i="25"/>
  <c r="R462" i="25"/>
  <c r="Q462" i="25"/>
  <c r="P462" i="25"/>
  <c r="O462" i="25"/>
  <c r="N462" i="25"/>
  <c r="M462" i="25"/>
  <c r="L462" i="25"/>
  <c r="K462" i="25"/>
  <c r="J462" i="25"/>
  <c r="I462" i="25"/>
  <c r="H462" i="25"/>
  <c r="G462" i="25"/>
  <c r="F462" i="25"/>
  <c r="E462" i="25"/>
  <c r="D462" i="25"/>
  <c r="CM461" i="25"/>
  <c r="CL461" i="25"/>
  <c r="CK461" i="25"/>
  <c r="CJ461" i="25"/>
  <c r="CI461" i="25"/>
  <c r="CH461" i="25"/>
  <c r="CG461" i="25"/>
  <c r="CF461" i="25"/>
  <c r="CE461" i="25"/>
  <c r="CD461" i="25"/>
  <c r="CC461" i="25"/>
  <c r="CB461" i="25"/>
  <c r="CA461" i="25"/>
  <c r="BZ461" i="25"/>
  <c r="BY461" i="25"/>
  <c r="BX461" i="25"/>
  <c r="BW461" i="25"/>
  <c r="BV461" i="25"/>
  <c r="BU461" i="25"/>
  <c r="BT461" i="25"/>
  <c r="BS461" i="25"/>
  <c r="BR461" i="25"/>
  <c r="BQ461" i="25"/>
  <c r="BP461" i="25"/>
  <c r="BO461" i="25"/>
  <c r="BN461" i="25"/>
  <c r="BM461" i="25"/>
  <c r="BL461" i="25"/>
  <c r="BK461" i="25"/>
  <c r="BJ461" i="25"/>
  <c r="BI461" i="25"/>
  <c r="BH461" i="25"/>
  <c r="BG461" i="25"/>
  <c r="BF461" i="25"/>
  <c r="BE461" i="25"/>
  <c r="BD461" i="25"/>
  <c r="BC461" i="25"/>
  <c r="BB461" i="25"/>
  <c r="BA461" i="25"/>
  <c r="AZ461" i="25"/>
  <c r="AY461" i="25"/>
  <c r="AX461" i="25"/>
  <c r="AW461" i="25"/>
  <c r="AV461" i="25"/>
  <c r="AU461" i="25"/>
  <c r="AT461" i="25"/>
  <c r="AS461" i="25"/>
  <c r="AR461" i="25"/>
  <c r="AQ461" i="25"/>
  <c r="AP461" i="25"/>
  <c r="AO461" i="25"/>
  <c r="AN461" i="25"/>
  <c r="AM461" i="25"/>
  <c r="AL461" i="25"/>
  <c r="AK461" i="25"/>
  <c r="AJ461" i="25"/>
  <c r="AI461" i="25"/>
  <c r="AH461" i="25"/>
  <c r="AG461" i="25"/>
  <c r="AF461" i="25"/>
  <c r="AE461" i="25"/>
  <c r="AD461" i="25"/>
  <c r="AC461" i="25"/>
  <c r="AB461" i="25"/>
  <c r="AA461" i="25"/>
  <c r="Z461" i="25"/>
  <c r="Y461" i="25"/>
  <c r="X461" i="25"/>
  <c r="W461" i="25"/>
  <c r="V461" i="25"/>
  <c r="U461" i="25"/>
  <c r="T461" i="25"/>
  <c r="S461" i="25"/>
  <c r="R461" i="25"/>
  <c r="Q461" i="25"/>
  <c r="P461" i="25"/>
  <c r="O461" i="25"/>
  <c r="N461" i="25"/>
  <c r="M461" i="25"/>
  <c r="L461" i="25"/>
  <c r="K461" i="25"/>
  <c r="J461" i="25"/>
  <c r="I461" i="25"/>
  <c r="H461" i="25"/>
  <c r="G461" i="25"/>
  <c r="F461" i="25"/>
  <c r="E461" i="25"/>
  <c r="D461" i="25"/>
  <c r="CM460" i="25"/>
  <c r="CL460" i="25"/>
  <c r="CK460" i="25"/>
  <c r="CJ460" i="25"/>
  <c r="CI460" i="25"/>
  <c r="CH460" i="25"/>
  <c r="CG460" i="25"/>
  <c r="CF460" i="25"/>
  <c r="CE460" i="25"/>
  <c r="CD460" i="25"/>
  <c r="CC460" i="25"/>
  <c r="CB460" i="25"/>
  <c r="CA460" i="25"/>
  <c r="BZ460" i="25"/>
  <c r="BY460" i="25"/>
  <c r="BX460" i="25"/>
  <c r="BW460" i="25"/>
  <c r="BV460" i="25"/>
  <c r="BU460" i="25"/>
  <c r="BT460" i="25"/>
  <c r="BS460" i="25"/>
  <c r="BR460" i="25"/>
  <c r="BQ460" i="25"/>
  <c r="BP460" i="25"/>
  <c r="BO460" i="25"/>
  <c r="BN460" i="25"/>
  <c r="BM460" i="25"/>
  <c r="BL460" i="25"/>
  <c r="BK460" i="25"/>
  <c r="BJ460" i="25"/>
  <c r="BI460" i="25"/>
  <c r="BH460" i="25"/>
  <c r="BG460" i="25"/>
  <c r="BF460" i="25"/>
  <c r="BE460" i="25"/>
  <c r="BD460" i="25"/>
  <c r="BC460" i="25"/>
  <c r="BB460" i="25"/>
  <c r="BA460" i="25"/>
  <c r="AZ460" i="25"/>
  <c r="AY460" i="25"/>
  <c r="AX460" i="25"/>
  <c r="AW460" i="25"/>
  <c r="AV460" i="25"/>
  <c r="AU460" i="25"/>
  <c r="AT460" i="25"/>
  <c r="AS460" i="25"/>
  <c r="AR460" i="25"/>
  <c r="AQ460" i="25"/>
  <c r="AP460" i="25"/>
  <c r="AO460" i="25"/>
  <c r="AN460" i="25"/>
  <c r="AM460" i="25"/>
  <c r="AL460" i="25"/>
  <c r="AK460" i="25"/>
  <c r="AJ460" i="25"/>
  <c r="AI460" i="25"/>
  <c r="AH460" i="25"/>
  <c r="AG460" i="25"/>
  <c r="AF460" i="25"/>
  <c r="AE460" i="25"/>
  <c r="AD460" i="25"/>
  <c r="AC460" i="25"/>
  <c r="AB460" i="25"/>
  <c r="AA460" i="25"/>
  <c r="Z460" i="25"/>
  <c r="Y460" i="25"/>
  <c r="X460" i="25"/>
  <c r="W460" i="25"/>
  <c r="V460" i="25"/>
  <c r="U460" i="25"/>
  <c r="T460" i="25"/>
  <c r="S460" i="25"/>
  <c r="R460" i="25"/>
  <c r="Q460" i="25"/>
  <c r="P460" i="25"/>
  <c r="O460" i="25"/>
  <c r="N460" i="25"/>
  <c r="M460" i="25"/>
  <c r="L460" i="25"/>
  <c r="K460" i="25"/>
  <c r="J460" i="25"/>
  <c r="I460" i="25"/>
  <c r="H460" i="25"/>
  <c r="G460" i="25"/>
  <c r="F460" i="25"/>
  <c r="E460" i="25"/>
  <c r="D460" i="25"/>
  <c r="CM459" i="25"/>
  <c r="CL459" i="25"/>
  <c r="CK459" i="25"/>
  <c r="CJ459" i="25"/>
  <c r="CI459" i="25"/>
  <c r="CH459" i="25"/>
  <c r="CG459" i="25"/>
  <c r="CF459" i="25"/>
  <c r="CE459" i="25"/>
  <c r="CD459" i="25"/>
  <c r="CC459" i="25"/>
  <c r="CB459" i="25"/>
  <c r="CA459" i="25"/>
  <c r="BZ459" i="25"/>
  <c r="BY459" i="25"/>
  <c r="BX459" i="25"/>
  <c r="BW459" i="25"/>
  <c r="BV459" i="25"/>
  <c r="BU459" i="25"/>
  <c r="BT459" i="25"/>
  <c r="BS459" i="25"/>
  <c r="BR459" i="25"/>
  <c r="BQ459" i="25"/>
  <c r="BP459" i="25"/>
  <c r="BO459" i="25"/>
  <c r="BN459" i="25"/>
  <c r="BM459" i="25"/>
  <c r="BL459" i="25"/>
  <c r="BK459" i="25"/>
  <c r="BJ459" i="25"/>
  <c r="BI459" i="25"/>
  <c r="BH459" i="25"/>
  <c r="BG459" i="25"/>
  <c r="BF459" i="25"/>
  <c r="BE459" i="25"/>
  <c r="BD459" i="25"/>
  <c r="BC459" i="25"/>
  <c r="BB459" i="25"/>
  <c r="BA459" i="25"/>
  <c r="AZ459" i="25"/>
  <c r="AY459" i="25"/>
  <c r="AX459" i="25"/>
  <c r="AW459" i="25"/>
  <c r="AV459" i="25"/>
  <c r="AU459" i="25"/>
  <c r="AT459" i="25"/>
  <c r="AS459" i="25"/>
  <c r="AR459" i="25"/>
  <c r="AQ459" i="25"/>
  <c r="AP459" i="25"/>
  <c r="AO459" i="25"/>
  <c r="AN459" i="25"/>
  <c r="AM459" i="25"/>
  <c r="AL459" i="25"/>
  <c r="AK459" i="25"/>
  <c r="AJ459" i="25"/>
  <c r="AI459" i="25"/>
  <c r="AH459" i="25"/>
  <c r="AG459" i="25"/>
  <c r="AF459" i="25"/>
  <c r="AE459" i="25"/>
  <c r="AD459" i="25"/>
  <c r="AC459" i="25"/>
  <c r="AB459" i="25"/>
  <c r="AA459" i="25"/>
  <c r="Z459" i="25"/>
  <c r="Y459" i="25"/>
  <c r="X459" i="25"/>
  <c r="W459" i="25"/>
  <c r="V459" i="25"/>
  <c r="U459" i="25"/>
  <c r="T459" i="25"/>
  <c r="S459" i="25"/>
  <c r="R459" i="25"/>
  <c r="Q459" i="25"/>
  <c r="P459" i="25"/>
  <c r="O459" i="25"/>
  <c r="N459" i="25"/>
  <c r="M459" i="25"/>
  <c r="L459" i="25"/>
  <c r="K459" i="25"/>
  <c r="J459" i="25"/>
  <c r="I459" i="25"/>
  <c r="H459" i="25"/>
  <c r="G459" i="25"/>
  <c r="F459" i="25"/>
  <c r="E459" i="25"/>
  <c r="D459" i="25"/>
  <c r="CM458" i="25"/>
  <c r="CL458" i="25"/>
  <c r="CK458" i="25"/>
  <c r="CJ458" i="25"/>
  <c r="CI458" i="25"/>
  <c r="CH458" i="25"/>
  <c r="CG458" i="25"/>
  <c r="CF458" i="25"/>
  <c r="CE458" i="25"/>
  <c r="CD458" i="25"/>
  <c r="CC458" i="25"/>
  <c r="CB458" i="25"/>
  <c r="CA458" i="25"/>
  <c r="BZ458" i="25"/>
  <c r="BY458" i="25"/>
  <c r="BX458" i="25"/>
  <c r="BW458" i="25"/>
  <c r="BV458" i="25"/>
  <c r="BU458" i="25"/>
  <c r="BT458" i="25"/>
  <c r="BS458" i="25"/>
  <c r="BR458" i="25"/>
  <c r="BQ458" i="25"/>
  <c r="BP458" i="25"/>
  <c r="BO458" i="25"/>
  <c r="BN458" i="25"/>
  <c r="BM458" i="25"/>
  <c r="BL458" i="25"/>
  <c r="BK458" i="25"/>
  <c r="BJ458" i="25"/>
  <c r="BI458" i="25"/>
  <c r="BH458" i="25"/>
  <c r="BG458" i="25"/>
  <c r="BF458" i="25"/>
  <c r="BE458" i="25"/>
  <c r="BD458" i="25"/>
  <c r="BC458" i="25"/>
  <c r="BB458" i="25"/>
  <c r="BA458" i="25"/>
  <c r="AZ458" i="25"/>
  <c r="AY458" i="25"/>
  <c r="AX458" i="25"/>
  <c r="AW458" i="25"/>
  <c r="AV458" i="25"/>
  <c r="AU458" i="25"/>
  <c r="AT458" i="25"/>
  <c r="AS458" i="25"/>
  <c r="AR458" i="25"/>
  <c r="AQ458" i="25"/>
  <c r="AP458" i="25"/>
  <c r="AO458" i="25"/>
  <c r="AN458" i="25"/>
  <c r="AM458" i="25"/>
  <c r="AL458" i="25"/>
  <c r="AK458" i="25"/>
  <c r="AJ458" i="25"/>
  <c r="AI458" i="25"/>
  <c r="AH458" i="25"/>
  <c r="AG458" i="25"/>
  <c r="AF458" i="25"/>
  <c r="AE458" i="25"/>
  <c r="AD458" i="25"/>
  <c r="AC458" i="25"/>
  <c r="AB458" i="25"/>
  <c r="AA458" i="25"/>
  <c r="Z458" i="25"/>
  <c r="Y458" i="25"/>
  <c r="X458" i="25"/>
  <c r="W458" i="25"/>
  <c r="V458" i="25"/>
  <c r="U458" i="25"/>
  <c r="T458" i="25"/>
  <c r="S458" i="25"/>
  <c r="R458" i="25"/>
  <c r="Q458" i="25"/>
  <c r="P458" i="25"/>
  <c r="O458" i="25"/>
  <c r="N458" i="25"/>
  <c r="M458" i="25"/>
  <c r="L458" i="25"/>
  <c r="K458" i="25"/>
  <c r="J458" i="25"/>
  <c r="I458" i="25"/>
  <c r="H458" i="25"/>
  <c r="G458" i="25"/>
  <c r="F458" i="25"/>
  <c r="E458" i="25"/>
  <c r="D458" i="25"/>
  <c r="CM457" i="25"/>
  <c r="CL457" i="25"/>
  <c r="CK457" i="25"/>
  <c r="CJ457" i="25"/>
  <c r="CI457" i="25"/>
  <c r="CH457" i="25"/>
  <c r="CG457" i="25"/>
  <c r="CF457" i="25"/>
  <c r="CE457" i="25"/>
  <c r="CD457" i="25"/>
  <c r="CC457" i="25"/>
  <c r="CB457" i="25"/>
  <c r="CA457" i="25"/>
  <c r="BZ457" i="25"/>
  <c r="BY457" i="25"/>
  <c r="BX457" i="25"/>
  <c r="BW457" i="25"/>
  <c r="BV457" i="25"/>
  <c r="BU457" i="25"/>
  <c r="BT457" i="25"/>
  <c r="BS457" i="25"/>
  <c r="BR457" i="25"/>
  <c r="BQ457" i="25"/>
  <c r="BP457" i="25"/>
  <c r="BO457" i="25"/>
  <c r="BN457" i="25"/>
  <c r="BM457" i="25"/>
  <c r="BL457" i="25"/>
  <c r="BK457" i="25"/>
  <c r="BJ457" i="25"/>
  <c r="BI457" i="25"/>
  <c r="BH457" i="25"/>
  <c r="BG457" i="25"/>
  <c r="BF457" i="25"/>
  <c r="BE457" i="25"/>
  <c r="BD457" i="25"/>
  <c r="BC457" i="25"/>
  <c r="BB457" i="25"/>
  <c r="BA457" i="25"/>
  <c r="AZ457" i="25"/>
  <c r="AY457" i="25"/>
  <c r="AX457" i="25"/>
  <c r="AW457" i="25"/>
  <c r="AV457" i="25"/>
  <c r="AU457" i="25"/>
  <c r="AT457" i="25"/>
  <c r="AS457" i="25"/>
  <c r="AR457" i="25"/>
  <c r="AQ457" i="25"/>
  <c r="AP457" i="25"/>
  <c r="AO457" i="25"/>
  <c r="AN457" i="25"/>
  <c r="AM457" i="25"/>
  <c r="AL457" i="25"/>
  <c r="AK457" i="25"/>
  <c r="AJ457" i="25"/>
  <c r="AI457" i="25"/>
  <c r="AH457" i="25"/>
  <c r="AG457" i="25"/>
  <c r="AF457" i="25"/>
  <c r="AE457" i="25"/>
  <c r="AD457" i="25"/>
  <c r="AC457" i="25"/>
  <c r="AB457" i="25"/>
  <c r="AA457" i="25"/>
  <c r="Z457" i="25"/>
  <c r="Y457" i="25"/>
  <c r="X457" i="25"/>
  <c r="W457" i="25"/>
  <c r="V457" i="25"/>
  <c r="U457" i="25"/>
  <c r="T457" i="25"/>
  <c r="S457" i="25"/>
  <c r="R457" i="25"/>
  <c r="Q457" i="25"/>
  <c r="P457" i="25"/>
  <c r="O457" i="25"/>
  <c r="N457" i="25"/>
  <c r="M457" i="25"/>
  <c r="L457" i="25"/>
  <c r="K457" i="25"/>
  <c r="J457" i="25"/>
  <c r="I457" i="25"/>
  <c r="H457" i="25"/>
  <c r="G457" i="25"/>
  <c r="F457" i="25"/>
  <c r="E457" i="25"/>
  <c r="D457" i="25"/>
  <c r="CM456" i="25"/>
  <c r="CL456" i="25"/>
  <c r="CK456" i="25"/>
  <c r="CJ456" i="25"/>
  <c r="CI456" i="25"/>
  <c r="CH456" i="25"/>
  <c r="CG456" i="25"/>
  <c r="CF456" i="25"/>
  <c r="CE456" i="25"/>
  <c r="CD456" i="25"/>
  <c r="CC456" i="25"/>
  <c r="CB456" i="25"/>
  <c r="CA456" i="25"/>
  <c r="BZ456" i="25"/>
  <c r="BY456" i="25"/>
  <c r="BX456" i="25"/>
  <c r="BW456" i="25"/>
  <c r="BV456" i="25"/>
  <c r="BU456" i="25"/>
  <c r="BT456" i="25"/>
  <c r="BS456" i="25"/>
  <c r="BR456" i="25"/>
  <c r="BQ456" i="25"/>
  <c r="BP456" i="25"/>
  <c r="BO456" i="25"/>
  <c r="BN456" i="25"/>
  <c r="BM456" i="25"/>
  <c r="BL456" i="25"/>
  <c r="BK456" i="25"/>
  <c r="BJ456" i="25"/>
  <c r="BI456" i="25"/>
  <c r="BH456" i="25"/>
  <c r="BG456" i="25"/>
  <c r="BF456" i="25"/>
  <c r="BE456" i="25"/>
  <c r="BD456" i="25"/>
  <c r="BC456" i="25"/>
  <c r="BB456" i="25"/>
  <c r="BA456" i="25"/>
  <c r="AZ456" i="25"/>
  <c r="AY456" i="25"/>
  <c r="AX456" i="25"/>
  <c r="AW456" i="25"/>
  <c r="AV456" i="25"/>
  <c r="AU456" i="25"/>
  <c r="AT456" i="25"/>
  <c r="AS456" i="25"/>
  <c r="AR456" i="25"/>
  <c r="AQ456" i="25"/>
  <c r="AP456" i="25"/>
  <c r="AO456" i="25"/>
  <c r="AN456" i="25"/>
  <c r="AM456" i="25"/>
  <c r="AL456" i="25"/>
  <c r="AK456" i="25"/>
  <c r="AJ456" i="25"/>
  <c r="AI456" i="25"/>
  <c r="AH456" i="25"/>
  <c r="AG456" i="25"/>
  <c r="AF456" i="25"/>
  <c r="AE456" i="25"/>
  <c r="AD456" i="25"/>
  <c r="AC456" i="25"/>
  <c r="AB456" i="25"/>
  <c r="AA456" i="25"/>
  <c r="Z456" i="25"/>
  <c r="Y456" i="25"/>
  <c r="X456" i="25"/>
  <c r="W456" i="25"/>
  <c r="V456" i="25"/>
  <c r="U456" i="25"/>
  <c r="T456" i="25"/>
  <c r="S456" i="25"/>
  <c r="R456" i="25"/>
  <c r="Q456" i="25"/>
  <c r="P456" i="25"/>
  <c r="O456" i="25"/>
  <c r="N456" i="25"/>
  <c r="M456" i="25"/>
  <c r="L456" i="25"/>
  <c r="K456" i="25"/>
  <c r="J456" i="25"/>
  <c r="I456" i="25"/>
  <c r="H456" i="25"/>
  <c r="G456" i="25"/>
  <c r="F456" i="25"/>
  <c r="E456" i="25"/>
  <c r="D456" i="25"/>
  <c r="CM455" i="25"/>
  <c r="CL455" i="25"/>
  <c r="CK455" i="25"/>
  <c r="CJ455" i="25"/>
  <c r="CI455" i="25"/>
  <c r="CH455" i="25"/>
  <c r="CG455" i="25"/>
  <c r="CF455" i="25"/>
  <c r="CE455" i="25"/>
  <c r="CD455" i="25"/>
  <c r="CC455" i="25"/>
  <c r="CB455" i="25"/>
  <c r="CA455" i="25"/>
  <c r="BZ455" i="25"/>
  <c r="BY455" i="25"/>
  <c r="BX455" i="25"/>
  <c r="BW455" i="25"/>
  <c r="BV455" i="25"/>
  <c r="BU455" i="25"/>
  <c r="BT455" i="25"/>
  <c r="BS455" i="25"/>
  <c r="BR455" i="25"/>
  <c r="BQ455" i="25"/>
  <c r="BP455" i="25"/>
  <c r="BO455" i="25"/>
  <c r="BN455" i="25"/>
  <c r="BM455" i="25"/>
  <c r="BL455" i="25"/>
  <c r="BK455" i="25"/>
  <c r="BJ455" i="25"/>
  <c r="BI455" i="25"/>
  <c r="BH455" i="25"/>
  <c r="BG455" i="25"/>
  <c r="BF455" i="25"/>
  <c r="BE455" i="25"/>
  <c r="BD455" i="25"/>
  <c r="BC455" i="25"/>
  <c r="BB455" i="25"/>
  <c r="BA455" i="25"/>
  <c r="AZ455" i="25"/>
  <c r="AY455" i="25"/>
  <c r="AX455" i="25"/>
  <c r="AW455" i="25"/>
  <c r="AV455" i="25"/>
  <c r="AU455" i="25"/>
  <c r="AT455" i="25"/>
  <c r="AS455" i="25"/>
  <c r="AR455" i="25"/>
  <c r="AQ455" i="25"/>
  <c r="AP455" i="25"/>
  <c r="AO455" i="25"/>
  <c r="AN455" i="25"/>
  <c r="AM455" i="25"/>
  <c r="AL455" i="25"/>
  <c r="AK455" i="25"/>
  <c r="AJ455" i="25"/>
  <c r="AI455" i="25"/>
  <c r="AH455" i="25"/>
  <c r="AG455" i="25"/>
  <c r="AF455" i="25"/>
  <c r="AE455" i="25"/>
  <c r="AD455" i="25"/>
  <c r="AC455" i="25"/>
  <c r="AB455" i="25"/>
  <c r="AA455" i="25"/>
  <c r="Z455" i="25"/>
  <c r="Y455" i="25"/>
  <c r="X455" i="25"/>
  <c r="W455" i="25"/>
  <c r="V455" i="25"/>
  <c r="U455" i="25"/>
  <c r="T455" i="25"/>
  <c r="S455" i="25"/>
  <c r="R455" i="25"/>
  <c r="Q455" i="25"/>
  <c r="P455" i="25"/>
  <c r="O455" i="25"/>
  <c r="N455" i="25"/>
  <c r="M455" i="25"/>
  <c r="L455" i="25"/>
  <c r="K455" i="25"/>
  <c r="J455" i="25"/>
  <c r="I455" i="25"/>
  <c r="H455" i="25"/>
  <c r="G455" i="25"/>
  <c r="F455" i="25"/>
  <c r="E455" i="25"/>
  <c r="D455" i="25"/>
  <c r="CM454" i="25"/>
  <c r="CL454" i="25"/>
  <c r="CK454" i="25"/>
  <c r="CJ454" i="25"/>
  <c r="CI454" i="25"/>
  <c r="CH454" i="25"/>
  <c r="CG454" i="25"/>
  <c r="CF454" i="25"/>
  <c r="CE454" i="25"/>
  <c r="CD454" i="25"/>
  <c r="CC454" i="25"/>
  <c r="CB454" i="25"/>
  <c r="CA454" i="25"/>
  <c r="BZ454" i="25"/>
  <c r="BY454" i="25"/>
  <c r="BX454" i="25"/>
  <c r="BW454" i="25"/>
  <c r="BV454" i="25"/>
  <c r="BU454" i="25"/>
  <c r="BT454" i="25"/>
  <c r="BS454" i="25"/>
  <c r="BR454" i="25"/>
  <c r="BQ454" i="25"/>
  <c r="BP454" i="25"/>
  <c r="BO454" i="25"/>
  <c r="BN454" i="25"/>
  <c r="BM454" i="25"/>
  <c r="BL454" i="25"/>
  <c r="BK454" i="25"/>
  <c r="BJ454" i="25"/>
  <c r="BI454" i="25"/>
  <c r="BH454" i="25"/>
  <c r="BG454" i="25"/>
  <c r="BF454" i="25"/>
  <c r="BE454" i="25"/>
  <c r="BD454" i="25"/>
  <c r="BC454" i="25"/>
  <c r="BB454" i="25"/>
  <c r="BA454" i="25"/>
  <c r="AZ454" i="25"/>
  <c r="AY454" i="25"/>
  <c r="AX454" i="25"/>
  <c r="AW454" i="25"/>
  <c r="AV454" i="25"/>
  <c r="AU454" i="25"/>
  <c r="AT454" i="25"/>
  <c r="AS454" i="25"/>
  <c r="AR454" i="25"/>
  <c r="AQ454" i="25"/>
  <c r="AP454" i="25"/>
  <c r="AO454" i="25"/>
  <c r="AN454" i="25"/>
  <c r="AM454" i="25"/>
  <c r="AL454" i="25"/>
  <c r="AK454" i="25"/>
  <c r="AJ454" i="25"/>
  <c r="AI454" i="25"/>
  <c r="AH454" i="25"/>
  <c r="AG454" i="25"/>
  <c r="AF454" i="25"/>
  <c r="AE454" i="25"/>
  <c r="AD454" i="25"/>
  <c r="AC454" i="25"/>
  <c r="AB454" i="25"/>
  <c r="AA454" i="25"/>
  <c r="Z454" i="25"/>
  <c r="Y454" i="25"/>
  <c r="X454" i="25"/>
  <c r="W454" i="25"/>
  <c r="V454" i="25"/>
  <c r="U454" i="25"/>
  <c r="T454" i="25"/>
  <c r="S454" i="25"/>
  <c r="R454" i="25"/>
  <c r="Q454" i="25"/>
  <c r="P454" i="25"/>
  <c r="O454" i="25"/>
  <c r="N454" i="25"/>
  <c r="M454" i="25"/>
  <c r="L454" i="25"/>
  <c r="K454" i="25"/>
  <c r="J454" i="25"/>
  <c r="I454" i="25"/>
  <c r="H454" i="25"/>
  <c r="G454" i="25"/>
  <c r="F454" i="25"/>
  <c r="E454" i="25"/>
  <c r="D454" i="25"/>
  <c r="CM453" i="25"/>
  <c r="CL453" i="25"/>
  <c r="CK453" i="25"/>
  <c r="CJ453" i="25"/>
  <c r="CI453" i="25"/>
  <c r="CH453" i="25"/>
  <c r="CG453" i="25"/>
  <c r="CF453" i="25"/>
  <c r="CE453" i="25"/>
  <c r="CD453" i="25"/>
  <c r="CC453" i="25"/>
  <c r="CB453" i="25"/>
  <c r="CA453" i="25"/>
  <c r="BZ453" i="25"/>
  <c r="BY453" i="25"/>
  <c r="BX453" i="25"/>
  <c r="BW453" i="25"/>
  <c r="BV453" i="25"/>
  <c r="BU453" i="25"/>
  <c r="BT453" i="25"/>
  <c r="BS453" i="25"/>
  <c r="BR453" i="25"/>
  <c r="BQ453" i="25"/>
  <c r="BP453" i="25"/>
  <c r="BO453" i="25"/>
  <c r="BN453" i="25"/>
  <c r="BM453" i="25"/>
  <c r="BL453" i="25"/>
  <c r="BK453" i="25"/>
  <c r="BJ453" i="25"/>
  <c r="BI453" i="25"/>
  <c r="BH453" i="25"/>
  <c r="BG453" i="25"/>
  <c r="BF453" i="25"/>
  <c r="BE453" i="25"/>
  <c r="BD453" i="25"/>
  <c r="BC453" i="25"/>
  <c r="BB453" i="25"/>
  <c r="BA453" i="25"/>
  <c r="AZ453" i="25"/>
  <c r="AY453" i="25"/>
  <c r="AX453" i="25"/>
  <c r="AW453" i="25"/>
  <c r="AV453" i="25"/>
  <c r="AU453" i="25"/>
  <c r="AT453" i="25"/>
  <c r="AS453" i="25"/>
  <c r="AR453" i="25"/>
  <c r="AQ453" i="25"/>
  <c r="AP453" i="25"/>
  <c r="AO453" i="25"/>
  <c r="AN453" i="25"/>
  <c r="AM453" i="25"/>
  <c r="AL453" i="25"/>
  <c r="AK453" i="25"/>
  <c r="AJ453" i="25"/>
  <c r="AI453" i="25"/>
  <c r="AH453" i="25"/>
  <c r="AG453" i="25"/>
  <c r="AF453" i="25"/>
  <c r="AE453" i="25"/>
  <c r="AD453" i="25"/>
  <c r="AC453" i="25"/>
  <c r="AB453" i="25"/>
  <c r="AA453" i="25"/>
  <c r="Z453" i="25"/>
  <c r="Y453" i="25"/>
  <c r="X453" i="25"/>
  <c r="W453" i="25"/>
  <c r="V453" i="25"/>
  <c r="U453" i="25"/>
  <c r="T453" i="25"/>
  <c r="S453" i="25"/>
  <c r="R453" i="25"/>
  <c r="Q453" i="25"/>
  <c r="P453" i="25"/>
  <c r="O453" i="25"/>
  <c r="N453" i="25"/>
  <c r="M453" i="25"/>
  <c r="L453" i="25"/>
  <c r="K453" i="25"/>
  <c r="J453" i="25"/>
  <c r="I453" i="25"/>
  <c r="H453" i="25"/>
  <c r="G453" i="25"/>
  <c r="F453" i="25"/>
  <c r="E453" i="25"/>
  <c r="D453" i="25"/>
  <c r="CM452" i="25"/>
  <c r="CL452" i="25"/>
  <c r="CK452" i="25"/>
  <c r="CJ452" i="25"/>
  <c r="CI452" i="25"/>
  <c r="CH452" i="25"/>
  <c r="CG452" i="25"/>
  <c r="CF452" i="25"/>
  <c r="CE452" i="25"/>
  <c r="CD452" i="25"/>
  <c r="CC452" i="25"/>
  <c r="CB452" i="25"/>
  <c r="CA452" i="25"/>
  <c r="BZ452" i="25"/>
  <c r="BY452" i="25"/>
  <c r="BX452" i="25"/>
  <c r="BW452" i="25"/>
  <c r="BV452" i="25"/>
  <c r="BU452" i="25"/>
  <c r="BT452" i="25"/>
  <c r="BS452" i="25"/>
  <c r="BR452" i="25"/>
  <c r="BQ452" i="25"/>
  <c r="BP452" i="25"/>
  <c r="BO452" i="25"/>
  <c r="BN452" i="25"/>
  <c r="BM452" i="25"/>
  <c r="BL452" i="25"/>
  <c r="BK452" i="25"/>
  <c r="BJ452" i="25"/>
  <c r="BI452" i="25"/>
  <c r="BH452" i="25"/>
  <c r="BG452" i="25"/>
  <c r="BF452" i="25"/>
  <c r="BE452" i="25"/>
  <c r="BD452" i="25"/>
  <c r="BC452" i="25"/>
  <c r="BB452" i="25"/>
  <c r="BA452" i="25"/>
  <c r="AZ452" i="25"/>
  <c r="AY452" i="25"/>
  <c r="AX452" i="25"/>
  <c r="AW452" i="25"/>
  <c r="AV452" i="25"/>
  <c r="AU452" i="25"/>
  <c r="AT452" i="25"/>
  <c r="AS452" i="25"/>
  <c r="AR452" i="25"/>
  <c r="AQ452" i="25"/>
  <c r="AP452" i="25"/>
  <c r="AO452" i="25"/>
  <c r="AN452" i="25"/>
  <c r="AM452" i="25"/>
  <c r="AL452" i="25"/>
  <c r="AK452" i="25"/>
  <c r="AJ452" i="25"/>
  <c r="AI452" i="25"/>
  <c r="AH452" i="25"/>
  <c r="AG452" i="25"/>
  <c r="AF452" i="25"/>
  <c r="AE452" i="25"/>
  <c r="AD452" i="25"/>
  <c r="AC452" i="25"/>
  <c r="AB452" i="25"/>
  <c r="AA452" i="25"/>
  <c r="Z452" i="25"/>
  <c r="Y452" i="25"/>
  <c r="X452" i="25"/>
  <c r="W452" i="25"/>
  <c r="V452" i="25"/>
  <c r="U452" i="25"/>
  <c r="T452" i="25"/>
  <c r="S452" i="25"/>
  <c r="R452" i="25"/>
  <c r="Q452" i="25"/>
  <c r="P452" i="25"/>
  <c r="O452" i="25"/>
  <c r="N452" i="25"/>
  <c r="M452" i="25"/>
  <c r="L452" i="25"/>
  <c r="K452" i="25"/>
  <c r="J452" i="25"/>
  <c r="I452" i="25"/>
  <c r="H452" i="25"/>
  <c r="G452" i="25"/>
  <c r="F452" i="25"/>
  <c r="E452" i="25"/>
  <c r="D452" i="25"/>
  <c r="CM451" i="25"/>
  <c r="CL451" i="25"/>
  <c r="CK451" i="25"/>
  <c r="CJ451" i="25"/>
  <c r="CI451" i="25"/>
  <c r="CH451" i="25"/>
  <c r="CG451" i="25"/>
  <c r="CF451" i="25"/>
  <c r="CE451" i="25"/>
  <c r="CD451" i="25"/>
  <c r="CC451" i="25"/>
  <c r="CB451" i="25"/>
  <c r="CA451" i="25"/>
  <c r="BZ451" i="25"/>
  <c r="BY451" i="25"/>
  <c r="BX451" i="25"/>
  <c r="BW451" i="25"/>
  <c r="BV451" i="25"/>
  <c r="BU451" i="25"/>
  <c r="BT451" i="25"/>
  <c r="BS451" i="25"/>
  <c r="BR451" i="25"/>
  <c r="BQ451" i="25"/>
  <c r="BP451" i="25"/>
  <c r="BO451" i="25"/>
  <c r="BN451" i="25"/>
  <c r="BM451" i="25"/>
  <c r="BL451" i="25"/>
  <c r="BK451" i="25"/>
  <c r="BJ451" i="25"/>
  <c r="BI451" i="25"/>
  <c r="BH451" i="25"/>
  <c r="BG451" i="25"/>
  <c r="BF451" i="25"/>
  <c r="BE451" i="25"/>
  <c r="BD451" i="25"/>
  <c r="BC451" i="25"/>
  <c r="BB451" i="25"/>
  <c r="BA451" i="25"/>
  <c r="AZ451" i="25"/>
  <c r="AY451" i="25"/>
  <c r="AX451" i="25"/>
  <c r="AW451" i="25"/>
  <c r="AV451" i="25"/>
  <c r="AU451" i="25"/>
  <c r="AT451" i="25"/>
  <c r="AS451" i="25"/>
  <c r="AR451" i="25"/>
  <c r="AQ451" i="25"/>
  <c r="AP451" i="25"/>
  <c r="AO451" i="25"/>
  <c r="AN451" i="25"/>
  <c r="AM451" i="25"/>
  <c r="AL451" i="25"/>
  <c r="AK451" i="25"/>
  <c r="AJ451" i="25"/>
  <c r="AI451" i="25"/>
  <c r="AH451" i="25"/>
  <c r="AG451" i="25"/>
  <c r="AF451" i="25"/>
  <c r="AE451" i="25"/>
  <c r="AD451" i="25"/>
  <c r="AC451" i="25"/>
  <c r="AB451" i="25"/>
  <c r="AA451" i="25"/>
  <c r="Z451" i="25"/>
  <c r="Y451" i="25"/>
  <c r="X451" i="25"/>
  <c r="W451" i="25"/>
  <c r="V451" i="25"/>
  <c r="U451" i="25"/>
  <c r="T451" i="25"/>
  <c r="S451" i="25"/>
  <c r="R451" i="25"/>
  <c r="Q451" i="25"/>
  <c r="P451" i="25"/>
  <c r="O451" i="25"/>
  <c r="N451" i="25"/>
  <c r="M451" i="25"/>
  <c r="L451" i="25"/>
  <c r="K451" i="25"/>
  <c r="J451" i="25"/>
  <c r="I451" i="25"/>
  <c r="H451" i="25"/>
  <c r="G451" i="25"/>
  <c r="F451" i="25"/>
  <c r="E451" i="25"/>
  <c r="D451" i="25"/>
  <c r="CM450" i="25"/>
  <c r="CL450" i="25"/>
  <c r="CK450" i="25"/>
  <c r="CJ450" i="25"/>
  <c r="CI450" i="25"/>
  <c r="CH450" i="25"/>
  <c r="CG450" i="25"/>
  <c r="CF450" i="25"/>
  <c r="CE450" i="25"/>
  <c r="CD450" i="25"/>
  <c r="CC450" i="25"/>
  <c r="CB450" i="25"/>
  <c r="CA450" i="25"/>
  <c r="BZ450" i="25"/>
  <c r="BY450" i="25"/>
  <c r="BX450" i="25"/>
  <c r="BW450" i="25"/>
  <c r="BV450" i="25"/>
  <c r="BU450" i="25"/>
  <c r="BT450" i="25"/>
  <c r="BS450" i="25"/>
  <c r="BR450" i="25"/>
  <c r="BQ450" i="25"/>
  <c r="BP450" i="25"/>
  <c r="BO450" i="25"/>
  <c r="BN450" i="25"/>
  <c r="BM450" i="25"/>
  <c r="BL450" i="25"/>
  <c r="BK450" i="25"/>
  <c r="BJ450" i="25"/>
  <c r="BI450" i="25"/>
  <c r="BH450" i="25"/>
  <c r="BG450" i="25"/>
  <c r="BF450" i="25"/>
  <c r="BE450" i="25"/>
  <c r="BD450" i="25"/>
  <c r="BC450" i="25"/>
  <c r="BB450" i="25"/>
  <c r="BA450" i="25"/>
  <c r="AZ450" i="25"/>
  <c r="AY450" i="25"/>
  <c r="AX450" i="25"/>
  <c r="AW450" i="25"/>
  <c r="AV450" i="25"/>
  <c r="AU450" i="25"/>
  <c r="AT450" i="25"/>
  <c r="AS450" i="25"/>
  <c r="AR450" i="25"/>
  <c r="AQ450" i="25"/>
  <c r="AP450" i="25"/>
  <c r="AO450" i="25"/>
  <c r="AN450" i="25"/>
  <c r="AM450" i="25"/>
  <c r="AL450" i="25"/>
  <c r="AK450" i="25"/>
  <c r="AJ450" i="25"/>
  <c r="AI450" i="25"/>
  <c r="AH450" i="25"/>
  <c r="AG450" i="25"/>
  <c r="AF450" i="25"/>
  <c r="AE450" i="25"/>
  <c r="AD450" i="25"/>
  <c r="AC450" i="25"/>
  <c r="AB450" i="25"/>
  <c r="AA450" i="25"/>
  <c r="Z450" i="25"/>
  <c r="Y450" i="25"/>
  <c r="X450" i="25"/>
  <c r="W450" i="25"/>
  <c r="V450" i="25"/>
  <c r="U450" i="25"/>
  <c r="T450" i="25"/>
  <c r="S450" i="25"/>
  <c r="R450" i="25"/>
  <c r="Q450" i="25"/>
  <c r="P450" i="25"/>
  <c r="O450" i="25"/>
  <c r="N450" i="25"/>
  <c r="M450" i="25"/>
  <c r="L450" i="25"/>
  <c r="K450" i="25"/>
  <c r="J450" i="25"/>
  <c r="I450" i="25"/>
  <c r="H450" i="25"/>
  <c r="G450" i="25"/>
  <c r="F450" i="25"/>
  <c r="E450" i="25"/>
  <c r="D450" i="25"/>
  <c r="CM448" i="25"/>
  <c r="CL448" i="25"/>
  <c r="CK448" i="25"/>
  <c r="CJ448" i="25"/>
  <c r="CI448" i="25"/>
  <c r="CH448" i="25"/>
  <c r="CG448" i="25"/>
  <c r="CF448" i="25"/>
  <c r="CE448" i="25"/>
  <c r="CD448" i="25"/>
  <c r="CC448" i="25"/>
  <c r="CB448" i="25"/>
  <c r="CA448" i="25"/>
  <c r="BZ448" i="25"/>
  <c r="BY448" i="25"/>
  <c r="BX448" i="25"/>
  <c r="BW448" i="25"/>
  <c r="BV448" i="25"/>
  <c r="BU448" i="25"/>
  <c r="BT448" i="25"/>
  <c r="BS448" i="25"/>
  <c r="BR448" i="25"/>
  <c r="BQ448" i="25"/>
  <c r="BP448" i="25"/>
  <c r="BO448" i="25"/>
  <c r="BN448" i="25"/>
  <c r="BM448" i="25"/>
  <c r="BL448" i="25"/>
  <c r="BK448" i="25"/>
  <c r="BJ448" i="25"/>
  <c r="BI448" i="25"/>
  <c r="BH448" i="25"/>
  <c r="BG448" i="25"/>
  <c r="BF448" i="25"/>
  <c r="BE448" i="25"/>
  <c r="BD448" i="25"/>
  <c r="BC448" i="25"/>
  <c r="BB448" i="25"/>
  <c r="BA448" i="25"/>
  <c r="AZ448" i="25"/>
  <c r="AY448" i="25"/>
  <c r="AX448" i="25"/>
  <c r="AW448" i="25"/>
  <c r="AV448" i="25"/>
  <c r="AU448" i="25"/>
  <c r="AT448" i="25"/>
  <c r="AS448" i="25"/>
  <c r="AR448" i="25"/>
  <c r="AQ448" i="25"/>
  <c r="AP448" i="25"/>
  <c r="AO448" i="25"/>
  <c r="AN448" i="25"/>
  <c r="AM448" i="25"/>
  <c r="AL448" i="25"/>
  <c r="AK448" i="25"/>
  <c r="AJ448" i="25"/>
  <c r="AI448" i="25"/>
  <c r="AH448" i="25"/>
  <c r="AG448" i="25"/>
  <c r="AF448" i="25"/>
  <c r="AE448" i="25"/>
  <c r="AD448" i="25"/>
  <c r="AC448" i="25"/>
  <c r="AB448" i="25"/>
  <c r="AA448" i="25"/>
  <c r="Z448" i="25"/>
  <c r="Y448" i="25"/>
  <c r="X448" i="25"/>
  <c r="W448" i="25"/>
  <c r="V448" i="25"/>
  <c r="U448" i="25"/>
  <c r="T448" i="25"/>
  <c r="S448" i="25"/>
  <c r="R448" i="25"/>
  <c r="Q448" i="25"/>
  <c r="P448" i="25"/>
  <c r="O448" i="25"/>
  <c r="N448" i="25"/>
  <c r="M448" i="25"/>
  <c r="L448" i="25"/>
  <c r="K448" i="25"/>
  <c r="J448" i="25"/>
  <c r="I448" i="25"/>
  <c r="H448" i="25"/>
  <c r="G448" i="25"/>
  <c r="F448" i="25"/>
  <c r="E448" i="25"/>
  <c r="D448" i="25"/>
  <c r="CM447" i="25"/>
  <c r="CL447" i="25"/>
  <c r="CK447" i="25"/>
  <c r="CJ447" i="25"/>
  <c r="CI447" i="25"/>
  <c r="CH447" i="25"/>
  <c r="CG447" i="25"/>
  <c r="CF447" i="25"/>
  <c r="CE447" i="25"/>
  <c r="CD447" i="25"/>
  <c r="CC447" i="25"/>
  <c r="CB447" i="25"/>
  <c r="CA447" i="25"/>
  <c r="BZ447" i="25"/>
  <c r="BY447" i="25"/>
  <c r="BX447" i="25"/>
  <c r="BW447" i="25"/>
  <c r="BV447" i="25"/>
  <c r="BU447" i="25"/>
  <c r="BT447" i="25"/>
  <c r="BS447" i="25"/>
  <c r="BR447" i="25"/>
  <c r="BQ447" i="25"/>
  <c r="BP447" i="25"/>
  <c r="BO447" i="25"/>
  <c r="BN447" i="25"/>
  <c r="BM447" i="25"/>
  <c r="BL447" i="25"/>
  <c r="BK447" i="25"/>
  <c r="BJ447" i="25"/>
  <c r="BI447" i="25"/>
  <c r="BH447" i="25"/>
  <c r="BG447" i="25"/>
  <c r="BF447" i="25"/>
  <c r="BE447" i="25"/>
  <c r="BD447" i="25"/>
  <c r="BC447" i="25"/>
  <c r="BB447" i="25"/>
  <c r="BA447" i="25"/>
  <c r="AZ447" i="25"/>
  <c r="AY447" i="25"/>
  <c r="AX447" i="25"/>
  <c r="AW447" i="25"/>
  <c r="AV447" i="25"/>
  <c r="AU447" i="25"/>
  <c r="AT447" i="25"/>
  <c r="AS447" i="25"/>
  <c r="AR447" i="25"/>
  <c r="AQ447" i="25"/>
  <c r="AP447" i="25"/>
  <c r="AO447" i="25"/>
  <c r="AN447" i="25"/>
  <c r="AM447" i="25"/>
  <c r="AL447" i="25"/>
  <c r="AK447" i="25"/>
  <c r="AJ447" i="25"/>
  <c r="AI447" i="25"/>
  <c r="AH447" i="25"/>
  <c r="AG447" i="25"/>
  <c r="AF447" i="25"/>
  <c r="AE447" i="25"/>
  <c r="AD447" i="25"/>
  <c r="AC447" i="25"/>
  <c r="AB447" i="25"/>
  <c r="AA447" i="25"/>
  <c r="Z447" i="25"/>
  <c r="Y447" i="25"/>
  <c r="X447" i="25"/>
  <c r="W447" i="25"/>
  <c r="V447" i="25"/>
  <c r="U447" i="25"/>
  <c r="T447" i="25"/>
  <c r="S447" i="25"/>
  <c r="R447" i="25"/>
  <c r="Q447" i="25"/>
  <c r="P447" i="25"/>
  <c r="O447" i="25"/>
  <c r="N447" i="25"/>
  <c r="M447" i="25"/>
  <c r="L447" i="25"/>
  <c r="K447" i="25"/>
  <c r="J447" i="25"/>
  <c r="I447" i="25"/>
  <c r="H447" i="25"/>
  <c r="G447" i="25"/>
  <c r="F447" i="25"/>
  <c r="E447" i="25"/>
  <c r="D447" i="25"/>
  <c r="AM470" i="25" l="1"/>
  <c r="BK470" i="25"/>
  <c r="BW470" i="25"/>
  <c r="M470" i="25"/>
  <c r="AK470" i="25"/>
  <c r="BU470" i="25"/>
  <c r="D470" i="25"/>
  <c r="AB470" i="25"/>
  <c r="AN470" i="25"/>
  <c r="AZ470" i="25"/>
  <c r="R470" i="25"/>
  <c r="BZ470" i="25"/>
  <c r="J470" i="25"/>
  <c r="AH470" i="25"/>
  <c r="AL470" i="25"/>
  <c r="E470" i="25"/>
  <c r="BM470" i="25"/>
  <c r="BY470" i="25"/>
  <c r="CK470" i="25"/>
  <c r="S470" i="25"/>
  <c r="AE470" i="25"/>
  <c r="CM470" i="25"/>
  <c r="BP470" i="25"/>
  <c r="I470" i="25"/>
  <c r="U470" i="25"/>
  <c r="AS470" i="25"/>
  <c r="BE470" i="25"/>
  <c r="CC470" i="25"/>
  <c r="AI470" i="25"/>
  <c r="BH470" i="25"/>
  <c r="BB470" i="25"/>
  <c r="AD470" i="25"/>
  <c r="N470" i="25"/>
  <c r="CG470" i="25"/>
  <c r="AT470" i="25"/>
  <c r="F470" i="25"/>
  <c r="BA470" i="25"/>
  <c r="BR470" i="25"/>
  <c r="CE470" i="25"/>
  <c r="BO470" i="25"/>
  <c r="BJ470" i="25"/>
  <c r="AO470" i="25"/>
  <c r="AW470" i="25"/>
  <c r="AG470" i="25"/>
  <c r="AA470" i="25"/>
  <c r="W470" i="25"/>
  <c r="K470" i="25"/>
  <c r="V470" i="25"/>
  <c r="AC470" i="25"/>
  <c r="BN470" i="25"/>
  <c r="CA470" i="25"/>
  <c r="Z470" i="25"/>
  <c r="CB470" i="25"/>
  <c r="AF470" i="25"/>
  <c r="BL470" i="25"/>
  <c r="H470" i="25"/>
  <c r="BT470" i="25"/>
  <c r="L470" i="25"/>
  <c r="BX470" i="25"/>
  <c r="CF470" i="25"/>
  <c r="CH470" i="25"/>
  <c r="AJ470" i="25"/>
  <c r="T470" i="25"/>
  <c r="AR470" i="25"/>
  <c r="AU470" i="25"/>
  <c r="CL470" i="25"/>
  <c r="P470" i="25"/>
  <c r="X470" i="25"/>
  <c r="BD470" i="25"/>
  <c r="CJ470" i="25"/>
  <c r="AV470" i="25"/>
  <c r="BS470" i="25"/>
  <c r="G470" i="25"/>
  <c r="BC470" i="25"/>
  <c r="CI470" i="25"/>
  <c r="O470" i="25"/>
  <c r="AY470" i="25"/>
  <c r="BG470" i="25"/>
  <c r="Y470" i="25"/>
  <c r="Q470" i="25"/>
  <c r="BI470" i="25"/>
  <c r="BQ470" i="25"/>
  <c r="AP470" i="25"/>
  <c r="AX470" i="25"/>
  <c r="BV470" i="25"/>
  <c r="BF470" i="25"/>
  <c r="CD470" i="25"/>
  <c r="AQ470" i="25"/>
  <c r="Z13" i="14" l="1"/>
  <c r="Z66" i="14"/>
  <c r="D26" i="3" l="1"/>
  <c r="E26" i="3"/>
  <c r="F26" i="3"/>
  <c r="G26" i="3"/>
  <c r="H26" i="3"/>
  <c r="I26" i="3"/>
  <c r="C26" i="3"/>
  <c r="D27" i="3"/>
  <c r="E27" i="3"/>
  <c r="F27" i="3"/>
  <c r="G27" i="3"/>
  <c r="H27" i="3"/>
  <c r="I27" i="3"/>
  <c r="C28" i="3" l="1"/>
  <c r="B5" i="7"/>
  <c r="K17" i="3"/>
  <c r="S17" i="3" s="1"/>
  <c r="J92" i="18" s="1"/>
  <c r="K20" i="3"/>
  <c r="S20" i="3" s="1"/>
  <c r="J5" i="18" s="1"/>
  <c r="K21" i="3"/>
  <c r="S21" i="3" s="1"/>
  <c r="J70" i="18" s="1"/>
  <c r="K18" i="3"/>
  <c r="S18" i="3" s="1"/>
  <c r="J69" i="18" s="1"/>
  <c r="K23" i="3"/>
  <c r="S23" i="3" s="1"/>
  <c r="J71" i="18" s="1"/>
  <c r="K16" i="3"/>
  <c r="K24" i="3"/>
  <c r="S24" i="3" s="1"/>
  <c r="J72" i="18" s="1"/>
  <c r="K25" i="3"/>
  <c r="S25" i="3" s="1"/>
  <c r="J31" i="18" s="1"/>
  <c r="K19" i="3"/>
  <c r="S19" i="3" s="1"/>
  <c r="J48" i="18" s="1"/>
  <c r="K22" i="3"/>
  <c r="S22" i="3" s="1"/>
  <c r="J93" i="18" s="1"/>
  <c r="H5" i="7"/>
  <c r="Q25" i="3"/>
  <c r="Y25" i="3" s="1"/>
  <c r="P31" i="18" s="1"/>
  <c r="Q23" i="3"/>
  <c r="Y23" i="3" s="1"/>
  <c r="P71" i="18" s="1"/>
  <c r="Q22" i="3"/>
  <c r="Y22" i="3" s="1"/>
  <c r="P93" i="18" s="1"/>
  <c r="Q21" i="3"/>
  <c r="Y21" i="3" s="1"/>
  <c r="P70" i="18" s="1"/>
  <c r="Q24" i="3"/>
  <c r="Y24" i="3" s="1"/>
  <c r="P72" i="18" s="1"/>
  <c r="Q18" i="3"/>
  <c r="Y18" i="3" s="1"/>
  <c r="P69" i="18" s="1"/>
  <c r="Q17" i="3"/>
  <c r="Y17" i="3" s="1"/>
  <c r="P92" i="18" s="1"/>
  <c r="Q16" i="3"/>
  <c r="Q20" i="3"/>
  <c r="Y20" i="3" s="1"/>
  <c r="P5" i="18" s="1"/>
  <c r="Q19" i="3"/>
  <c r="Y19" i="3" s="1"/>
  <c r="P48" i="18" s="1"/>
  <c r="G5" i="7"/>
  <c r="P16" i="3"/>
  <c r="P17" i="3"/>
  <c r="X17" i="3" s="1"/>
  <c r="O92" i="18" s="1"/>
  <c r="P20" i="3"/>
  <c r="X20" i="3" s="1"/>
  <c r="O5" i="18" s="1"/>
  <c r="P21" i="3"/>
  <c r="X21" i="3" s="1"/>
  <c r="O70" i="18" s="1"/>
  <c r="P25" i="3"/>
  <c r="X25" i="3" s="1"/>
  <c r="O31" i="18" s="1"/>
  <c r="P23" i="3"/>
  <c r="X23" i="3" s="1"/>
  <c r="O71" i="18" s="1"/>
  <c r="P19" i="3"/>
  <c r="X19" i="3" s="1"/>
  <c r="O48" i="18" s="1"/>
  <c r="P24" i="3"/>
  <c r="X24" i="3" s="1"/>
  <c r="O72" i="18" s="1"/>
  <c r="P18" i="3"/>
  <c r="X18" i="3" s="1"/>
  <c r="O69" i="18" s="1"/>
  <c r="P22" i="3"/>
  <c r="X22" i="3" s="1"/>
  <c r="O93" i="18" s="1"/>
  <c r="F5" i="7"/>
  <c r="O17" i="3"/>
  <c r="W17" i="3" s="1"/>
  <c r="N92" i="18" s="1"/>
  <c r="O22" i="3"/>
  <c r="W22" i="3" s="1"/>
  <c r="N93" i="18" s="1"/>
  <c r="O20" i="3"/>
  <c r="W20" i="3" s="1"/>
  <c r="N5" i="18" s="1"/>
  <c r="O16" i="3"/>
  <c r="O21" i="3"/>
  <c r="W21" i="3" s="1"/>
  <c r="N70" i="18" s="1"/>
  <c r="O19" i="3"/>
  <c r="W19" i="3" s="1"/>
  <c r="N48" i="18" s="1"/>
  <c r="O24" i="3"/>
  <c r="W24" i="3" s="1"/>
  <c r="N72" i="18" s="1"/>
  <c r="O25" i="3"/>
  <c r="W25" i="3" s="1"/>
  <c r="N31" i="18" s="1"/>
  <c r="O18" i="3"/>
  <c r="W18" i="3" s="1"/>
  <c r="N69" i="18" s="1"/>
  <c r="O23" i="3"/>
  <c r="W23" i="3" s="1"/>
  <c r="N71" i="18" s="1"/>
  <c r="E5" i="7"/>
  <c r="N21" i="3"/>
  <c r="V21" i="3" s="1"/>
  <c r="M70" i="18" s="1"/>
  <c r="N24" i="3"/>
  <c r="V24" i="3" s="1"/>
  <c r="M72" i="18" s="1"/>
  <c r="N20" i="3"/>
  <c r="V20" i="3" s="1"/>
  <c r="M5" i="18" s="1"/>
  <c r="N22" i="3"/>
  <c r="V22" i="3" s="1"/>
  <c r="M93" i="18" s="1"/>
  <c r="N19" i="3"/>
  <c r="V19" i="3" s="1"/>
  <c r="M48" i="18" s="1"/>
  <c r="N16" i="3"/>
  <c r="N23" i="3"/>
  <c r="V23" i="3" s="1"/>
  <c r="M71" i="18" s="1"/>
  <c r="N18" i="3"/>
  <c r="V18" i="3" s="1"/>
  <c r="M69" i="18" s="1"/>
  <c r="N25" i="3"/>
  <c r="V25" i="3" s="1"/>
  <c r="M31" i="18" s="1"/>
  <c r="N17" i="3"/>
  <c r="V17" i="3" s="1"/>
  <c r="M92" i="18" s="1"/>
  <c r="D5" i="7"/>
  <c r="M24" i="3"/>
  <c r="U24" i="3" s="1"/>
  <c r="L72" i="18" s="1"/>
  <c r="M17" i="3"/>
  <c r="U17" i="3" s="1"/>
  <c r="L92" i="18" s="1"/>
  <c r="M21" i="3"/>
  <c r="U21" i="3" s="1"/>
  <c r="L70" i="18" s="1"/>
  <c r="M18" i="3"/>
  <c r="U18" i="3" s="1"/>
  <c r="L69" i="18" s="1"/>
  <c r="M25" i="3"/>
  <c r="U25" i="3" s="1"/>
  <c r="L31" i="18" s="1"/>
  <c r="M20" i="3"/>
  <c r="U20" i="3" s="1"/>
  <c r="L5" i="18" s="1"/>
  <c r="M23" i="3"/>
  <c r="U23" i="3" s="1"/>
  <c r="L71" i="18" s="1"/>
  <c r="M19" i="3"/>
  <c r="U19" i="3" s="1"/>
  <c r="L48" i="18" s="1"/>
  <c r="M16" i="3"/>
  <c r="M22" i="3"/>
  <c r="U22" i="3" s="1"/>
  <c r="L93" i="18" s="1"/>
  <c r="C5" i="7"/>
  <c r="L19" i="3"/>
  <c r="T19" i="3" s="1"/>
  <c r="K48" i="18" s="1"/>
  <c r="L24" i="3"/>
  <c r="T24" i="3" s="1"/>
  <c r="K72" i="18" s="1"/>
  <c r="L25" i="3"/>
  <c r="T25" i="3" s="1"/>
  <c r="K31" i="18" s="1"/>
  <c r="L18" i="3"/>
  <c r="T18" i="3" s="1"/>
  <c r="K69" i="18" s="1"/>
  <c r="L22" i="3"/>
  <c r="T22" i="3" s="1"/>
  <c r="K93" i="18" s="1"/>
  <c r="L16" i="3"/>
  <c r="L21" i="3"/>
  <c r="T21" i="3" s="1"/>
  <c r="K70" i="18" s="1"/>
  <c r="L20" i="3"/>
  <c r="T20" i="3" s="1"/>
  <c r="K5" i="18" s="1"/>
  <c r="L17" i="3"/>
  <c r="T17" i="3" s="1"/>
  <c r="K92" i="18" s="1"/>
  <c r="L23" i="3"/>
  <c r="T23" i="3" s="1"/>
  <c r="K71" i="18" s="1"/>
  <c r="AA20" i="3" l="1"/>
  <c r="AA23" i="3"/>
  <c r="AA21" i="3"/>
  <c r="AA18" i="3"/>
  <c r="AA25" i="3"/>
  <c r="AA22" i="3"/>
  <c r="AA19" i="3"/>
  <c r="AA24" i="3"/>
  <c r="AA17" i="3"/>
  <c r="Z8" i="14" l="1"/>
  <c r="Z46" i="14"/>
  <c r="Z4" i="14"/>
  <c r="Z81" i="14"/>
  <c r="Z59" i="14"/>
  <c r="Z58" i="14"/>
  <c r="Z90" i="14"/>
  <c r="Z45" i="14"/>
  <c r="Z53" i="14"/>
  <c r="Z69" i="14"/>
  <c r="Z52" i="14"/>
  <c r="Z75" i="14"/>
  <c r="Z22" i="14"/>
  <c r="Z63" i="14"/>
  <c r="Z86" i="14"/>
  <c r="Z19" i="14"/>
  <c r="Z18" i="14"/>
  <c r="Z9" i="14"/>
  <c r="Z16" i="14"/>
  <c r="Z84" i="14"/>
  <c r="Z37" i="14"/>
  <c r="Z78" i="14"/>
  <c r="Z88" i="14"/>
  <c r="Z33" i="14"/>
  <c r="Z85" i="14"/>
  <c r="Z30" i="14"/>
  <c r="Z29" i="14"/>
  <c r="Z15" i="14"/>
  <c r="Z79" i="14"/>
  <c r="Z24" i="14"/>
  <c r="Z12" i="14"/>
  <c r="Z61" i="14"/>
  <c r="Z21" i="14"/>
  <c r="Z41" i="14"/>
  <c r="Z83" i="14"/>
  <c r="Z40" i="14"/>
  <c r="Z42" i="14"/>
  <c r="Z17" i="14"/>
  <c r="Z60" i="14"/>
  <c r="Z74" i="14"/>
  <c r="Z27" i="14"/>
  <c r="Z39" i="14"/>
  <c r="Z20" i="14"/>
  <c r="Z44" i="14"/>
  <c r="Z68" i="14"/>
  <c r="Z62" i="14"/>
  <c r="Z36" i="14"/>
  <c r="Z35" i="14"/>
  <c r="Z77" i="14"/>
  <c r="Z32" i="14"/>
  <c r="Z11" i="14"/>
  <c r="Z23" i="14"/>
  <c r="Z54" i="14"/>
  <c r="Z34" i="14"/>
  <c r="Z26" i="14"/>
  <c r="Z5" i="14"/>
  <c r="Z55" i="14"/>
  <c r="Z64" i="14"/>
  <c r="Z25" i="14"/>
  <c r="Z87" i="14"/>
  <c r="Z6" i="14"/>
  <c r="Z38" i="14"/>
  <c r="Z48" i="14"/>
  <c r="Z47" i="14"/>
  <c r="Z70" i="14"/>
  <c r="Z65" i="14"/>
  <c r="Z56" i="14"/>
  <c r="Z82" i="14"/>
  <c r="Z10" i="14"/>
  <c r="Z80" i="14"/>
  <c r="Z76" i="14"/>
  <c r="Z51" i="14"/>
  <c r="Z43" i="14"/>
  <c r="Z73" i="14"/>
  <c r="Z57" i="14"/>
  <c r="Z31" i="14"/>
  <c r="Z49" i="14"/>
  <c r="Z14" i="14"/>
  <c r="Z28" i="14"/>
  <c r="Z72" i="14"/>
  <c r="Z67" i="14"/>
  <c r="Z7" i="14"/>
  <c r="Z71" i="14"/>
  <c r="N22" i="12"/>
  <c r="E153" i="3"/>
  <c r="D84" i="3"/>
  <c r="E84" i="3"/>
  <c r="F84" i="3"/>
  <c r="G84" i="3"/>
  <c r="H84" i="3"/>
  <c r="I84" i="3"/>
  <c r="C84" i="3"/>
  <c r="D83" i="3"/>
  <c r="L77" i="3" s="1"/>
  <c r="E83" i="3"/>
  <c r="M77" i="3" s="1"/>
  <c r="F83" i="3"/>
  <c r="N77" i="3" s="1"/>
  <c r="G83" i="3"/>
  <c r="O77" i="3" s="1"/>
  <c r="H83" i="3"/>
  <c r="P77" i="3" s="1"/>
  <c r="I83" i="3"/>
  <c r="Q77" i="3" s="1"/>
  <c r="C83" i="3"/>
  <c r="K77" i="3" s="1"/>
  <c r="G73" i="3"/>
  <c r="C61" i="3"/>
  <c r="D12" i="3"/>
  <c r="C104" i="3"/>
  <c r="C93" i="3"/>
  <c r="D153" i="3"/>
  <c r="F153" i="3"/>
  <c r="G153" i="3"/>
  <c r="H153" i="3"/>
  <c r="I153" i="3"/>
  <c r="C153" i="3"/>
  <c r="D152" i="3"/>
  <c r="E152" i="3"/>
  <c r="F152" i="3"/>
  <c r="G152" i="3"/>
  <c r="H152" i="3"/>
  <c r="I152" i="3"/>
  <c r="C152" i="3"/>
  <c r="D146" i="3"/>
  <c r="E146" i="3"/>
  <c r="F146" i="3"/>
  <c r="G146" i="3"/>
  <c r="H146" i="3"/>
  <c r="I146" i="3"/>
  <c r="C146" i="3"/>
  <c r="D145" i="3"/>
  <c r="E145" i="3"/>
  <c r="F145" i="3"/>
  <c r="G145" i="3"/>
  <c r="H145" i="3"/>
  <c r="I145" i="3"/>
  <c r="C145" i="3"/>
  <c r="D137" i="3"/>
  <c r="E137" i="3"/>
  <c r="F137" i="3"/>
  <c r="G137" i="3"/>
  <c r="H137" i="3"/>
  <c r="I137" i="3"/>
  <c r="C137" i="3"/>
  <c r="D136" i="3"/>
  <c r="E136" i="3"/>
  <c r="F136" i="3"/>
  <c r="G136" i="3"/>
  <c r="H136" i="3"/>
  <c r="I136" i="3"/>
  <c r="C136" i="3"/>
  <c r="D127" i="3"/>
  <c r="E127" i="3"/>
  <c r="F127" i="3"/>
  <c r="G127" i="3"/>
  <c r="H127" i="3"/>
  <c r="I127" i="3"/>
  <c r="C127" i="3"/>
  <c r="D126" i="3"/>
  <c r="E126" i="3"/>
  <c r="F126" i="3"/>
  <c r="G126" i="3"/>
  <c r="H126" i="3"/>
  <c r="I126" i="3"/>
  <c r="C126" i="3"/>
  <c r="D115" i="3"/>
  <c r="E115" i="3"/>
  <c r="F115" i="3"/>
  <c r="G115" i="3"/>
  <c r="H115" i="3"/>
  <c r="I115" i="3"/>
  <c r="D114" i="3"/>
  <c r="E114" i="3"/>
  <c r="F114" i="3"/>
  <c r="G114" i="3"/>
  <c r="H114" i="3"/>
  <c r="I114" i="3"/>
  <c r="D105" i="3"/>
  <c r="E105" i="3"/>
  <c r="F105" i="3"/>
  <c r="G105" i="3"/>
  <c r="H105" i="3"/>
  <c r="I105" i="3"/>
  <c r="D104" i="3"/>
  <c r="E104" i="3"/>
  <c r="F104" i="3"/>
  <c r="G104" i="3"/>
  <c r="H104" i="3"/>
  <c r="I104" i="3"/>
  <c r="D94" i="3"/>
  <c r="E94" i="3"/>
  <c r="F94" i="3"/>
  <c r="G94" i="3"/>
  <c r="H94" i="3"/>
  <c r="I94" i="3"/>
  <c r="D93" i="3"/>
  <c r="E93" i="3"/>
  <c r="F93" i="3"/>
  <c r="G93" i="3"/>
  <c r="H93" i="3"/>
  <c r="I93" i="3"/>
  <c r="D73" i="3"/>
  <c r="E73" i="3"/>
  <c r="F73" i="3"/>
  <c r="H73" i="3"/>
  <c r="I73" i="3"/>
  <c r="C73" i="3"/>
  <c r="D72" i="3"/>
  <c r="E72" i="3"/>
  <c r="F72" i="3"/>
  <c r="G72" i="3"/>
  <c r="H72" i="3"/>
  <c r="I72" i="3"/>
  <c r="C72" i="3"/>
  <c r="D61" i="3"/>
  <c r="E61" i="3"/>
  <c r="F61" i="3"/>
  <c r="G61" i="3"/>
  <c r="H61" i="3"/>
  <c r="I61" i="3"/>
  <c r="D45" i="3"/>
  <c r="E45" i="3"/>
  <c r="F45" i="3"/>
  <c r="G45" i="3"/>
  <c r="H45" i="3"/>
  <c r="I45" i="3"/>
  <c r="C45" i="3"/>
  <c r="D44" i="3"/>
  <c r="E44" i="3"/>
  <c r="F44" i="3"/>
  <c r="G44" i="3"/>
  <c r="H44" i="3"/>
  <c r="I44" i="3"/>
  <c r="C44" i="3"/>
  <c r="D28" i="3"/>
  <c r="F28" i="3"/>
  <c r="G28" i="3"/>
  <c r="H28" i="3"/>
  <c r="I28" i="3"/>
  <c r="C12" i="3"/>
  <c r="E12" i="3"/>
  <c r="F12" i="3"/>
  <c r="G12" i="3"/>
  <c r="H12" i="3"/>
  <c r="I12" i="3"/>
  <c r="D11" i="3"/>
  <c r="E11" i="3"/>
  <c r="F11" i="3"/>
  <c r="G11" i="3"/>
  <c r="H11" i="3"/>
  <c r="I11" i="3"/>
  <c r="C4" i="7" l="1"/>
  <c r="L9" i="3"/>
  <c r="T9" i="3" s="1"/>
  <c r="K68" i="18" s="1"/>
  <c r="L10" i="3"/>
  <c r="T10" i="3" s="1"/>
  <c r="K4" i="18" s="1"/>
  <c r="L7" i="3"/>
  <c r="T7" i="3" s="1"/>
  <c r="K47" i="18" s="1"/>
  <c r="L6" i="3"/>
  <c r="T6" i="3" s="1"/>
  <c r="K19" i="18" s="1"/>
  <c r="L8" i="3"/>
  <c r="T8" i="3" s="1"/>
  <c r="K90" i="18" s="1"/>
  <c r="L5" i="3"/>
  <c r="T5" i="3" s="1"/>
  <c r="K30" i="18" s="1"/>
  <c r="L4" i="3"/>
  <c r="T4" i="3" s="1"/>
  <c r="K89" i="18" s="1"/>
  <c r="F15" i="7"/>
  <c r="O144" i="3"/>
  <c r="W144" i="3" s="1"/>
  <c r="N15" i="18" s="1"/>
  <c r="O142" i="3"/>
  <c r="W142" i="3" s="1"/>
  <c r="N43" i="18" s="1"/>
  <c r="O141" i="3"/>
  <c r="W141" i="3" s="1"/>
  <c r="N85" i="18" s="1"/>
  <c r="O143" i="3"/>
  <c r="W143" i="3" s="1"/>
  <c r="N76" i="18" s="1"/>
  <c r="B13" i="7"/>
  <c r="K119" i="3"/>
  <c r="S119" i="3" s="1"/>
  <c r="J104" i="18" s="1"/>
  <c r="Q124" i="3"/>
  <c r="Y124" i="3" s="1"/>
  <c r="P107" i="18" s="1"/>
  <c r="Q121" i="3"/>
  <c r="Y121" i="3" s="1"/>
  <c r="P106" i="18" s="1"/>
  <c r="Q122" i="3"/>
  <c r="Y122" i="3" s="1"/>
  <c r="P42" i="18" s="1"/>
  <c r="Q123" i="3"/>
  <c r="Y123" i="3" s="1"/>
  <c r="P74" i="18" s="1"/>
  <c r="Q120" i="3"/>
  <c r="Y120" i="3" s="1"/>
  <c r="P105" i="18" s="1"/>
  <c r="Q125" i="3"/>
  <c r="Y125" i="3" s="1"/>
  <c r="P14" i="18" s="1"/>
  <c r="G14" i="7"/>
  <c r="P132" i="3"/>
  <c r="X132" i="3" s="1"/>
  <c r="O26" i="18" s="1"/>
  <c r="P135" i="3"/>
  <c r="X135" i="3" s="1"/>
  <c r="O63" i="18" s="1"/>
  <c r="P131" i="3"/>
  <c r="X131" i="3" s="1"/>
  <c r="O108" i="18" s="1"/>
  <c r="P133" i="3"/>
  <c r="X133" i="3" s="1"/>
  <c r="O62" i="18" s="1"/>
  <c r="P134" i="3"/>
  <c r="X134" i="3" s="1"/>
  <c r="O75" i="18" s="1"/>
  <c r="E15" i="7"/>
  <c r="N142" i="3"/>
  <c r="V142" i="3" s="1"/>
  <c r="M43" i="18" s="1"/>
  <c r="N143" i="3"/>
  <c r="V143" i="3" s="1"/>
  <c r="M76" i="18" s="1"/>
  <c r="N141" i="3"/>
  <c r="V141" i="3" s="1"/>
  <c r="M85" i="18" s="1"/>
  <c r="N144" i="3"/>
  <c r="V144" i="3" s="1"/>
  <c r="M15" i="18" s="1"/>
  <c r="C16" i="7"/>
  <c r="L151" i="3"/>
  <c r="T151" i="3" s="1"/>
  <c r="K64" i="18" s="1"/>
  <c r="L150" i="3"/>
  <c r="T150" i="3" s="1"/>
  <c r="K109" i="18" s="1"/>
  <c r="K99" i="3"/>
  <c r="S99" i="3" s="1"/>
  <c r="J40" i="18" s="1"/>
  <c r="B11" i="7"/>
  <c r="K98" i="3"/>
  <c r="S98" i="3" s="1"/>
  <c r="J83" i="18" s="1"/>
  <c r="E9" i="7"/>
  <c r="N80" i="3"/>
  <c r="V80" i="3" s="1"/>
  <c r="M38" i="18" s="1"/>
  <c r="N79" i="3"/>
  <c r="V79" i="3" s="1"/>
  <c r="M99" i="18" s="1"/>
  <c r="V77" i="3"/>
  <c r="M81" i="18" s="1"/>
  <c r="N78" i="3"/>
  <c r="V78" i="3" s="1"/>
  <c r="M82" i="18" s="1"/>
  <c r="N82" i="3"/>
  <c r="V82" i="3" s="1"/>
  <c r="M12" i="18" s="1"/>
  <c r="N81" i="3"/>
  <c r="V81" i="3" s="1"/>
  <c r="M23" i="18" s="1"/>
  <c r="AD24" i="3"/>
  <c r="AD22" i="3"/>
  <c r="AD16" i="3"/>
  <c r="AD20" i="3"/>
  <c r="AD19" i="3"/>
  <c r="AD23" i="3"/>
  <c r="AD25" i="3"/>
  <c r="AD17" i="3"/>
  <c r="AD18" i="3"/>
  <c r="AD21" i="3"/>
  <c r="C6" i="7"/>
  <c r="L35" i="3"/>
  <c r="T35" i="3" s="1"/>
  <c r="K32" i="18" s="1"/>
  <c r="L34" i="3"/>
  <c r="T34" i="3" s="1"/>
  <c r="K97" i="18" s="1"/>
  <c r="L31" i="3"/>
  <c r="T31" i="3" s="1"/>
  <c r="K94" i="18" s="1"/>
  <c r="L43" i="3"/>
  <c r="T43" i="3" s="1"/>
  <c r="K53" i="18" s="1"/>
  <c r="L36" i="3"/>
  <c r="T36" i="3" s="1"/>
  <c r="K33" i="18" s="1"/>
  <c r="L39" i="3"/>
  <c r="T39" i="3" s="1"/>
  <c r="K51" i="18" s="1"/>
  <c r="L32" i="3"/>
  <c r="T32" i="3" s="1"/>
  <c r="K95" i="18" s="1"/>
  <c r="L41" i="3"/>
  <c r="T41" i="3" s="1"/>
  <c r="K6" i="18" s="1"/>
  <c r="L33" i="3"/>
  <c r="T33" i="3" s="1"/>
  <c r="K96" i="18" s="1"/>
  <c r="L40" i="3"/>
  <c r="T40" i="3" s="1"/>
  <c r="K52" i="18" s="1"/>
  <c r="L42" i="3"/>
  <c r="T42" i="3" s="1"/>
  <c r="K7" i="18" s="1"/>
  <c r="L37" i="3"/>
  <c r="T37" i="3" s="1"/>
  <c r="K49" i="18" s="1"/>
  <c r="L38" i="3"/>
  <c r="T38" i="3" s="1"/>
  <c r="K50" i="18" s="1"/>
  <c r="H7" i="7"/>
  <c r="Q54" i="3"/>
  <c r="Y54" i="3" s="1"/>
  <c r="P54" i="18" s="1"/>
  <c r="Q49" i="3"/>
  <c r="Y49" i="3" s="1"/>
  <c r="P34" i="18" s="1"/>
  <c r="Q56" i="3"/>
  <c r="Y56" i="3" s="1"/>
  <c r="P56" i="18" s="1"/>
  <c r="Q60" i="3"/>
  <c r="Y60" i="3" s="1"/>
  <c r="P80" i="18" s="1"/>
  <c r="Q51" i="3"/>
  <c r="Y51" i="3" s="1"/>
  <c r="P36" i="18" s="1"/>
  <c r="Q59" i="3"/>
  <c r="Y59" i="3" s="1"/>
  <c r="P37" i="18" s="1"/>
  <c r="Q53" i="3"/>
  <c r="Y53" i="3" s="1"/>
  <c r="P20" i="18" s="1"/>
  <c r="Q58" i="3"/>
  <c r="Y58" i="3" s="1"/>
  <c r="P9" i="18" s="1"/>
  <c r="Q52" i="3"/>
  <c r="Y52" i="3" s="1"/>
  <c r="P73" i="18" s="1"/>
  <c r="Q50" i="3"/>
  <c r="Y50" i="3" s="1"/>
  <c r="P35" i="18" s="1"/>
  <c r="Q57" i="3"/>
  <c r="Y57" i="3" s="1"/>
  <c r="P8" i="18" s="1"/>
  <c r="Q55" i="3"/>
  <c r="Y55" i="3" s="1"/>
  <c r="P55" i="18" s="1"/>
  <c r="G8" i="7"/>
  <c r="P66" i="3"/>
  <c r="X66" i="3" s="1"/>
  <c r="O98" i="18" s="1"/>
  <c r="P69" i="3"/>
  <c r="X69" i="3" s="1"/>
  <c r="O57" i="18" s="1"/>
  <c r="P71" i="3"/>
  <c r="X71" i="3" s="1"/>
  <c r="O11" i="18" s="1"/>
  <c r="P67" i="3"/>
  <c r="X67" i="3" s="1"/>
  <c r="O21" i="18" s="1"/>
  <c r="P70" i="3"/>
  <c r="X70" i="3" s="1"/>
  <c r="O10" i="18" s="1"/>
  <c r="P68" i="3"/>
  <c r="X68" i="3" s="1"/>
  <c r="O22" i="18" s="1"/>
  <c r="C10" i="7"/>
  <c r="L88" i="3"/>
  <c r="T88" i="3" s="1"/>
  <c r="K100" i="18" s="1"/>
  <c r="L91" i="3"/>
  <c r="T91" i="3" s="1"/>
  <c r="K103" i="18" s="1"/>
  <c r="L90" i="3"/>
  <c r="T90" i="3" s="1"/>
  <c r="K102" i="18" s="1"/>
  <c r="L92" i="3"/>
  <c r="T92" i="3" s="1"/>
  <c r="K39" i="18" s="1"/>
  <c r="L89" i="3"/>
  <c r="T89" i="3" s="1"/>
  <c r="K101" i="18" s="1"/>
  <c r="G11" i="7"/>
  <c r="P98" i="3"/>
  <c r="X98" i="3" s="1"/>
  <c r="O83" i="18" s="1"/>
  <c r="P103" i="3"/>
  <c r="X103" i="3" s="1"/>
  <c r="O41" i="18" s="1"/>
  <c r="P100" i="3"/>
  <c r="P101" i="3"/>
  <c r="X101" i="3" s="1"/>
  <c r="O58" i="18" s="1"/>
  <c r="P102" i="3"/>
  <c r="X102" i="3" s="1"/>
  <c r="O59" i="18" s="1"/>
  <c r="P99" i="3"/>
  <c r="X99" i="3" s="1"/>
  <c r="O40" i="18" s="1"/>
  <c r="C12" i="7"/>
  <c r="L109" i="3"/>
  <c r="T109" i="3" s="1"/>
  <c r="K84" i="18" s="1"/>
  <c r="L113" i="3"/>
  <c r="T113" i="3" s="1"/>
  <c r="K13" i="18" s="1"/>
  <c r="L110" i="3"/>
  <c r="T110" i="3" s="1"/>
  <c r="K25" i="18" s="1"/>
  <c r="L111" i="3"/>
  <c r="T111" i="3" s="1"/>
  <c r="K60" i="18" s="1"/>
  <c r="L112" i="3"/>
  <c r="T112" i="3" s="1"/>
  <c r="K61" i="18" s="1"/>
  <c r="H13" i="7"/>
  <c r="Q119" i="3"/>
  <c r="Y119" i="3" s="1"/>
  <c r="P104" i="18" s="1"/>
  <c r="P124" i="3"/>
  <c r="X124" i="3" s="1"/>
  <c r="O107" i="18" s="1"/>
  <c r="P122" i="3"/>
  <c r="X122" i="3" s="1"/>
  <c r="O42" i="18" s="1"/>
  <c r="P121" i="3"/>
  <c r="X121" i="3" s="1"/>
  <c r="O106" i="18" s="1"/>
  <c r="P125" i="3"/>
  <c r="X125" i="3" s="1"/>
  <c r="O14" i="18" s="1"/>
  <c r="P123" i="3"/>
  <c r="X123" i="3" s="1"/>
  <c r="O74" i="18" s="1"/>
  <c r="P120" i="3"/>
  <c r="X120" i="3" s="1"/>
  <c r="O105" i="18" s="1"/>
  <c r="F14" i="7"/>
  <c r="O133" i="3"/>
  <c r="W133" i="3" s="1"/>
  <c r="N62" i="18" s="1"/>
  <c r="O132" i="3"/>
  <c r="W132" i="3" s="1"/>
  <c r="N26" i="18" s="1"/>
  <c r="O131" i="3"/>
  <c r="W131" i="3" s="1"/>
  <c r="N108" i="18" s="1"/>
  <c r="O134" i="3"/>
  <c r="W134" i="3" s="1"/>
  <c r="N75" i="18" s="1"/>
  <c r="O135" i="3"/>
  <c r="W135" i="3" s="1"/>
  <c r="N63" i="18" s="1"/>
  <c r="D15" i="7"/>
  <c r="M143" i="3"/>
  <c r="M141" i="3"/>
  <c r="U141" i="3" s="1"/>
  <c r="L85" i="18" s="1"/>
  <c r="M142" i="3"/>
  <c r="U142" i="3" s="1"/>
  <c r="L43" i="18" s="1"/>
  <c r="M144" i="3"/>
  <c r="U144" i="3" s="1"/>
  <c r="L15" i="18" s="1"/>
  <c r="D9" i="7"/>
  <c r="M82" i="3"/>
  <c r="U82" i="3" s="1"/>
  <c r="L12" i="18" s="1"/>
  <c r="M78" i="3"/>
  <c r="U78" i="3" s="1"/>
  <c r="L82" i="18" s="1"/>
  <c r="M81" i="3"/>
  <c r="U81" i="3" s="1"/>
  <c r="L23" i="18" s="1"/>
  <c r="M79" i="3"/>
  <c r="U79" i="3" s="1"/>
  <c r="L99" i="18" s="1"/>
  <c r="M80" i="3"/>
  <c r="U80" i="3" s="1"/>
  <c r="L38" i="18" s="1"/>
  <c r="AF21" i="3"/>
  <c r="AF17" i="3"/>
  <c r="AF20" i="3"/>
  <c r="AF25" i="3"/>
  <c r="AF23" i="3"/>
  <c r="AF22" i="3"/>
  <c r="AF19" i="3"/>
  <c r="AF24" i="3"/>
  <c r="AF18" i="3"/>
  <c r="AF16" i="3"/>
  <c r="E12" i="7"/>
  <c r="N111" i="3"/>
  <c r="V111" i="3" s="1"/>
  <c r="M60" i="18" s="1"/>
  <c r="N109" i="3"/>
  <c r="V109" i="3" s="1"/>
  <c r="M84" i="18" s="1"/>
  <c r="N113" i="3"/>
  <c r="N112" i="3"/>
  <c r="V112" i="3" s="1"/>
  <c r="M61" i="18" s="1"/>
  <c r="N110" i="3"/>
  <c r="V110" i="3" s="1"/>
  <c r="M25" i="18" s="1"/>
  <c r="K92" i="3"/>
  <c r="S92" i="3" s="1"/>
  <c r="J39" i="18" s="1"/>
  <c r="B10" i="7"/>
  <c r="K88" i="3"/>
  <c r="S88" i="3" s="1"/>
  <c r="J100" i="18" s="1"/>
  <c r="F9" i="7"/>
  <c r="O81" i="3"/>
  <c r="W81" i="3" s="1"/>
  <c r="N23" i="18" s="1"/>
  <c r="O80" i="3"/>
  <c r="W80" i="3" s="1"/>
  <c r="N38" i="18" s="1"/>
  <c r="O79" i="3"/>
  <c r="W79" i="3" s="1"/>
  <c r="N99" i="18" s="1"/>
  <c r="W77" i="3"/>
  <c r="N81" i="18" s="1"/>
  <c r="O82" i="3"/>
  <c r="W82" i="3" s="1"/>
  <c r="N12" i="18" s="1"/>
  <c r="O78" i="3"/>
  <c r="W78" i="3" s="1"/>
  <c r="N82" i="18" s="1"/>
  <c r="H8" i="7"/>
  <c r="Q69" i="3"/>
  <c r="Y69" i="3" s="1"/>
  <c r="P57" i="18" s="1"/>
  <c r="Q71" i="3"/>
  <c r="Y71" i="3" s="1"/>
  <c r="P11" i="18" s="1"/>
  <c r="Q67" i="3"/>
  <c r="Y67" i="3" s="1"/>
  <c r="P21" i="18" s="1"/>
  <c r="Q66" i="3"/>
  <c r="Y66" i="3" s="1"/>
  <c r="P98" i="18" s="1"/>
  <c r="Q68" i="3"/>
  <c r="Y68" i="3" s="1"/>
  <c r="P22" i="18" s="1"/>
  <c r="Q70" i="3"/>
  <c r="Y70" i="3" s="1"/>
  <c r="P10" i="18" s="1"/>
  <c r="O120" i="3"/>
  <c r="W120" i="3" s="1"/>
  <c r="N105" i="18" s="1"/>
  <c r="O121" i="3"/>
  <c r="W121" i="3" s="1"/>
  <c r="N106" i="18" s="1"/>
  <c r="O125" i="3"/>
  <c r="W125" i="3" s="1"/>
  <c r="N14" i="18" s="1"/>
  <c r="O122" i="3"/>
  <c r="W122" i="3" s="1"/>
  <c r="N42" i="18" s="1"/>
  <c r="O123" i="3"/>
  <c r="W123" i="3" s="1"/>
  <c r="N74" i="18" s="1"/>
  <c r="O124" i="3"/>
  <c r="W124" i="3" s="1"/>
  <c r="N107" i="18" s="1"/>
  <c r="K57" i="3"/>
  <c r="S57" i="3" s="1"/>
  <c r="J8" i="18" s="1"/>
  <c r="B7" i="7"/>
  <c r="K54" i="3"/>
  <c r="S54" i="3" s="1"/>
  <c r="J54" i="18" s="1"/>
  <c r="K55" i="3"/>
  <c r="S55" i="3" s="1"/>
  <c r="J55" i="18" s="1"/>
  <c r="K49" i="3"/>
  <c r="S49" i="3" s="1"/>
  <c r="J34" i="18" s="1"/>
  <c r="K50" i="3"/>
  <c r="S50" i="3" s="1"/>
  <c r="J35" i="18" s="1"/>
  <c r="K53" i="3"/>
  <c r="S53" i="3" s="1"/>
  <c r="J20" i="18" s="1"/>
  <c r="B6" i="7"/>
  <c r="K41" i="3"/>
  <c r="S41" i="3" s="1"/>
  <c r="J6" i="18" s="1"/>
  <c r="K32" i="3"/>
  <c r="S32" i="3" s="1"/>
  <c r="J95" i="18" s="1"/>
  <c r="K43" i="3"/>
  <c r="S43" i="3" s="1"/>
  <c r="J53" i="18" s="1"/>
  <c r="K39" i="3"/>
  <c r="S39" i="3" s="1"/>
  <c r="J51" i="18" s="1"/>
  <c r="K34" i="3"/>
  <c r="S34" i="3" s="1"/>
  <c r="J97" i="18" s="1"/>
  <c r="K31" i="3"/>
  <c r="S31" i="3" s="1"/>
  <c r="J94" i="18" s="1"/>
  <c r="K35" i="3"/>
  <c r="S35" i="3" s="1"/>
  <c r="J32" i="18" s="1"/>
  <c r="K38" i="3"/>
  <c r="S38" i="3" s="1"/>
  <c r="J50" i="18" s="1"/>
  <c r="K40" i="3"/>
  <c r="S40" i="3" s="1"/>
  <c r="J52" i="18" s="1"/>
  <c r="K37" i="3"/>
  <c r="S37" i="3" s="1"/>
  <c r="J49" i="18" s="1"/>
  <c r="K42" i="3"/>
  <c r="S42" i="3" s="1"/>
  <c r="J7" i="18" s="1"/>
  <c r="K33" i="3"/>
  <c r="S33" i="3" s="1"/>
  <c r="J96" i="18" s="1"/>
  <c r="K36" i="3"/>
  <c r="S36" i="3" s="1"/>
  <c r="J33" i="18" s="1"/>
  <c r="F7" i="7"/>
  <c r="O56" i="3"/>
  <c r="W56" i="3" s="1"/>
  <c r="N56" i="18" s="1"/>
  <c r="O50" i="3"/>
  <c r="W50" i="3" s="1"/>
  <c r="N35" i="18" s="1"/>
  <c r="O60" i="3"/>
  <c r="W60" i="3" s="1"/>
  <c r="N80" i="18" s="1"/>
  <c r="O59" i="3"/>
  <c r="W59" i="3" s="1"/>
  <c r="N37" i="18" s="1"/>
  <c r="O53" i="3"/>
  <c r="W53" i="3" s="1"/>
  <c r="N20" i="18" s="1"/>
  <c r="O58" i="3"/>
  <c r="W58" i="3" s="1"/>
  <c r="N9" i="18" s="1"/>
  <c r="O52" i="3"/>
  <c r="W52" i="3" s="1"/>
  <c r="N73" i="18" s="1"/>
  <c r="O54" i="3"/>
  <c r="W54" i="3" s="1"/>
  <c r="N54" i="18" s="1"/>
  <c r="O49" i="3"/>
  <c r="W49" i="3" s="1"/>
  <c r="N34" i="18" s="1"/>
  <c r="O55" i="3"/>
  <c r="W55" i="3" s="1"/>
  <c r="N55" i="18" s="1"/>
  <c r="O57" i="3"/>
  <c r="W57" i="3" s="1"/>
  <c r="N8" i="18" s="1"/>
  <c r="O51" i="3"/>
  <c r="W51" i="3" s="1"/>
  <c r="N36" i="18" s="1"/>
  <c r="E8" i="7"/>
  <c r="N66" i="3"/>
  <c r="V66" i="3" s="1"/>
  <c r="M98" i="18" s="1"/>
  <c r="N67" i="3"/>
  <c r="V67" i="3" s="1"/>
  <c r="M21" i="18" s="1"/>
  <c r="N71" i="3"/>
  <c r="V71" i="3" s="1"/>
  <c r="M11" i="18" s="1"/>
  <c r="N69" i="3"/>
  <c r="V69" i="3" s="1"/>
  <c r="M57" i="18" s="1"/>
  <c r="N70" i="3"/>
  <c r="V70" i="3" s="1"/>
  <c r="M10" i="18" s="1"/>
  <c r="N68" i="3"/>
  <c r="V68" i="3" s="1"/>
  <c r="M22" i="18" s="1"/>
  <c r="E11" i="7"/>
  <c r="N103" i="3"/>
  <c r="V103" i="3" s="1"/>
  <c r="M41" i="18" s="1"/>
  <c r="N101" i="3"/>
  <c r="V101" i="3" s="1"/>
  <c r="M58" i="18" s="1"/>
  <c r="N100" i="3"/>
  <c r="V100" i="3" s="1"/>
  <c r="M24" i="18" s="1"/>
  <c r="N102" i="3"/>
  <c r="V102" i="3" s="1"/>
  <c r="M59" i="18" s="1"/>
  <c r="N99" i="3"/>
  <c r="V99" i="3" s="1"/>
  <c r="M40" i="18" s="1"/>
  <c r="N98" i="3"/>
  <c r="V98" i="3" s="1"/>
  <c r="M83" i="18" s="1"/>
  <c r="F13" i="7"/>
  <c r="O119" i="3"/>
  <c r="W119" i="3" s="1"/>
  <c r="N104" i="18" s="1"/>
  <c r="N122" i="3"/>
  <c r="V122" i="3" s="1"/>
  <c r="M42" i="18" s="1"/>
  <c r="N125" i="3"/>
  <c r="V125" i="3" s="1"/>
  <c r="M14" i="18" s="1"/>
  <c r="N121" i="3"/>
  <c r="V121" i="3" s="1"/>
  <c r="M106" i="18" s="1"/>
  <c r="N123" i="3"/>
  <c r="V123" i="3" s="1"/>
  <c r="M74" i="18" s="1"/>
  <c r="N124" i="3"/>
  <c r="V124" i="3" s="1"/>
  <c r="M107" i="18" s="1"/>
  <c r="N120" i="3"/>
  <c r="V120" i="3" s="1"/>
  <c r="M105" i="18" s="1"/>
  <c r="D14" i="7"/>
  <c r="M135" i="3"/>
  <c r="U135" i="3" s="1"/>
  <c r="L63" i="18" s="1"/>
  <c r="M131" i="3"/>
  <c r="U131" i="3" s="1"/>
  <c r="L108" i="18" s="1"/>
  <c r="M134" i="3"/>
  <c r="U134" i="3" s="1"/>
  <c r="L75" i="18" s="1"/>
  <c r="M132" i="3"/>
  <c r="U132" i="3" s="1"/>
  <c r="L26" i="18" s="1"/>
  <c r="M133" i="3"/>
  <c r="U133" i="3" s="1"/>
  <c r="L62" i="18" s="1"/>
  <c r="H16" i="7"/>
  <c r="Q151" i="3"/>
  <c r="Q150" i="3"/>
  <c r="Y150" i="3" s="1"/>
  <c r="P109" i="18" s="1"/>
  <c r="E6" i="7"/>
  <c r="N34" i="3"/>
  <c r="V34" i="3" s="1"/>
  <c r="M97" i="18" s="1"/>
  <c r="N39" i="3"/>
  <c r="V39" i="3" s="1"/>
  <c r="M51" i="18" s="1"/>
  <c r="N37" i="3"/>
  <c r="V37" i="3" s="1"/>
  <c r="M49" i="18" s="1"/>
  <c r="N32" i="3"/>
  <c r="V32" i="3" s="1"/>
  <c r="M95" i="18" s="1"/>
  <c r="N41" i="3"/>
  <c r="V41" i="3" s="1"/>
  <c r="M6" i="18" s="1"/>
  <c r="N40" i="3"/>
  <c r="V40" i="3" s="1"/>
  <c r="M52" i="18" s="1"/>
  <c r="N38" i="3"/>
  <c r="V38" i="3" s="1"/>
  <c r="M50" i="18" s="1"/>
  <c r="N43" i="3"/>
  <c r="V43" i="3" s="1"/>
  <c r="M53" i="18" s="1"/>
  <c r="N33" i="3"/>
  <c r="V33" i="3" s="1"/>
  <c r="M96" i="18" s="1"/>
  <c r="N31" i="3"/>
  <c r="V31" i="3" s="1"/>
  <c r="M94" i="18" s="1"/>
  <c r="N36" i="3"/>
  <c r="V36" i="3" s="1"/>
  <c r="M33" i="18" s="1"/>
  <c r="N42" i="3"/>
  <c r="V42" i="3" s="1"/>
  <c r="M7" i="18" s="1"/>
  <c r="N35" i="3"/>
  <c r="V35" i="3" s="1"/>
  <c r="M32" i="18" s="1"/>
  <c r="K67" i="3"/>
  <c r="S67" i="3" s="1"/>
  <c r="J21" i="18" s="1"/>
  <c r="B8" i="7"/>
  <c r="K66" i="3"/>
  <c r="S66" i="3" s="1"/>
  <c r="J98" i="18" s="1"/>
  <c r="H14" i="7"/>
  <c r="Q135" i="3"/>
  <c r="Y135" i="3" s="1"/>
  <c r="P63" i="18" s="1"/>
  <c r="Q132" i="3"/>
  <c r="Y132" i="3" s="1"/>
  <c r="P26" i="18" s="1"/>
  <c r="Q133" i="3"/>
  <c r="Y133" i="3" s="1"/>
  <c r="P62" i="18" s="1"/>
  <c r="Q131" i="3"/>
  <c r="Y131" i="3" s="1"/>
  <c r="P108" i="18" s="1"/>
  <c r="Q134" i="3"/>
  <c r="Y134" i="3" s="1"/>
  <c r="P75" i="18" s="1"/>
  <c r="D16" i="7"/>
  <c r="M150" i="3"/>
  <c r="U150" i="3" s="1"/>
  <c r="L109" i="18" s="1"/>
  <c r="M151" i="3"/>
  <c r="U151" i="3" s="1"/>
  <c r="L64" i="18" s="1"/>
  <c r="AE20" i="3"/>
  <c r="AE16" i="3"/>
  <c r="AE21" i="3"/>
  <c r="AE19" i="3"/>
  <c r="AE24" i="3"/>
  <c r="AE25" i="3"/>
  <c r="AE18" i="3"/>
  <c r="AE23" i="3"/>
  <c r="AE17" i="3"/>
  <c r="AE22" i="3"/>
  <c r="H11" i="7"/>
  <c r="Q101" i="3"/>
  <c r="Y101" i="3" s="1"/>
  <c r="P58" i="18" s="1"/>
  <c r="Q99" i="3"/>
  <c r="Y99" i="3" s="1"/>
  <c r="P40" i="18" s="1"/>
  <c r="Q100" i="3"/>
  <c r="Y100" i="3" s="1"/>
  <c r="P24" i="18" s="1"/>
  <c r="Q102" i="3"/>
  <c r="Y102" i="3" s="1"/>
  <c r="P59" i="18" s="1"/>
  <c r="Q103" i="3"/>
  <c r="Y103" i="3" s="1"/>
  <c r="P41" i="18" s="1"/>
  <c r="Q98" i="3"/>
  <c r="Y98" i="3" s="1"/>
  <c r="P83" i="18" s="1"/>
  <c r="H4" i="7"/>
  <c r="Q4" i="3"/>
  <c r="Y4" i="3" s="1"/>
  <c r="P89" i="18" s="1"/>
  <c r="Q10" i="3"/>
  <c r="Y10" i="3" s="1"/>
  <c r="P4" i="18" s="1"/>
  <c r="Q5" i="3"/>
  <c r="Y5" i="3" s="1"/>
  <c r="P30" i="18" s="1"/>
  <c r="Q8" i="3"/>
  <c r="Y8" i="3" s="1"/>
  <c r="P90" i="18" s="1"/>
  <c r="Q9" i="3"/>
  <c r="Y9" i="3" s="1"/>
  <c r="P68" i="18" s="1"/>
  <c r="Q7" i="3"/>
  <c r="Y7" i="3" s="1"/>
  <c r="P47" i="18" s="1"/>
  <c r="Q6" i="3"/>
  <c r="Y6" i="3" s="1"/>
  <c r="P19" i="18" s="1"/>
  <c r="AB25" i="3"/>
  <c r="AB22" i="3"/>
  <c r="AB18" i="3"/>
  <c r="AB19" i="3"/>
  <c r="AB16" i="3"/>
  <c r="AB21" i="3"/>
  <c r="AB20" i="3"/>
  <c r="AB23" i="3"/>
  <c r="AB17" i="3"/>
  <c r="AB24" i="3"/>
  <c r="F8" i="7"/>
  <c r="O67" i="3"/>
  <c r="W67" i="3" s="1"/>
  <c r="N21" i="18" s="1"/>
  <c r="O66" i="3"/>
  <c r="W66" i="3" s="1"/>
  <c r="N98" i="18" s="1"/>
  <c r="O70" i="3"/>
  <c r="W70" i="3" s="1"/>
  <c r="N10" i="18" s="1"/>
  <c r="O69" i="3"/>
  <c r="W69" i="3" s="1"/>
  <c r="N57" i="18" s="1"/>
  <c r="O71" i="3"/>
  <c r="W71" i="3" s="1"/>
  <c r="N11" i="18" s="1"/>
  <c r="O68" i="3"/>
  <c r="W68" i="3" s="1"/>
  <c r="N22" i="18" s="1"/>
  <c r="F11" i="7"/>
  <c r="O100" i="3"/>
  <c r="W100" i="3" s="1"/>
  <c r="N24" i="18" s="1"/>
  <c r="O98" i="3"/>
  <c r="W98" i="3" s="1"/>
  <c r="N83" i="18" s="1"/>
  <c r="O101" i="3"/>
  <c r="W101" i="3" s="1"/>
  <c r="N58" i="18" s="1"/>
  <c r="O103" i="3"/>
  <c r="W103" i="3" s="1"/>
  <c r="N41" i="18" s="1"/>
  <c r="O102" i="3"/>
  <c r="W102" i="3" s="1"/>
  <c r="N59" i="18" s="1"/>
  <c r="O99" i="3"/>
  <c r="W99" i="3" s="1"/>
  <c r="N40" i="18" s="1"/>
  <c r="G13" i="7"/>
  <c r="P119" i="3"/>
  <c r="X119" i="3" s="1"/>
  <c r="O104" i="18" s="1"/>
  <c r="E14" i="7"/>
  <c r="N132" i="3"/>
  <c r="V132" i="3" s="1"/>
  <c r="M26" i="18" s="1"/>
  <c r="N135" i="3"/>
  <c r="V135" i="3" s="1"/>
  <c r="M63" i="18" s="1"/>
  <c r="N131" i="3"/>
  <c r="V131" i="3" s="1"/>
  <c r="M108" i="18" s="1"/>
  <c r="N134" i="3"/>
  <c r="V134" i="3" s="1"/>
  <c r="M75" i="18" s="1"/>
  <c r="N133" i="3"/>
  <c r="V133" i="3" s="1"/>
  <c r="M62" i="18" s="1"/>
  <c r="C15" i="7"/>
  <c r="L142" i="3"/>
  <c r="T142" i="3" s="1"/>
  <c r="K43" i="18" s="1"/>
  <c r="L143" i="3"/>
  <c r="T143" i="3" s="1"/>
  <c r="K76" i="18" s="1"/>
  <c r="L144" i="3"/>
  <c r="T144" i="3" s="1"/>
  <c r="K15" i="18" s="1"/>
  <c r="L141" i="3"/>
  <c r="T141" i="3" s="1"/>
  <c r="K85" i="18" s="1"/>
  <c r="B16" i="7"/>
  <c r="K150" i="3"/>
  <c r="S150" i="3" s="1"/>
  <c r="J109" i="18" s="1"/>
  <c r="C9" i="7"/>
  <c r="L80" i="3"/>
  <c r="T80" i="3" s="1"/>
  <c r="K38" i="18" s="1"/>
  <c r="L78" i="3"/>
  <c r="T78" i="3" s="1"/>
  <c r="K82" i="18" s="1"/>
  <c r="L79" i="3"/>
  <c r="T79" i="3" s="1"/>
  <c r="K99" i="18" s="1"/>
  <c r="L82" i="3"/>
  <c r="T82" i="3" s="1"/>
  <c r="K12" i="18" s="1"/>
  <c r="L81" i="3"/>
  <c r="T81" i="3" s="1"/>
  <c r="K23" i="18" s="1"/>
  <c r="G4" i="7"/>
  <c r="P6" i="3"/>
  <c r="X6" i="3" s="1"/>
  <c r="O19" i="18" s="1"/>
  <c r="P4" i="3"/>
  <c r="X4" i="3" s="1"/>
  <c r="O89" i="18" s="1"/>
  <c r="P9" i="3"/>
  <c r="X9" i="3" s="1"/>
  <c r="O68" i="18" s="1"/>
  <c r="P5" i="3"/>
  <c r="X5" i="3" s="1"/>
  <c r="O30" i="18" s="1"/>
  <c r="P10" i="3"/>
  <c r="X10" i="3" s="1"/>
  <c r="O4" i="18" s="1"/>
  <c r="P7" i="3"/>
  <c r="X7" i="3" s="1"/>
  <c r="O47" i="18" s="1"/>
  <c r="P8" i="3"/>
  <c r="X8" i="3" s="1"/>
  <c r="O90" i="18" s="1"/>
  <c r="F4" i="7"/>
  <c r="O7" i="3"/>
  <c r="W7" i="3" s="1"/>
  <c r="N47" i="18" s="1"/>
  <c r="O4" i="3"/>
  <c r="W4" i="3" s="1"/>
  <c r="N89" i="18" s="1"/>
  <c r="O6" i="3"/>
  <c r="W6" i="3" s="1"/>
  <c r="N19" i="18" s="1"/>
  <c r="O5" i="3"/>
  <c r="W5" i="3" s="1"/>
  <c r="N30" i="18" s="1"/>
  <c r="O9" i="3"/>
  <c r="W9" i="3" s="1"/>
  <c r="N68" i="18" s="1"/>
  <c r="O10" i="3"/>
  <c r="W10" i="3" s="1"/>
  <c r="N4" i="18" s="1"/>
  <c r="O8" i="3"/>
  <c r="W8" i="3" s="1"/>
  <c r="N90" i="18" s="1"/>
  <c r="H6" i="7"/>
  <c r="Q36" i="3"/>
  <c r="Y36" i="3" s="1"/>
  <c r="P33" i="18" s="1"/>
  <c r="Q33" i="3"/>
  <c r="Y33" i="3" s="1"/>
  <c r="P96" i="18" s="1"/>
  <c r="Q42" i="3"/>
  <c r="Y42" i="3" s="1"/>
  <c r="P7" i="18" s="1"/>
  <c r="Q35" i="3"/>
  <c r="Y35" i="3" s="1"/>
  <c r="P32" i="18" s="1"/>
  <c r="Q43" i="3"/>
  <c r="Y43" i="3" s="1"/>
  <c r="P53" i="18" s="1"/>
  <c r="Q37" i="3"/>
  <c r="Y37" i="3" s="1"/>
  <c r="P49" i="18" s="1"/>
  <c r="Q31" i="3"/>
  <c r="Y31" i="3" s="1"/>
  <c r="P94" i="18" s="1"/>
  <c r="Q41" i="3"/>
  <c r="Y41" i="3" s="1"/>
  <c r="P6" i="18" s="1"/>
  <c r="Q40" i="3"/>
  <c r="Y40" i="3" s="1"/>
  <c r="P52" i="18" s="1"/>
  <c r="Q34" i="3"/>
  <c r="Y34" i="3" s="1"/>
  <c r="P97" i="18" s="1"/>
  <c r="Q32" i="3"/>
  <c r="Y32" i="3" s="1"/>
  <c r="P95" i="18" s="1"/>
  <c r="Q38" i="3"/>
  <c r="Y38" i="3" s="1"/>
  <c r="P50" i="18" s="1"/>
  <c r="Q39" i="3"/>
  <c r="Y39" i="3" s="1"/>
  <c r="P51" i="18" s="1"/>
  <c r="E7" i="7"/>
  <c r="N54" i="3"/>
  <c r="V54" i="3" s="1"/>
  <c r="M54" i="18" s="1"/>
  <c r="N58" i="3"/>
  <c r="V58" i="3" s="1"/>
  <c r="M9" i="18" s="1"/>
  <c r="N50" i="3"/>
  <c r="V50" i="3" s="1"/>
  <c r="M35" i="18" s="1"/>
  <c r="N59" i="3"/>
  <c r="V59" i="3" s="1"/>
  <c r="M37" i="18" s="1"/>
  <c r="N52" i="3"/>
  <c r="V52" i="3" s="1"/>
  <c r="M73" i="18" s="1"/>
  <c r="N60" i="3"/>
  <c r="V60" i="3" s="1"/>
  <c r="M80" i="18" s="1"/>
  <c r="N49" i="3"/>
  <c r="V49" i="3" s="1"/>
  <c r="M34" i="18" s="1"/>
  <c r="N56" i="3"/>
  <c r="V56" i="3" s="1"/>
  <c r="M56" i="18" s="1"/>
  <c r="N51" i="3"/>
  <c r="V51" i="3" s="1"/>
  <c r="M36" i="18" s="1"/>
  <c r="N55" i="3"/>
  <c r="V55" i="3" s="1"/>
  <c r="M55" i="18" s="1"/>
  <c r="N53" i="3"/>
  <c r="V53" i="3" s="1"/>
  <c r="M20" i="18" s="1"/>
  <c r="N57" i="3"/>
  <c r="V57" i="3" s="1"/>
  <c r="M8" i="18" s="1"/>
  <c r="D8" i="7"/>
  <c r="M71" i="3"/>
  <c r="U71" i="3" s="1"/>
  <c r="L11" i="18" s="1"/>
  <c r="M69" i="3"/>
  <c r="U69" i="3" s="1"/>
  <c r="L57" i="18" s="1"/>
  <c r="M67" i="3"/>
  <c r="U67" i="3" s="1"/>
  <c r="L21" i="18" s="1"/>
  <c r="M68" i="3"/>
  <c r="U68" i="3" s="1"/>
  <c r="L22" i="18" s="1"/>
  <c r="M70" i="3"/>
  <c r="U70" i="3" s="1"/>
  <c r="L10" i="18" s="1"/>
  <c r="M66" i="3"/>
  <c r="U66" i="3" s="1"/>
  <c r="L98" i="18" s="1"/>
  <c r="H10" i="7"/>
  <c r="Q88" i="3"/>
  <c r="Y88" i="3" s="1"/>
  <c r="P100" i="18" s="1"/>
  <c r="Q92" i="3"/>
  <c r="Y92" i="3" s="1"/>
  <c r="P39" i="18" s="1"/>
  <c r="Q89" i="3"/>
  <c r="Y89" i="3" s="1"/>
  <c r="P101" i="18" s="1"/>
  <c r="Q91" i="3"/>
  <c r="Y91" i="3" s="1"/>
  <c r="P103" i="18" s="1"/>
  <c r="Q90" i="3"/>
  <c r="Y90" i="3" s="1"/>
  <c r="P102" i="18" s="1"/>
  <c r="D11" i="7"/>
  <c r="M100" i="3"/>
  <c r="U100" i="3" s="1"/>
  <c r="L24" i="18" s="1"/>
  <c r="M103" i="3"/>
  <c r="U103" i="3" s="1"/>
  <c r="L41" i="18" s="1"/>
  <c r="M102" i="3"/>
  <c r="U102" i="3" s="1"/>
  <c r="L59" i="18" s="1"/>
  <c r="M101" i="3"/>
  <c r="U101" i="3" s="1"/>
  <c r="L58" i="18" s="1"/>
  <c r="M98" i="3"/>
  <c r="U98" i="3" s="1"/>
  <c r="L83" i="18" s="1"/>
  <c r="M99" i="3"/>
  <c r="U99" i="3" s="1"/>
  <c r="L40" i="18" s="1"/>
  <c r="H12" i="7"/>
  <c r="Q112" i="3"/>
  <c r="Y112" i="3" s="1"/>
  <c r="P61" i="18" s="1"/>
  <c r="Q111" i="3"/>
  <c r="Y111" i="3" s="1"/>
  <c r="P60" i="18" s="1"/>
  <c r="Q113" i="3"/>
  <c r="Y113" i="3" s="1"/>
  <c r="P13" i="18" s="1"/>
  <c r="Q109" i="3"/>
  <c r="Y109" i="3" s="1"/>
  <c r="P84" i="18" s="1"/>
  <c r="Q110" i="3"/>
  <c r="Y110" i="3" s="1"/>
  <c r="P25" i="18" s="1"/>
  <c r="E13" i="7"/>
  <c r="N119" i="3"/>
  <c r="V119" i="3" s="1"/>
  <c r="M104" i="18" s="1"/>
  <c r="M122" i="3"/>
  <c r="U122" i="3" s="1"/>
  <c r="L42" i="18" s="1"/>
  <c r="M120" i="3"/>
  <c r="U120" i="3" s="1"/>
  <c r="L105" i="18" s="1"/>
  <c r="M125" i="3"/>
  <c r="U125" i="3" s="1"/>
  <c r="L14" i="18" s="1"/>
  <c r="M121" i="3"/>
  <c r="U121" i="3" s="1"/>
  <c r="L106" i="18" s="1"/>
  <c r="M124" i="3"/>
  <c r="U124" i="3" s="1"/>
  <c r="L107" i="18" s="1"/>
  <c r="M123" i="3"/>
  <c r="U123" i="3" s="1"/>
  <c r="L74" i="18" s="1"/>
  <c r="C14" i="7"/>
  <c r="L132" i="3"/>
  <c r="T132" i="3" s="1"/>
  <c r="K26" i="18" s="1"/>
  <c r="L135" i="3"/>
  <c r="T135" i="3" s="1"/>
  <c r="K63" i="18" s="1"/>
  <c r="L134" i="3"/>
  <c r="T134" i="3" s="1"/>
  <c r="K75" i="18" s="1"/>
  <c r="L131" i="3"/>
  <c r="T131" i="3" s="1"/>
  <c r="K108" i="18" s="1"/>
  <c r="L133" i="3"/>
  <c r="T133" i="3" s="1"/>
  <c r="K62" i="18" s="1"/>
  <c r="K144" i="3"/>
  <c r="S144" i="3" s="1"/>
  <c r="J15" i="18" s="1"/>
  <c r="B15" i="7"/>
  <c r="K141" i="3"/>
  <c r="S141" i="3" s="1"/>
  <c r="J85" i="18" s="1"/>
  <c r="G16" i="7"/>
  <c r="P151" i="3"/>
  <c r="X151" i="3" s="1"/>
  <c r="O64" i="18" s="1"/>
  <c r="P150" i="3"/>
  <c r="X150" i="3" s="1"/>
  <c r="O109" i="18" s="1"/>
  <c r="K80" i="3"/>
  <c r="S80" i="3" s="1"/>
  <c r="J38" i="18" s="1"/>
  <c r="B9" i="7"/>
  <c r="S77" i="3"/>
  <c r="J81" i="18" s="1"/>
  <c r="E10" i="7"/>
  <c r="N91" i="3"/>
  <c r="V91" i="3" s="1"/>
  <c r="M103" i="18" s="1"/>
  <c r="N88" i="3"/>
  <c r="V88" i="3" s="1"/>
  <c r="M100" i="18" s="1"/>
  <c r="N90" i="3"/>
  <c r="V90" i="3" s="1"/>
  <c r="M102" i="18" s="1"/>
  <c r="N92" i="3"/>
  <c r="V92" i="3" s="1"/>
  <c r="M39" i="18" s="1"/>
  <c r="N89" i="3"/>
  <c r="V89" i="3" s="1"/>
  <c r="M101" i="18" s="1"/>
  <c r="K121" i="3"/>
  <c r="S121" i="3" s="1"/>
  <c r="J106" i="18" s="1"/>
  <c r="K124" i="3"/>
  <c r="S124" i="3" s="1"/>
  <c r="J107" i="18" s="1"/>
  <c r="K120" i="3"/>
  <c r="S120" i="3" s="1"/>
  <c r="J105" i="18" s="1"/>
  <c r="K125" i="3"/>
  <c r="S125" i="3" s="1"/>
  <c r="J14" i="18" s="1"/>
  <c r="K123" i="3"/>
  <c r="S123" i="3" s="1"/>
  <c r="J74" i="18" s="1"/>
  <c r="K122" i="3"/>
  <c r="S122" i="3" s="1"/>
  <c r="J42" i="18" s="1"/>
  <c r="D6" i="7"/>
  <c r="M39" i="3"/>
  <c r="U39" i="3" s="1"/>
  <c r="L51" i="18" s="1"/>
  <c r="M42" i="3"/>
  <c r="U42" i="3" s="1"/>
  <c r="L7" i="18" s="1"/>
  <c r="M38" i="3"/>
  <c r="U38" i="3" s="1"/>
  <c r="L50" i="18" s="1"/>
  <c r="M31" i="3"/>
  <c r="U31" i="3" s="1"/>
  <c r="L94" i="18" s="1"/>
  <c r="M32" i="3"/>
  <c r="U32" i="3" s="1"/>
  <c r="L95" i="18" s="1"/>
  <c r="M40" i="3"/>
  <c r="U40" i="3" s="1"/>
  <c r="L52" i="18" s="1"/>
  <c r="M36" i="3"/>
  <c r="U36" i="3" s="1"/>
  <c r="L33" i="18" s="1"/>
  <c r="M34" i="3"/>
  <c r="U34" i="3" s="1"/>
  <c r="L97" i="18" s="1"/>
  <c r="M33" i="3"/>
  <c r="U33" i="3" s="1"/>
  <c r="L96" i="18" s="1"/>
  <c r="M37" i="3"/>
  <c r="U37" i="3" s="1"/>
  <c r="L49" i="18" s="1"/>
  <c r="M41" i="3"/>
  <c r="U41" i="3" s="1"/>
  <c r="L6" i="18" s="1"/>
  <c r="M35" i="3"/>
  <c r="U35" i="3" s="1"/>
  <c r="L32" i="18" s="1"/>
  <c r="M43" i="3"/>
  <c r="U43" i="3" s="1"/>
  <c r="L53" i="18" s="1"/>
  <c r="D10" i="7"/>
  <c r="M89" i="3"/>
  <c r="U89" i="3" s="1"/>
  <c r="L101" i="18" s="1"/>
  <c r="M88" i="3"/>
  <c r="U88" i="3" s="1"/>
  <c r="L100" i="18" s="1"/>
  <c r="M90" i="3"/>
  <c r="U90" i="3" s="1"/>
  <c r="L102" i="18" s="1"/>
  <c r="M91" i="3"/>
  <c r="U91" i="3" s="1"/>
  <c r="L103" i="18" s="1"/>
  <c r="M92" i="3"/>
  <c r="U92" i="3" s="1"/>
  <c r="L39" i="18" s="1"/>
  <c r="D12" i="7"/>
  <c r="M113" i="3"/>
  <c r="U113" i="3" s="1"/>
  <c r="L13" i="18" s="1"/>
  <c r="M110" i="3"/>
  <c r="U110" i="3" s="1"/>
  <c r="L25" i="18" s="1"/>
  <c r="M109" i="3"/>
  <c r="U109" i="3" s="1"/>
  <c r="L84" i="18" s="1"/>
  <c r="M112" i="3"/>
  <c r="U112" i="3" s="1"/>
  <c r="L61" i="18" s="1"/>
  <c r="M111" i="3"/>
  <c r="U111" i="3" s="1"/>
  <c r="L60" i="18" s="1"/>
  <c r="H62" i="3"/>
  <c r="H63" i="3" s="1"/>
  <c r="G7" i="7"/>
  <c r="P57" i="3"/>
  <c r="X57" i="3" s="1"/>
  <c r="O8" i="18" s="1"/>
  <c r="P58" i="3"/>
  <c r="X58" i="3" s="1"/>
  <c r="O9" i="18" s="1"/>
  <c r="P59" i="3"/>
  <c r="X59" i="3" s="1"/>
  <c r="O37" i="18" s="1"/>
  <c r="P53" i="3"/>
  <c r="X53" i="3" s="1"/>
  <c r="O20" i="18" s="1"/>
  <c r="P56" i="3"/>
  <c r="X56" i="3" s="1"/>
  <c r="O56" i="18" s="1"/>
  <c r="P52" i="3"/>
  <c r="X52" i="3" s="1"/>
  <c r="O73" i="18" s="1"/>
  <c r="P49" i="3"/>
  <c r="X49" i="3" s="1"/>
  <c r="O34" i="18" s="1"/>
  <c r="P50" i="3"/>
  <c r="X50" i="3" s="1"/>
  <c r="O35" i="18" s="1"/>
  <c r="P51" i="3"/>
  <c r="X51" i="3" s="1"/>
  <c r="O36" i="18" s="1"/>
  <c r="P54" i="3"/>
  <c r="X54" i="3" s="1"/>
  <c r="O54" i="18" s="1"/>
  <c r="P55" i="3"/>
  <c r="X55" i="3" s="1"/>
  <c r="O55" i="18" s="1"/>
  <c r="P60" i="3"/>
  <c r="X60" i="3" s="1"/>
  <c r="O80" i="18" s="1"/>
  <c r="E4" i="7"/>
  <c r="N10" i="3"/>
  <c r="V10" i="3" s="1"/>
  <c r="M4" i="18" s="1"/>
  <c r="N6" i="3"/>
  <c r="V6" i="3" s="1"/>
  <c r="M19" i="18" s="1"/>
  <c r="N4" i="3"/>
  <c r="V4" i="3" s="1"/>
  <c r="M89" i="18" s="1"/>
  <c r="N8" i="3"/>
  <c r="V8" i="3" s="1"/>
  <c r="M90" i="18" s="1"/>
  <c r="N7" i="3"/>
  <c r="V7" i="3" s="1"/>
  <c r="M47" i="18" s="1"/>
  <c r="N9" i="3"/>
  <c r="V9" i="3" s="1"/>
  <c r="M68" i="18" s="1"/>
  <c r="N5" i="3"/>
  <c r="V5" i="3" s="1"/>
  <c r="M30" i="18" s="1"/>
  <c r="G6" i="7"/>
  <c r="P33" i="3"/>
  <c r="X33" i="3" s="1"/>
  <c r="O96" i="18" s="1"/>
  <c r="P36" i="3"/>
  <c r="X36" i="3" s="1"/>
  <c r="O33" i="18" s="1"/>
  <c r="P31" i="3"/>
  <c r="X31" i="3" s="1"/>
  <c r="O94" i="18" s="1"/>
  <c r="P43" i="3"/>
  <c r="X43" i="3" s="1"/>
  <c r="O53" i="18" s="1"/>
  <c r="P32" i="3"/>
  <c r="X32" i="3" s="1"/>
  <c r="O95" i="18" s="1"/>
  <c r="P34" i="3"/>
  <c r="X34" i="3" s="1"/>
  <c r="O97" i="18" s="1"/>
  <c r="P40" i="3"/>
  <c r="X40" i="3" s="1"/>
  <c r="O52" i="18" s="1"/>
  <c r="P38" i="3"/>
  <c r="X38" i="3" s="1"/>
  <c r="O50" i="18" s="1"/>
  <c r="P42" i="3"/>
  <c r="X42" i="3" s="1"/>
  <c r="O7" i="18" s="1"/>
  <c r="P39" i="3"/>
  <c r="X39" i="3" s="1"/>
  <c r="O51" i="18" s="1"/>
  <c r="P41" i="3"/>
  <c r="X41" i="3" s="1"/>
  <c r="O6" i="18" s="1"/>
  <c r="P37" i="3"/>
  <c r="X37" i="3" s="1"/>
  <c r="O49" i="18" s="1"/>
  <c r="P35" i="3"/>
  <c r="X35" i="3" s="1"/>
  <c r="O32" i="18" s="1"/>
  <c r="E62" i="3"/>
  <c r="E63" i="3" s="1"/>
  <c r="D7" i="7"/>
  <c r="M55" i="3"/>
  <c r="U55" i="3" s="1"/>
  <c r="L55" i="18" s="1"/>
  <c r="M57" i="3"/>
  <c r="U57" i="3" s="1"/>
  <c r="L8" i="18" s="1"/>
  <c r="M52" i="3"/>
  <c r="U52" i="3" s="1"/>
  <c r="L73" i="18" s="1"/>
  <c r="M51" i="3"/>
  <c r="U51" i="3" s="1"/>
  <c r="L36" i="18" s="1"/>
  <c r="M53" i="3"/>
  <c r="U53" i="3" s="1"/>
  <c r="L20" i="18" s="1"/>
  <c r="M50" i="3"/>
  <c r="U50" i="3" s="1"/>
  <c r="L35" i="18" s="1"/>
  <c r="M49" i="3"/>
  <c r="U49" i="3" s="1"/>
  <c r="L34" i="18" s="1"/>
  <c r="M60" i="3"/>
  <c r="U60" i="3" s="1"/>
  <c r="L80" i="18" s="1"/>
  <c r="M58" i="3"/>
  <c r="U58" i="3" s="1"/>
  <c r="L9" i="18" s="1"/>
  <c r="M59" i="3"/>
  <c r="U59" i="3" s="1"/>
  <c r="L37" i="18" s="1"/>
  <c r="M54" i="3"/>
  <c r="U54" i="3" s="1"/>
  <c r="L54" i="18" s="1"/>
  <c r="M56" i="3"/>
  <c r="U56" i="3" s="1"/>
  <c r="L56" i="18" s="1"/>
  <c r="C8" i="7"/>
  <c r="L67" i="3"/>
  <c r="T67" i="3" s="1"/>
  <c r="K21" i="18" s="1"/>
  <c r="L70" i="3"/>
  <c r="T70" i="3" s="1"/>
  <c r="K10" i="18" s="1"/>
  <c r="L66" i="3"/>
  <c r="T66" i="3" s="1"/>
  <c r="K98" i="18" s="1"/>
  <c r="L69" i="3"/>
  <c r="T69" i="3" s="1"/>
  <c r="K57" i="18" s="1"/>
  <c r="L71" i="3"/>
  <c r="T71" i="3" s="1"/>
  <c r="K11" i="18" s="1"/>
  <c r="L68" i="3"/>
  <c r="T68" i="3" s="1"/>
  <c r="K22" i="18" s="1"/>
  <c r="G10" i="7"/>
  <c r="P89" i="3"/>
  <c r="X89" i="3" s="1"/>
  <c r="O101" i="18" s="1"/>
  <c r="P92" i="3"/>
  <c r="X92" i="3" s="1"/>
  <c r="O39" i="18" s="1"/>
  <c r="P90" i="3"/>
  <c r="X90" i="3" s="1"/>
  <c r="O102" i="18" s="1"/>
  <c r="P88" i="3"/>
  <c r="X88" i="3" s="1"/>
  <c r="O100" i="18" s="1"/>
  <c r="P91" i="3"/>
  <c r="X91" i="3" s="1"/>
  <c r="O103" i="18" s="1"/>
  <c r="C11" i="7"/>
  <c r="L101" i="3"/>
  <c r="T101" i="3" s="1"/>
  <c r="K58" i="18" s="1"/>
  <c r="L103" i="3"/>
  <c r="T103" i="3" s="1"/>
  <c r="K41" i="18" s="1"/>
  <c r="L100" i="3"/>
  <c r="T100" i="3" s="1"/>
  <c r="K24" i="18" s="1"/>
  <c r="L99" i="3"/>
  <c r="T99" i="3" s="1"/>
  <c r="K40" i="18" s="1"/>
  <c r="L98" i="3"/>
  <c r="T98" i="3" s="1"/>
  <c r="K83" i="18" s="1"/>
  <c r="L102" i="3"/>
  <c r="T102" i="3" s="1"/>
  <c r="K59" i="18" s="1"/>
  <c r="G12" i="7"/>
  <c r="P111" i="3"/>
  <c r="X111" i="3" s="1"/>
  <c r="O60" i="18" s="1"/>
  <c r="P113" i="3"/>
  <c r="X113" i="3" s="1"/>
  <c r="O13" i="18" s="1"/>
  <c r="P112" i="3"/>
  <c r="X112" i="3" s="1"/>
  <c r="O61" i="18" s="1"/>
  <c r="P110" i="3"/>
  <c r="X110" i="3" s="1"/>
  <c r="O25" i="18" s="1"/>
  <c r="P109" i="3"/>
  <c r="X109" i="3" s="1"/>
  <c r="O84" i="18" s="1"/>
  <c r="D13" i="7"/>
  <c r="M119" i="3"/>
  <c r="U119" i="3" s="1"/>
  <c r="L104" i="18" s="1"/>
  <c r="L125" i="3"/>
  <c r="T125" i="3" s="1"/>
  <c r="K14" i="18" s="1"/>
  <c r="L122" i="3"/>
  <c r="T122" i="3" s="1"/>
  <c r="K42" i="18" s="1"/>
  <c r="L123" i="3"/>
  <c r="T123" i="3" s="1"/>
  <c r="K74" i="18" s="1"/>
  <c r="L121" i="3"/>
  <c r="T121" i="3" s="1"/>
  <c r="K106" i="18" s="1"/>
  <c r="L124" i="3"/>
  <c r="T124" i="3" s="1"/>
  <c r="K107" i="18" s="1"/>
  <c r="L120" i="3"/>
  <c r="T120" i="3" s="1"/>
  <c r="K105" i="18" s="1"/>
  <c r="H15" i="7"/>
  <c r="Q141" i="3"/>
  <c r="Y141" i="3" s="1"/>
  <c r="P85" i="18" s="1"/>
  <c r="Q144" i="3"/>
  <c r="Y144" i="3" s="1"/>
  <c r="P15" i="18" s="1"/>
  <c r="Q142" i="3"/>
  <c r="Y142" i="3" s="1"/>
  <c r="P43" i="18" s="1"/>
  <c r="Q143" i="3"/>
  <c r="Y143" i="3" s="1"/>
  <c r="P76" i="18" s="1"/>
  <c r="F16" i="7"/>
  <c r="O151" i="3"/>
  <c r="W151" i="3" s="1"/>
  <c r="N64" i="18" s="1"/>
  <c r="O150" i="3"/>
  <c r="W150" i="3" s="1"/>
  <c r="N109" i="18" s="1"/>
  <c r="H9" i="7"/>
  <c r="Y77" i="3"/>
  <c r="P81" i="18" s="1"/>
  <c r="Q80" i="3"/>
  <c r="Y80" i="3" s="1"/>
  <c r="P38" i="18" s="1"/>
  <c r="Q79" i="3"/>
  <c r="Y79" i="3" s="1"/>
  <c r="P99" i="18" s="1"/>
  <c r="Q78" i="3"/>
  <c r="Y78" i="3" s="1"/>
  <c r="P82" i="18" s="1"/>
  <c r="Q82" i="3"/>
  <c r="Y82" i="3" s="1"/>
  <c r="P12" i="18" s="1"/>
  <c r="Q81" i="3"/>
  <c r="Y81" i="3" s="1"/>
  <c r="P23" i="18" s="1"/>
  <c r="D4" i="7"/>
  <c r="M10" i="3"/>
  <c r="U10" i="3" s="1"/>
  <c r="L4" i="18" s="1"/>
  <c r="M4" i="3"/>
  <c r="U4" i="3" s="1"/>
  <c r="L89" i="18" s="1"/>
  <c r="M7" i="3"/>
  <c r="U7" i="3" s="1"/>
  <c r="L47" i="18" s="1"/>
  <c r="M9" i="3"/>
  <c r="U9" i="3" s="1"/>
  <c r="L68" i="18" s="1"/>
  <c r="M6" i="3"/>
  <c r="U6" i="3" s="1"/>
  <c r="L19" i="18" s="1"/>
  <c r="M8" i="3"/>
  <c r="U8" i="3" s="1"/>
  <c r="L90" i="18" s="1"/>
  <c r="M5" i="3"/>
  <c r="U5" i="3" s="1"/>
  <c r="L30" i="18" s="1"/>
  <c r="AG25" i="3"/>
  <c r="AG23" i="3"/>
  <c r="AG22" i="3"/>
  <c r="AG24" i="3"/>
  <c r="AG21" i="3"/>
  <c r="AG19" i="3"/>
  <c r="AG18" i="3"/>
  <c r="AG17" i="3"/>
  <c r="AG20" i="3"/>
  <c r="F6" i="7"/>
  <c r="O41" i="3"/>
  <c r="W41" i="3" s="1"/>
  <c r="N6" i="18" s="1"/>
  <c r="O43" i="3"/>
  <c r="W43" i="3" s="1"/>
  <c r="N53" i="18" s="1"/>
  <c r="O34" i="3"/>
  <c r="W34" i="3" s="1"/>
  <c r="N97" i="18" s="1"/>
  <c r="O35" i="3"/>
  <c r="W35" i="3" s="1"/>
  <c r="N32" i="18" s="1"/>
  <c r="O32" i="3"/>
  <c r="W32" i="3" s="1"/>
  <c r="N95" i="18" s="1"/>
  <c r="O39" i="3"/>
  <c r="W39" i="3" s="1"/>
  <c r="N51" i="18" s="1"/>
  <c r="O38" i="3"/>
  <c r="W38" i="3" s="1"/>
  <c r="N50" i="18" s="1"/>
  <c r="O42" i="3"/>
  <c r="W42" i="3" s="1"/>
  <c r="N7" i="18" s="1"/>
  <c r="O37" i="3"/>
  <c r="W37" i="3" s="1"/>
  <c r="N49" i="18" s="1"/>
  <c r="O40" i="3"/>
  <c r="W40" i="3" s="1"/>
  <c r="N52" i="18" s="1"/>
  <c r="O33" i="3"/>
  <c r="W33" i="3" s="1"/>
  <c r="N96" i="18" s="1"/>
  <c r="O31" i="3"/>
  <c r="W31" i="3" s="1"/>
  <c r="N94" i="18" s="1"/>
  <c r="O36" i="3"/>
  <c r="W36" i="3" s="1"/>
  <c r="N33" i="18" s="1"/>
  <c r="D62" i="3"/>
  <c r="D63" i="3" s="1"/>
  <c r="C7" i="7"/>
  <c r="L53" i="3"/>
  <c r="T53" i="3" s="1"/>
  <c r="K20" i="18" s="1"/>
  <c r="L52" i="3"/>
  <c r="T52" i="3" s="1"/>
  <c r="K73" i="18" s="1"/>
  <c r="L51" i="3"/>
  <c r="T51" i="3" s="1"/>
  <c r="K36" i="18" s="1"/>
  <c r="L60" i="3"/>
  <c r="T60" i="3" s="1"/>
  <c r="K80" i="18" s="1"/>
  <c r="L49" i="3"/>
  <c r="T49" i="3" s="1"/>
  <c r="K34" i="18" s="1"/>
  <c r="L56" i="3"/>
  <c r="T56" i="3" s="1"/>
  <c r="K56" i="18" s="1"/>
  <c r="L50" i="3"/>
  <c r="T50" i="3" s="1"/>
  <c r="K35" i="18" s="1"/>
  <c r="L54" i="3"/>
  <c r="T54" i="3" s="1"/>
  <c r="K54" i="18" s="1"/>
  <c r="L55" i="3"/>
  <c r="T55" i="3" s="1"/>
  <c r="K55" i="18" s="1"/>
  <c r="L58" i="3"/>
  <c r="T58" i="3" s="1"/>
  <c r="K9" i="18" s="1"/>
  <c r="L57" i="3"/>
  <c r="T57" i="3" s="1"/>
  <c r="K8" i="18" s="1"/>
  <c r="L59" i="3"/>
  <c r="T59" i="3" s="1"/>
  <c r="K37" i="18" s="1"/>
  <c r="F10" i="7"/>
  <c r="O88" i="3"/>
  <c r="W88" i="3" s="1"/>
  <c r="N100" i="18" s="1"/>
  <c r="O89" i="3"/>
  <c r="W89" i="3" s="1"/>
  <c r="N101" i="18" s="1"/>
  <c r="O91" i="3"/>
  <c r="W91" i="3" s="1"/>
  <c r="N103" i="18" s="1"/>
  <c r="O90" i="3"/>
  <c r="W90" i="3" s="1"/>
  <c r="N102" i="18" s="1"/>
  <c r="O92" i="3"/>
  <c r="W92" i="3" s="1"/>
  <c r="N39" i="18" s="1"/>
  <c r="F12" i="7"/>
  <c r="O111" i="3"/>
  <c r="W111" i="3" s="1"/>
  <c r="N60" i="18" s="1"/>
  <c r="O113" i="3"/>
  <c r="W113" i="3" s="1"/>
  <c r="N13" i="18" s="1"/>
  <c r="O110" i="3"/>
  <c r="W110" i="3" s="1"/>
  <c r="N25" i="18" s="1"/>
  <c r="O109" i="3"/>
  <c r="W109" i="3" s="1"/>
  <c r="N84" i="18" s="1"/>
  <c r="O112" i="3"/>
  <c r="W112" i="3" s="1"/>
  <c r="N61" i="18" s="1"/>
  <c r="C13" i="7"/>
  <c r="L119" i="3"/>
  <c r="T119" i="3" s="1"/>
  <c r="K104" i="18" s="1"/>
  <c r="K135" i="3"/>
  <c r="S135" i="3" s="1"/>
  <c r="J63" i="18" s="1"/>
  <c r="B14" i="7"/>
  <c r="K131" i="3"/>
  <c r="S131" i="3" s="1"/>
  <c r="J108" i="18" s="1"/>
  <c r="G15" i="7"/>
  <c r="P143" i="3"/>
  <c r="X143" i="3" s="1"/>
  <c r="O76" i="18" s="1"/>
  <c r="P142" i="3"/>
  <c r="X142" i="3" s="1"/>
  <c r="O43" i="18" s="1"/>
  <c r="P141" i="3"/>
  <c r="X141" i="3" s="1"/>
  <c r="O85" i="18" s="1"/>
  <c r="P144" i="3"/>
  <c r="X144" i="3" s="1"/>
  <c r="O15" i="18" s="1"/>
  <c r="E16" i="7"/>
  <c r="N150" i="3"/>
  <c r="V150" i="3" s="1"/>
  <c r="M109" i="18" s="1"/>
  <c r="N151" i="3"/>
  <c r="V151" i="3" s="1"/>
  <c r="M64" i="18" s="1"/>
  <c r="G9" i="7"/>
  <c r="P81" i="3"/>
  <c r="X81" i="3" s="1"/>
  <c r="O23" i="18" s="1"/>
  <c r="P80" i="3"/>
  <c r="X80" i="3" s="1"/>
  <c r="O38" i="18" s="1"/>
  <c r="P78" i="3"/>
  <c r="X78" i="3" s="1"/>
  <c r="O82" i="18" s="1"/>
  <c r="X77" i="3"/>
  <c r="O81" i="18" s="1"/>
  <c r="P79" i="3"/>
  <c r="X79" i="3" s="1"/>
  <c r="O99" i="18" s="1"/>
  <c r="P82" i="3"/>
  <c r="X82" i="3" s="1"/>
  <c r="O12" i="18" s="1"/>
  <c r="K51" i="3"/>
  <c r="S51" i="3" s="1"/>
  <c r="J36" i="18" s="1"/>
  <c r="S4" i="3"/>
  <c r="J89" i="18" s="1"/>
  <c r="C13" i="3"/>
  <c r="D138" i="3"/>
  <c r="E128" i="3"/>
  <c r="AA16" i="3"/>
  <c r="K58" i="3"/>
  <c r="S58" i="3" s="1"/>
  <c r="J9" i="18" s="1"/>
  <c r="H85" i="3"/>
  <c r="F85" i="3"/>
  <c r="G128" i="3"/>
  <c r="E138" i="3"/>
  <c r="K60" i="3"/>
  <c r="S60" i="3" s="1"/>
  <c r="J80" i="18" s="1"/>
  <c r="G85" i="3"/>
  <c r="E85" i="3"/>
  <c r="F116" i="3"/>
  <c r="K52" i="3"/>
  <c r="S52" i="3" s="1"/>
  <c r="J73" i="18" s="1"/>
  <c r="G138" i="3"/>
  <c r="AE131" i="3" s="1"/>
  <c r="K59" i="3"/>
  <c r="S59" i="3" s="1"/>
  <c r="J37" i="18" s="1"/>
  <c r="U77" i="3"/>
  <c r="L81" i="18" s="1"/>
  <c r="I85" i="3"/>
  <c r="D13" i="3"/>
  <c r="C62" i="3"/>
  <c r="C63" i="3" s="1"/>
  <c r="V16" i="3"/>
  <c r="M91" i="18" s="1"/>
  <c r="K91" i="3"/>
  <c r="S91" i="3" s="1"/>
  <c r="J103" i="18" s="1"/>
  <c r="T16" i="3"/>
  <c r="K91" i="18" s="1"/>
  <c r="K133" i="3"/>
  <c r="S133" i="3" s="1"/>
  <c r="J62" i="18" s="1"/>
  <c r="K151" i="3"/>
  <c r="S151" i="3" s="1"/>
  <c r="J64" i="18" s="1"/>
  <c r="K68" i="3"/>
  <c r="S68" i="3" s="1"/>
  <c r="J22" i="18" s="1"/>
  <c r="F62" i="3"/>
  <c r="F63" i="3" s="1"/>
  <c r="C154" i="3"/>
  <c r="AA151" i="3" s="1"/>
  <c r="F147" i="3"/>
  <c r="H154" i="3"/>
  <c r="S16" i="3"/>
  <c r="J91" i="18" s="1"/>
  <c r="D85" i="3"/>
  <c r="C85" i="3"/>
  <c r="D128" i="3"/>
  <c r="D147" i="3"/>
  <c r="D154" i="3"/>
  <c r="E28" i="3"/>
  <c r="U16" i="3"/>
  <c r="L91" i="18" s="1"/>
  <c r="X100" i="3"/>
  <c r="O24" i="18" s="1"/>
  <c r="D116" i="3"/>
  <c r="I128" i="3"/>
  <c r="E154" i="3"/>
  <c r="I62" i="3"/>
  <c r="I63" i="3" s="1"/>
  <c r="I138" i="3"/>
  <c r="H147" i="3"/>
  <c r="H128" i="3"/>
  <c r="H138" i="3"/>
  <c r="E147" i="3"/>
  <c r="I154" i="3"/>
  <c r="K132" i="3"/>
  <c r="S132" i="3" s="1"/>
  <c r="J26" i="18" s="1"/>
  <c r="U143" i="3"/>
  <c r="L76" i="18" s="1"/>
  <c r="F106" i="3"/>
  <c r="F138" i="3"/>
  <c r="AD131" i="3" s="1"/>
  <c r="G154" i="3"/>
  <c r="Y16" i="3"/>
  <c r="P91" i="18" s="1"/>
  <c r="K100" i="3"/>
  <c r="S100" i="3" s="1"/>
  <c r="J24" i="18" s="1"/>
  <c r="V113" i="3"/>
  <c r="M13" i="18" s="1"/>
  <c r="K134" i="3"/>
  <c r="S134" i="3" s="1"/>
  <c r="J75" i="18" s="1"/>
  <c r="D106" i="3"/>
  <c r="H116" i="3"/>
  <c r="C147" i="3"/>
  <c r="F154" i="3"/>
  <c r="X16" i="3"/>
  <c r="O91" i="18" s="1"/>
  <c r="K69" i="3"/>
  <c r="S69" i="3" s="1"/>
  <c r="J57" i="18" s="1"/>
  <c r="K71" i="3"/>
  <c r="S71" i="3" s="1"/>
  <c r="J11" i="18" s="1"/>
  <c r="K101" i="3"/>
  <c r="S101" i="3" s="1"/>
  <c r="J58" i="18" s="1"/>
  <c r="K142" i="3"/>
  <c r="S142" i="3" s="1"/>
  <c r="J43" i="18" s="1"/>
  <c r="F128" i="3"/>
  <c r="I147" i="3"/>
  <c r="W16" i="3"/>
  <c r="N91" i="18" s="1"/>
  <c r="K70" i="3"/>
  <c r="S70" i="3" s="1"/>
  <c r="J10" i="18" s="1"/>
  <c r="K102" i="3"/>
  <c r="S102" i="3" s="1"/>
  <c r="J59" i="18" s="1"/>
  <c r="K143" i="3"/>
  <c r="S143" i="3" s="1"/>
  <c r="J76" i="18" s="1"/>
  <c r="Y151" i="3"/>
  <c r="P64" i="18" s="1"/>
  <c r="G62" i="3"/>
  <c r="G63" i="3" s="1"/>
  <c r="T77" i="3"/>
  <c r="K81" i="18" s="1"/>
  <c r="K103" i="3"/>
  <c r="S103" i="3" s="1"/>
  <c r="J41" i="18" s="1"/>
  <c r="C128" i="3"/>
  <c r="C138" i="3"/>
  <c r="G147" i="3"/>
  <c r="K82" i="3"/>
  <c r="S82" i="3" s="1"/>
  <c r="J12" i="18" s="1"/>
  <c r="K81" i="3"/>
  <c r="S81" i="3" s="1"/>
  <c r="J23" i="18" s="1"/>
  <c r="K56" i="3"/>
  <c r="S56" i="3" s="1"/>
  <c r="J56" i="18" s="1"/>
  <c r="C105" i="3"/>
  <c r="C106" i="3" s="1"/>
  <c r="K90" i="3"/>
  <c r="S90" i="3" s="1"/>
  <c r="J102" i="18" s="1"/>
  <c r="K89" i="3"/>
  <c r="S89" i="3" s="1"/>
  <c r="J101" i="18" s="1"/>
  <c r="C94" i="3"/>
  <c r="C95" i="3" s="1"/>
  <c r="K79" i="3"/>
  <c r="S79" i="3" s="1"/>
  <c r="J99" i="18" s="1"/>
  <c r="K78" i="3"/>
  <c r="S78" i="3" s="1"/>
  <c r="J82" i="18" s="1"/>
  <c r="E116" i="3"/>
  <c r="C46" i="3"/>
  <c r="G74" i="3"/>
  <c r="I116" i="3"/>
  <c r="H106" i="3"/>
  <c r="G116" i="3"/>
  <c r="E106" i="3"/>
  <c r="I106" i="3"/>
  <c r="G106" i="3"/>
  <c r="G95" i="3"/>
  <c r="I95" i="3"/>
  <c r="E95" i="3"/>
  <c r="D74" i="3"/>
  <c r="H95" i="3"/>
  <c r="I74" i="3"/>
  <c r="H74" i="3"/>
  <c r="F95" i="3"/>
  <c r="D95" i="3"/>
  <c r="H46" i="3"/>
  <c r="E74" i="3"/>
  <c r="F46" i="3"/>
  <c r="H13" i="3"/>
  <c r="C74" i="3"/>
  <c r="G13" i="3"/>
  <c r="I46" i="3"/>
  <c r="F74" i="3"/>
  <c r="D46" i="3"/>
  <c r="F13" i="3"/>
  <c r="E46" i="3"/>
  <c r="G46" i="3"/>
  <c r="I13" i="3"/>
  <c r="E13" i="3"/>
  <c r="AI150" i="20" l="1"/>
  <c r="V109" i="23" s="1"/>
  <c r="AC57" i="3"/>
  <c r="AC51" i="3"/>
  <c r="AC53" i="3"/>
  <c r="AC50" i="3"/>
  <c r="AC49" i="3"/>
  <c r="AC52" i="3"/>
  <c r="AC60" i="3"/>
  <c r="AC58" i="3"/>
  <c r="AC59" i="3"/>
  <c r="AC54" i="3"/>
  <c r="AC56" i="3"/>
  <c r="AC55" i="3"/>
  <c r="AE50" i="3"/>
  <c r="AE60" i="3"/>
  <c r="AE59" i="3"/>
  <c r="AE53" i="3"/>
  <c r="AE58" i="3"/>
  <c r="AE52" i="3"/>
  <c r="AE54" i="3"/>
  <c r="AE57" i="3"/>
  <c r="AE49" i="3"/>
  <c r="AE55" i="3"/>
  <c r="AE51" i="3"/>
  <c r="AE56" i="3"/>
  <c r="AF124" i="3"/>
  <c r="AF125" i="3"/>
  <c r="AF121" i="3"/>
  <c r="AF119" i="3"/>
  <c r="AF123" i="3"/>
  <c r="AF120" i="3"/>
  <c r="AF122" i="3"/>
  <c r="AF59" i="3"/>
  <c r="AF53" i="3"/>
  <c r="AF56" i="3"/>
  <c r="AF52" i="3"/>
  <c r="AF50" i="3"/>
  <c r="AF49" i="3"/>
  <c r="AF51" i="3"/>
  <c r="AF54" i="3"/>
  <c r="AF55" i="3"/>
  <c r="AF60" i="3"/>
  <c r="AF57" i="3"/>
  <c r="AF58" i="3"/>
  <c r="AG150" i="3"/>
  <c r="AG151" i="3"/>
  <c r="AF143" i="3"/>
  <c r="AF142" i="3"/>
  <c r="AF141" i="3"/>
  <c r="AF144" i="3"/>
  <c r="AC150" i="3"/>
  <c r="AC151" i="3"/>
  <c r="AB122" i="3"/>
  <c r="AB121" i="3"/>
  <c r="AB124" i="3"/>
  <c r="AB120" i="3"/>
  <c r="AB125" i="3"/>
  <c r="AD78" i="3"/>
  <c r="AD81" i="3"/>
  <c r="AD82" i="3"/>
  <c r="AD79" i="3"/>
  <c r="AD80" i="3"/>
  <c r="AD77" i="3"/>
  <c r="AD151" i="20"/>
  <c r="Q64" i="23" s="1"/>
  <c r="AG10" i="3"/>
  <c r="AG5" i="3"/>
  <c r="AG9" i="3"/>
  <c r="AG8" i="3"/>
  <c r="AG7" i="3"/>
  <c r="AG6" i="3"/>
  <c r="AB34" i="3"/>
  <c r="AB43" i="3"/>
  <c r="AB39" i="3"/>
  <c r="AB32" i="3"/>
  <c r="AB36" i="3"/>
  <c r="AB41" i="3"/>
  <c r="AB33" i="3"/>
  <c r="AB38" i="3"/>
  <c r="AB40" i="3"/>
  <c r="AB42" i="3"/>
  <c r="AB35" i="3"/>
  <c r="AB37" i="3"/>
  <c r="AB31" i="3"/>
  <c r="AF31" i="3"/>
  <c r="AF42" i="3"/>
  <c r="AF43" i="3"/>
  <c r="AF36" i="3"/>
  <c r="AF32" i="3"/>
  <c r="AF40" i="3"/>
  <c r="AF34" i="3"/>
  <c r="AF38" i="3"/>
  <c r="AF41" i="3"/>
  <c r="AF37" i="3"/>
  <c r="AF35" i="3"/>
  <c r="AF39" i="3"/>
  <c r="AF33" i="3"/>
  <c r="AG92" i="3"/>
  <c r="AG89" i="3"/>
  <c r="AG91" i="3"/>
  <c r="AG90" i="3"/>
  <c r="AB142" i="3"/>
  <c r="AB143" i="3"/>
  <c r="AB144" i="3"/>
  <c r="AB141" i="3"/>
  <c r="AE125" i="3"/>
  <c r="AE122" i="3"/>
  <c r="AE123" i="3"/>
  <c r="AE119" i="3"/>
  <c r="AE124" i="3"/>
  <c r="AE121" i="3"/>
  <c r="AE120" i="3"/>
  <c r="AB88" i="3"/>
  <c r="AB91" i="3"/>
  <c r="AB90" i="3"/>
  <c r="AB89" i="3"/>
  <c r="AB92" i="3"/>
  <c r="AA34" i="3"/>
  <c r="AA35" i="3"/>
  <c r="AA38" i="3"/>
  <c r="AA37" i="3"/>
  <c r="AA42" i="3"/>
  <c r="AA33" i="3"/>
  <c r="AA36" i="3"/>
  <c r="AA39" i="3"/>
  <c r="AA40" i="3"/>
  <c r="AA41" i="3"/>
  <c r="AA32" i="3"/>
  <c r="AA43" i="3"/>
  <c r="AC141" i="3"/>
  <c r="AC142" i="3"/>
  <c r="AC143" i="3"/>
  <c r="AC144" i="3"/>
  <c r="AA82" i="3"/>
  <c r="AA79" i="3"/>
  <c r="AA78" i="3"/>
  <c r="AA80" i="3"/>
  <c r="AA81" i="3"/>
  <c r="AA8" i="3"/>
  <c r="AA10" i="3"/>
  <c r="AA7" i="3"/>
  <c r="AA9" i="3"/>
  <c r="AA6" i="3"/>
  <c r="AA5" i="3"/>
  <c r="AA4" i="3"/>
  <c r="AD150" i="3"/>
  <c r="AD151" i="3"/>
  <c r="AG122" i="3"/>
  <c r="AG123" i="3"/>
  <c r="AG121" i="3"/>
  <c r="AG120" i="3"/>
  <c r="AG124" i="3"/>
  <c r="AG125" i="3"/>
  <c r="AC82" i="3"/>
  <c r="AC81" i="3"/>
  <c r="AC80" i="3"/>
  <c r="AC79" i="3"/>
  <c r="AC77" i="3"/>
  <c r="AC78" i="3"/>
  <c r="AE67" i="3"/>
  <c r="AE69" i="3"/>
  <c r="AE66" i="3"/>
  <c r="AE70" i="3"/>
  <c r="AE68" i="3"/>
  <c r="AE71" i="3"/>
  <c r="AB10" i="3"/>
  <c r="AB7" i="3"/>
  <c r="AB6" i="3"/>
  <c r="AB8" i="3"/>
  <c r="AB5" i="3"/>
  <c r="AB4" i="3"/>
  <c r="AB9" i="3"/>
  <c r="AD68" i="3"/>
  <c r="AD70" i="3"/>
  <c r="AD67" i="3"/>
  <c r="AD66" i="3"/>
  <c r="AD71" i="3"/>
  <c r="AD69" i="3"/>
  <c r="AE88" i="3"/>
  <c r="AE89" i="3"/>
  <c r="AE91" i="3"/>
  <c r="AE90" i="3"/>
  <c r="AE92" i="3"/>
  <c r="AG42" i="3"/>
  <c r="AG35" i="3"/>
  <c r="AG43" i="3"/>
  <c r="AG41" i="3"/>
  <c r="AG40" i="3"/>
  <c r="AG38" i="3"/>
  <c r="AG31" i="3"/>
  <c r="AG32" i="3"/>
  <c r="AG34" i="3"/>
  <c r="AG36" i="3"/>
  <c r="AG39" i="3"/>
  <c r="AG37" i="3"/>
  <c r="AG33" i="3"/>
  <c r="AD91" i="3"/>
  <c r="AD88" i="3"/>
  <c r="AD92" i="3"/>
  <c r="AD90" i="3"/>
  <c r="AD89" i="3"/>
  <c r="AE98" i="3"/>
  <c r="AE101" i="3"/>
  <c r="AE103" i="3"/>
  <c r="AE102" i="3"/>
  <c r="AE99" i="3"/>
  <c r="AE100" i="3"/>
  <c r="AC110" i="3"/>
  <c r="AC112" i="3"/>
  <c r="AC109" i="3"/>
  <c r="AC111" i="3"/>
  <c r="AC113" i="3"/>
  <c r="AA99" i="3"/>
  <c r="AA103" i="3"/>
  <c r="AA102" i="3"/>
  <c r="AA101" i="3"/>
  <c r="AA100" i="3"/>
  <c r="AB113" i="3"/>
  <c r="AB111" i="3"/>
  <c r="AB110" i="3"/>
  <c r="AB109" i="3"/>
  <c r="AB112" i="3"/>
  <c r="AC17" i="3"/>
  <c r="AC21" i="3"/>
  <c r="AC25" i="3"/>
  <c r="AC20" i="3"/>
  <c r="AC18" i="3"/>
  <c r="AC23" i="3"/>
  <c r="AC19" i="3"/>
  <c r="AC16" i="3"/>
  <c r="AC22" i="3"/>
  <c r="AC24" i="3"/>
  <c r="AF151" i="3"/>
  <c r="AF150" i="3"/>
  <c r="AC10" i="3"/>
  <c r="AC4" i="3"/>
  <c r="AC7" i="3"/>
  <c r="AC5" i="3"/>
  <c r="AC6" i="3"/>
  <c r="AC8" i="3"/>
  <c r="AC9" i="3"/>
  <c r="AE5" i="3"/>
  <c r="AE6" i="3"/>
  <c r="AE9" i="3"/>
  <c r="AE8" i="3"/>
  <c r="AE4" i="3"/>
  <c r="AE10" i="3"/>
  <c r="AE7" i="3"/>
  <c r="AF67" i="3"/>
  <c r="AF68" i="3"/>
  <c r="AF70" i="3"/>
  <c r="AF66" i="3"/>
  <c r="AF69" i="3"/>
  <c r="AF71" i="3"/>
  <c r="AG100" i="3"/>
  <c r="AG99" i="3"/>
  <c r="AG103" i="3"/>
  <c r="AG102" i="3"/>
  <c r="AG101" i="3"/>
  <c r="AE151" i="3"/>
  <c r="AE150" i="3"/>
  <c r="AB80" i="3"/>
  <c r="AB77" i="3"/>
  <c r="AB78" i="3"/>
  <c r="AB79" i="3"/>
  <c r="AB82" i="3"/>
  <c r="AB81" i="3"/>
  <c r="AD142" i="3"/>
  <c r="AD143" i="3"/>
  <c r="AD141" i="3"/>
  <c r="AD144" i="3"/>
  <c r="AD54" i="3"/>
  <c r="AD50" i="3"/>
  <c r="AD59" i="3"/>
  <c r="AD52" i="3"/>
  <c r="AD49" i="3"/>
  <c r="AD56" i="3"/>
  <c r="AD51" i="3"/>
  <c r="AD55" i="3"/>
  <c r="AD57" i="3"/>
  <c r="AD60" i="3"/>
  <c r="AD53" i="3"/>
  <c r="AD58" i="3"/>
  <c r="AD109" i="3"/>
  <c r="AD112" i="3"/>
  <c r="AD110" i="3"/>
  <c r="AD113" i="3"/>
  <c r="AD111" i="3"/>
  <c r="AF81" i="3"/>
  <c r="AF78" i="3"/>
  <c r="AF77" i="3"/>
  <c r="AF79" i="3"/>
  <c r="AF82" i="3"/>
  <c r="AF80" i="3"/>
  <c r="AA69" i="3"/>
  <c r="AA68" i="3"/>
  <c r="AA70" i="3"/>
  <c r="AA67" i="3"/>
  <c r="AA71" i="3"/>
  <c r="AG69" i="3"/>
  <c r="AG71" i="3"/>
  <c r="AG67" i="3"/>
  <c r="AG68" i="3"/>
  <c r="AG70" i="3"/>
  <c r="AC100" i="3"/>
  <c r="AC101" i="3"/>
  <c r="AC103" i="3"/>
  <c r="AC102" i="3"/>
  <c r="AC98" i="3"/>
  <c r="AC99" i="3"/>
  <c r="AB49" i="3"/>
  <c r="AB56" i="3"/>
  <c r="AB50" i="3"/>
  <c r="AB60" i="3"/>
  <c r="AB54" i="3"/>
  <c r="AB55" i="3"/>
  <c r="AB59" i="3"/>
  <c r="AB58" i="3"/>
  <c r="AB57" i="3"/>
  <c r="AB52" i="3"/>
  <c r="AB51" i="3"/>
  <c r="AB53" i="3"/>
  <c r="AE79" i="3"/>
  <c r="AE80" i="3"/>
  <c r="AE77" i="3"/>
  <c r="AE78" i="3"/>
  <c r="AE82" i="3"/>
  <c r="AE81" i="3"/>
  <c r="AD34" i="3"/>
  <c r="AD38" i="3"/>
  <c r="AD37" i="3"/>
  <c r="AD32" i="3"/>
  <c r="AD41" i="3"/>
  <c r="AD40" i="3"/>
  <c r="AD33" i="3"/>
  <c r="AD31" i="3"/>
  <c r="AD43" i="3"/>
  <c r="AD36" i="3"/>
  <c r="AD42" i="3"/>
  <c r="AD39" i="3"/>
  <c r="AD35" i="3"/>
  <c r="AF103" i="3"/>
  <c r="AF102" i="3"/>
  <c r="AF99" i="3"/>
  <c r="AF98" i="3"/>
  <c r="AF100" i="3"/>
  <c r="AF101" i="3"/>
  <c r="AA90" i="3"/>
  <c r="AA89" i="3"/>
  <c r="AA91" i="3"/>
  <c r="AA92" i="3"/>
  <c r="AE41" i="3"/>
  <c r="AE34" i="3"/>
  <c r="AE32" i="3"/>
  <c r="AE38" i="3"/>
  <c r="AE35" i="3"/>
  <c r="AE43" i="3"/>
  <c r="AE42" i="3"/>
  <c r="AE31" i="3"/>
  <c r="AE37" i="3"/>
  <c r="AE40" i="3"/>
  <c r="AE33" i="3"/>
  <c r="AE36" i="3"/>
  <c r="AE39" i="3"/>
  <c r="AF9" i="3"/>
  <c r="AF5" i="3"/>
  <c r="AF10" i="3"/>
  <c r="AF7" i="3"/>
  <c r="AF8" i="3"/>
  <c r="AF4" i="3"/>
  <c r="AF6" i="3"/>
  <c r="AF90" i="3"/>
  <c r="AF92" i="3"/>
  <c r="AF88" i="3"/>
  <c r="AF91" i="3"/>
  <c r="AF89" i="3"/>
  <c r="AE113" i="3"/>
  <c r="AE110" i="3"/>
  <c r="AE112" i="3"/>
  <c r="AE109" i="3"/>
  <c r="AE111" i="3"/>
  <c r="AE142" i="3"/>
  <c r="AE143" i="3"/>
  <c r="AE144" i="3"/>
  <c r="AE141" i="3"/>
  <c r="AA143" i="3"/>
  <c r="AA144" i="3"/>
  <c r="AC42" i="3"/>
  <c r="AC31" i="3"/>
  <c r="AC32" i="3"/>
  <c r="AC40" i="3"/>
  <c r="AC36" i="3"/>
  <c r="AC34" i="3"/>
  <c r="AC37" i="3"/>
  <c r="AC41" i="3"/>
  <c r="AC33" i="3"/>
  <c r="AC35" i="3"/>
  <c r="AC43" i="3"/>
  <c r="AC39" i="3"/>
  <c r="AC38" i="3"/>
  <c r="AB70" i="3"/>
  <c r="AB66" i="3"/>
  <c r="AB69" i="3"/>
  <c r="AB71" i="3"/>
  <c r="AB68" i="3"/>
  <c r="AB67" i="3"/>
  <c r="AG144" i="3"/>
  <c r="AG142" i="3"/>
  <c r="AG143" i="3"/>
  <c r="AG141" i="3"/>
  <c r="AF113" i="3"/>
  <c r="AF112" i="3"/>
  <c r="AF110" i="3"/>
  <c r="AF109" i="3"/>
  <c r="AF111" i="3"/>
  <c r="AG53" i="3"/>
  <c r="AG58" i="3"/>
  <c r="AG52" i="3"/>
  <c r="AG57" i="3"/>
  <c r="AG50" i="3"/>
  <c r="AG55" i="3"/>
  <c r="AG59" i="3"/>
  <c r="AG54" i="3"/>
  <c r="AG56" i="3"/>
  <c r="AG60" i="3"/>
  <c r="AG51" i="3"/>
  <c r="AA58" i="3"/>
  <c r="AA54" i="3"/>
  <c r="AA55" i="3"/>
  <c r="AA60" i="3"/>
  <c r="AA52" i="3"/>
  <c r="AA56" i="3"/>
  <c r="AA51" i="3"/>
  <c r="AA59" i="3"/>
  <c r="AA50" i="3"/>
  <c r="AA57" i="3"/>
  <c r="AA53" i="3"/>
  <c r="AG78" i="3"/>
  <c r="AG80" i="3"/>
  <c r="AG79" i="3"/>
  <c r="AG82" i="3"/>
  <c r="AG81" i="3"/>
  <c r="AD10" i="3"/>
  <c r="AD6" i="3"/>
  <c r="AD8" i="3"/>
  <c r="AD5" i="3"/>
  <c r="AD4" i="3"/>
  <c r="AD7" i="3"/>
  <c r="AD9" i="3"/>
  <c r="AC67" i="3"/>
  <c r="AC70" i="3"/>
  <c r="AC66" i="3"/>
  <c r="AC68" i="3"/>
  <c r="AC69" i="3"/>
  <c r="AC71" i="3"/>
  <c r="AC89" i="3"/>
  <c r="AC88" i="3"/>
  <c r="AC90" i="3"/>
  <c r="AC92" i="3"/>
  <c r="AC91" i="3"/>
  <c r="AG112" i="3"/>
  <c r="AG111" i="3"/>
  <c r="AG113" i="3"/>
  <c r="AG110" i="3"/>
  <c r="AA120" i="3"/>
  <c r="AA125" i="3"/>
  <c r="AA123" i="3"/>
  <c r="AA122" i="3"/>
  <c r="AA121" i="3"/>
  <c r="AA124" i="3"/>
  <c r="AD125" i="3"/>
  <c r="AD119" i="3"/>
  <c r="AD121" i="3"/>
  <c r="AD123" i="3"/>
  <c r="AD120" i="3"/>
  <c r="AD124" i="3"/>
  <c r="AD122" i="3"/>
  <c r="AB100" i="3"/>
  <c r="AB99" i="3"/>
  <c r="AB101" i="3"/>
  <c r="AB102" i="3"/>
  <c r="AB98" i="3"/>
  <c r="AB103" i="3"/>
  <c r="AD98" i="3"/>
  <c r="AD101" i="3"/>
  <c r="AD100" i="3"/>
  <c r="AD99" i="3"/>
  <c r="AD102" i="3"/>
  <c r="AD103" i="3"/>
  <c r="AB151" i="3"/>
  <c r="AB150" i="3"/>
  <c r="AC119" i="3"/>
  <c r="AC120" i="3"/>
  <c r="AC125" i="3"/>
  <c r="AC121" i="3"/>
  <c r="AC124" i="3"/>
  <c r="AC122" i="3"/>
  <c r="AC123" i="3"/>
  <c r="AA150" i="3"/>
  <c r="AA98" i="3"/>
  <c r="AA88" i="3"/>
  <c r="AA77" i="3"/>
  <c r="AA66" i="3"/>
  <c r="AA49" i="3"/>
  <c r="AA31" i="3"/>
  <c r="C115" i="3"/>
  <c r="C114" i="3"/>
  <c r="B12" i="7" s="1"/>
  <c r="AG151" i="20" l="1"/>
  <c r="T64" i="23" s="1"/>
  <c r="I93" i="20"/>
  <c r="U89" i="20" s="1"/>
  <c r="AG89" i="20" s="1"/>
  <c r="T101" i="23" s="1"/>
  <c r="G115" i="20"/>
  <c r="E145" i="20"/>
  <c r="Q141" i="20" s="1"/>
  <c r="AC141" i="20" s="1"/>
  <c r="P85" i="23" s="1"/>
  <c r="M94" i="20"/>
  <c r="I94" i="20"/>
  <c r="I72" i="20"/>
  <c r="U70" i="20" s="1"/>
  <c r="AG70" i="20" s="1"/>
  <c r="T10" i="23" s="1"/>
  <c r="M104" i="20"/>
  <c r="Y98" i="20" s="1"/>
  <c r="AK98" i="20" s="1"/>
  <c r="X83" i="23" s="1"/>
  <c r="K114" i="20"/>
  <c r="W110" i="20" s="1"/>
  <c r="AI110" i="20" s="1"/>
  <c r="V25" i="23" s="1"/>
  <c r="L93" i="20"/>
  <c r="X89" i="20" s="1"/>
  <c r="AJ89" i="20" s="1"/>
  <c r="W101" i="23" s="1"/>
  <c r="L72" i="20"/>
  <c r="X69" i="20" s="1"/>
  <c r="AJ69" i="20" s="1"/>
  <c r="W57" i="23" s="1"/>
  <c r="J93" i="20"/>
  <c r="G137" i="20"/>
  <c r="E104" i="20"/>
  <c r="Q103" i="20" s="1"/>
  <c r="AC103" i="20" s="1"/>
  <c r="P41" i="23" s="1"/>
  <c r="E84" i="20"/>
  <c r="H12" i="20"/>
  <c r="I61" i="20"/>
  <c r="U58" i="20" s="1"/>
  <c r="AG58" i="20" s="1"/>
  <c r="T9" i="23" s="1"/>
  <c r="K105" i="20"/>
  <c r="AH151" i="20"/>
  <c r="U64" i="23" s="1"/>
  <c r="AK151" i="20"/>
  <c r="X64" i="23" s="1"/>
  <c r="K137" i="20"/>
  <c r="C72" i="20"/>
  <c r="O68" i="20" s="1"/>
  <c r="AA68" i="20" s="1"/>
  <c r="N22" i="23" s="1"/>
  <c r="J145" i="20"/>
  <c r="V144" i="20" s="1"/>
  <c r="AH144" i="20" s="1"/>
  <c r="U15" i="23" s="1"/>
  <c r="AF151" i="20"/>
  <c r="S64" i="23" s="1"/>
  <c r="K145" i="20"/>
  <c r="W143" i="20" s="1"/>
  <c r="AI143" i="20" s="1"/>
  <c r="V76" i="23" s="1"/>
  <c r="G114" i="20"/>
  <c r="S113" i="20" s="1"/>
  <c r="AE113" i="20" s="1"/>
  <c r="R13" i="23" s="1"/>
  <c r="E83" i="20"/>
  <c r="Q82" i="20" s="1"/>
  <c r="AC82" i="20" s="1"/>
  <c r="P12" i="23" s="1"/>
  <c r="D146" i="20"/>
  <c r="K84" i="20"/>
  <c r="G73" i="20"/>
  <c r="F105" i="20"/>
  <c r="J146" i="20"/>
  <c r="I11" i="20"/>
  <c r="U8" i="20" s="1"/>
  <c r="AG8" i="20" s="1"/>
  <c r="T90" i="23" s="1"/>
  <c r="M45" i="20"/>
  <c r="C11" i="20"/>
  <c r="O9" i="20" s="1"/>
  <c r="AA9" i="20" s="1"/>
  <c r="N68" i="23" s="1"/>
  <c r="L94" i="20"/>
  <c r="G136" i="20"/>
  <c r="S133" i="20" s="1"/>
  <c r="AE133" i="20" s="1"/>
  <c r="R62" i="23" s="1"/>
  <c r="AC150" i="20"/>
  <c r="P109" i="23" s="1"/>
  <c r="C12" i="20"/>
  <c r="J94" i="20"/>
  <c r="L84" i="20"/>
  <c r="L136" i="20"/>
  <c r="K14" i="24" s="1"/>
  <c r="D136" i="20"/>
  <c r="P133" i="20" s="1"/>
  <c r="AB133" i="20" s="1"/>
  <c r="O62" i="23" s="1"/>
  <c r="I12" i="20"/>
  <c r="C126" i="20"/>
  <c r="O121" i="20" s="1"/>
  <c r="AA121" i="20" s="1"/>
  <c r="N106" i="23" s="1"/>
  <c r="E27" i="20"/>
  <c r="G104" i="20"/>
  <c r="S98" i="20" s="1"/>
  <c r="AE98" i="20" s="1"/>
  <c r="R83" i="23" s="1"/>
  <c r="H94" i="20"/>
  <c r="K104" i="20"/>
  <c r="W101" i="20" s="1"/>
  <c r="AI101" i="20" s="1"/>
  <c r="V58" i="23" s="1"/>
  <c r="L11" i="20"/>
  <c r="X9" i="20" s="1"/>
  <c r="AJ9" i="20" s="1"/>
  <c r="W68" i="23" s="1"/>
  <c r="C73" i="20"/>
  <c r="G94" i="20"/>
  <c r="M93" i="20"/>
  <c r="Y90" i="20" s="1"/>
  <c r="AK90" i="20" s="1"/>
  <c r="X102" i="23" s="1"/>
  <c r="D94" i="20"/>
  <c r="H146" i="20"/>
  <c r="D93" i="20"/>
  <c r="P88" i="20" s="1"/>
  <c r="AB88" i="20" s="1"/>
  <c r="O100" i="23" s="1"/>
  <c r="K27" i="20"/>
  <c r="C105" i="20"/>
  <c r="H145" i="20"/>
  <c r="T143" i="20" s="1"/>
  <c r="AF143" i="20" s="1"/>
  <c r="S76" i="23" s="1"/>
  <c r="M27" i="20"/>
  <c r="D72" i="20"/>
  <c r="P69" i="20" s="1"/>
  <c r="AB69" i="20" s="1"/>
  <c r="O57" i="23" s="1"/>
  <c r="C136" i="20"/>
  <c r="O133" i="20" s="1"/>
  <c r="AA133" i="20" s="1"/>
  <c r="N62" i="23" s="1"/>
  <c r="D27" i="20"/>
  <c r="G84" i="20"/>
  <c r="I83" i="20"/>
  <c r="U80" i="20" s="1"/>
  <c r="AG80" i="20" s="1"/>
  <c r="T38" i="23" s="1"/>
  <c r="C93" i="20"/>
  <c r="O88" i="20" s="1"/>
  <c r="AA88" i="20" s="1"/>
  <c r="N100" i="23" s="1"/>
  <c r="K94" i="20"/>
  <c r="F73" i="20"/>
  <c r="K11" i="20"/>
  <c r="W8" i="20" s="1"/>
  <c r="AI8" i="20" s="1"/>
  <c r="V90" i="23" s="1"/>
  <c r="C83" i="20"/>
  <c r="O77" i="20" s="1"/>
  <c r="AA77" i="20" s="1"/>
  <c r="N81" i="23" s="1"/>
  <c r="D115" i="20"/>
  <c r="H105" i="20"/>
  <c r="I44" i="20"/>
  <c r="U31" i="20" s="1"/>
  <c r="AG31" i="20" s="1"/>
  <c r="T94" i="23" s="1"/>
  <c r="F146" i="20"/>
  <c r="AE151" i="20"/>
  <c r="R64" i="23" s="1"/>
  <c r="E127" i="20"/>
  <c r="I137" i="20"/>
  <c r="F104" i="20"/>
  <c r="R102" i="20" s="1"/>
  <c r="AD102" i="20" s="1"/>
  <c r="Q59" i="23" s="1"/>
  <c r="M146" i="20"/>
  <c r="H11" i="20"/>
  <c r="T5" i="20" s="1"/>
  <c r="AF5" i="20" s="1"/>
  <c r="S30" i="23" s="1"/>
  <c r="H126" i="20"/>
  <c r="T121" i="20" s="1"/>
  <c r="AF121" i="20" s="1"/>
  <c r="S106" i="23" s="1"/>
  <c r="E137" i="20"/>
  <c r="I146" i="20"/>
  <c r="E126" i="20"/>
  <c r="Q125" i="20" s="1"/>
  <c r="AC125" i="20" s="1"/>
  <c r="P14" i="23" s="1"/>
  <c r="H93" i="20"/>
  <c r="T89" i="20" s="1"/>
  <c r="AF89" i="20" s="1"/>
  <c r="S101" i="23" s="1"/>
  <c r="G93" i="20"/>
  <c r="S91" i="20" s="1"/>
  <c r="AE91" i="20" s="1"/>
  <c r="R103" i="23" s="1"/>
  <c r="H114" i="20"/>
  <c r="T112" i="20" s="1"/>
  <c r="AF112" i="20" s="1"/>
  <c r="S61" i="23" s="1"/>
  <c r="H72" i="20"/>
  <c r="T71" i="20" s="1"/>
  <c r="AF71" i="20" s="1"/>
  <c r="S11" i="23" s="1"/>
  <c r="M145" i="20"/>
  <c r="Y143" i="20" s="1"/>
  <c r="AK143" i="20" s="1"/>
  <c r="X76" i="23" s="1"/>
  <c r="I145" i="20"/>
  <c r="U143" i="20" s="1"/>
  <c r="AG143" i="20" s="1"/>
  <c r="T76" i="23" s="1"/>
  <c r="H73" i="20"/>
  <c r="L137" i="20"/>
  <c r="I126" i="20"/>
  <c r="U120" i="20" s="1"/>
  <c r="AG120" i="20" s="1"/>
  <c r="T105" i="23" s="1"/>
  <c r="M105" i="20"/>
  <c r="L83" i="20"/>
  <c r="X79" i="20" s="1"/>
  <c r="AJ79" i="20" s="1"/>
  <c r="W99" i="23" s="1"/>
  <c r="K93" i="20"/>
  <c r="W88" i="20" s="1"/>
  <c r="AI88" i="20" s="1"/>
  <c r="V100" i="23" s="1"/>
  <c r="D137" i="20"/>
  <c r="H115" i="20"/>
  <c r="F137" i="20"/>
  <c r="F45" i="20"/>
  <c r="K73" i="20"/>
  <c r="M127" i="20"/>
  <c r="L145" i="20"/>
  <c r="K15" i="24" s="1"/>
  <c r="C114" i="20"/>
  <c r="O112" i="20" s="1"/>
  <c r="AA112" i="20" s="1"/>
  <c r="N61" i="23" s="1"/>
  <c r="K126" i="20"/>
  <c r="W125" i="20" s="1"/>
  <c r="AI125" i="20" s="1"/>
  <c r="V14" i="23" s="1"/>
  <c r="J72" i="20"/>
  <c r="V69" i="20" s="1"/>
  <c r="AH69" i="20" s="1"/>
  <c r="U57" i="23" s="1"/>
  <c r="F94" i="20"/>
  <c r="AJ151" i="20"/>
  <c r="W64" i="23" s="1"/>
  <c r="L12" i="20"/>
  <c r="E146" i="20"/>
  <c r="AA151" i="20"/>
  <c r="N64" i="23" s="1"/>
  <c r="H137" i="20"/>
  <c r="L73" i="20"/>
  <c r="C104" i="20"/>
  <c r="O100" i="20" s="1"/>
  <c r="AA100" i="20" s="1"/>
  <c r="N24" i="23" s="1"/>
  <c r="M44" i="20"/>
  <c r="L6" i="24" s="1"/>
  <c r="I136" i="20"/>
  <c r="H14" i="24" s="1"/>
  <c r="D114" i="20"/>
  <c r="C12" i="24" s="1"/>
  <c r="K146" i="20"/>
  <c r="H26" i="20"/>
  <c r="T19" i="20" s="1"/>
  <c r="AF19" i="20" s="1"/>
  <c r="S48" i="23" s="1"/>
  <c r="K83" i="20"/>
  <c r="W82" i="20" s="1"/>
  <c r="AI82" i="20" s="1"/>
  <c r="V12" i="23" s="1"/>
  <c r="I84" i="20"/>
  <c r="J126" i="20"/>
  <c r="V123" i="20" s="1"/>
  <c r="AH123" i="20" s="1"/>
  <c r="U74" i="23" s="1"/>
  <c r="K136" i="20"/>
  <c r="W131" i="20" s="1"/>
  <c r="AI131" i="20" s="1"/>
  <c r="V108" i="23" s="1"/>
  <c r="F145" i="20"/>
  <c r="R142" i="20" s="1"/>
  <c r="AD142" i="20" s="1"/>
  <c r="Q43" i="23" s="1"/>
  <c r="E93" i="20"/>
  <c r="Q89" i="20" s="1"/>
  <c r="AC89" i="20" s="1"/>
  <c r="P101" i="23" s="1"/>
  <c r="I45" i="20"/>
  <c r="J127" i="20"/>
  <c r="M12" i="20"/>
  <c r="F83" i="20"/>
  <c r="R81" i="20" s="1"/>
  <c r="AD81" i="20" s="1"/>
  <c r="Q23" i="23" s="1"/>
  <c r="J61" i="20"/>
  <c r="I7" i="24" s="1"/>
  <c r="H27" i="20"/>
  <c r="I115" i="20"/>
  <c r="E26" i="20"/>
  <c r="Q17" i="20" s="1"/>
  <c r="AC17" i="20" s="1"/>
  <c r="P92" i="23" s="1"/>
  <c r="F84" i="20"/>
  <c r="E94" i="20"/>
  <c r="M11" i="20"/>
  <c r="Y7" i="20" s="1"/>
  <c r="AK7" i="20" s="1"/>
  <c r="X47" i="23" s="1"/>
  <c r="K12" i="20"/>
  <c r="D73" i="20"/>
  <c r="I114" i="20"/>
  <c r="U113" i="20" s="1"/>
  <c r="AG113" i="20" s="1"/>
  <c r="T13" i="23" s="1"/>
  <c r="I26" i="20"/>
  <c r="H5" i="24" s="1"/>
  <c r="D83" i="20"/>
  <c r="P80" i="20" s="1"/>
  <c r="AB80" i="20" s="1"/>
  <c r="O38" i="23" s="1"/>
  <c r="C84" i="20"/>
  <c r="F61" i="20"/>
  <c r="R60" i="20" s="1"/>
  <c r="AD60" i="20" s="1"/>
  <c r="Q80" i="23" s="1"/>
  <c r="F72" i="20"/>
  <c r="R66" i="20" s="1"/>
  <c r="AD66" i="20" s="1"/>
  <c r="Q98" i="23" s="1"/>
  <c r="L105" i="20"/>
  <c r="I105" i="20"/>
  <c r="J84" i="20"/>
  <c r="J114" i="20"/>
  <c r="V113" i="20" s="1"/>
  <c r="AH113" i="20" s="1"/>
  <c r="U13" i="23" s="1"/>
  <c r="K61" i="20"/>
  <c r="W58" i="20" s="1"/>
  <c r="AI58" i="20" s="1"/>
  <c r="V9" i="23" s="1"/>
  <c r="G72" i="20"/>
  <c r="S68" i="20" s="1"/>
  <c r="AE68" i="20" s="1"/>
  <c r="R22" i="23" s="1"/>
  <c r="M61" i="20"/>
  <c r="Y49" i="20" s="1"/>
  <c r="AK49" i="20" s="1"/>
  <c r="X34" i="23" s="1"/>
  <c r="M114" i="20"/>
  <c r="Y111" i="20" s="1"/>
  <c r="AK111" i="20" s="1"/>
  <c r="X60" i="23" s="1"/>
  <c r="C137" i="20"/>
  <c r="F93" i="20"/>
  <c r="R88" i="20" s="1"/>
  <c r="AD88" i="20" s="1"/>
  <c r="Q100" i="23" s="1"/>
  <c r="D145" i="20"/>
  <c r="P143" i="20" s="1"/>
  <c r="AB143" i="20" s="1"/>
  <c r="O76" i="23" s="1"/>
  <c r="C94" i="20"/>
  <c r="E12" i="20"/>
  <c r="E115" i="20"/>
  <c r="M83" i="20"/>
  <c r="Y80" i="20" s="1"/>
  <c r="AK80" i="20" s="1"/>
  <c r="X38" i="23" s="1"/>
  <c r="G12" i="20"/>
  <c r="J105" i="20"/>
  <c r="J12" i="20"/>
  <c r="D45" i="20"/>
  <c r="F12" i="20"/>
  <c r="D26" i="20"/>
  <c r="P20" i="20" s="1"/>
  <c r="AB20" i="20" s="1"/>
  <c r="O5" i="23" s="1"/>
  <c r="D84" i="20"/>
  <c r="G83" i="20"/>
  <c r="S81" i="20" s="1"/>
  <c r="AE81" i="20" s="1"/>
  <c r="R23" i="23" s="1"/>
  <c r="I127" i="20"/>
  <c r="H136" i="20"/>
  <c r="T131" i="20" s="1"/>
  <c r="AF131" i="20" s="1"/>
  <c r="S108" i="23" s="1"/>
  <c r="L146" i="20"/>
  <c r="H127" i="20"/>
  <c r="D44" i="20"/>
  <c r="P34" i="20" s="1"/>
  <c r="AB34" i="20" s="1"/>
  <c r="O97" i="23" s="1"/>
  <c r="M126" i="20"/>
  <c r="L13" i="24" s="1"/>
  <c r="J45" i="20"/>
  <c r="L44" i="20"/>
  <c r="X33" i="20" s="1"/>
  <c r="AJ33" i="20" s="1"/>
  <c r="W96" i="23" s="1"/>
  <c r="G45" i="20"/>
  <c r="F127" i="20"/>
  <c r="D127" i="20"/>
  <c r="C61" i="20"/>
  <c r="O53" i="20" s="1"/>
  <c r="AA53" i="20" s="1"/>
  <c r="N20" i="23" s="1"/>
  <c r="L27" i="20"/>
  <c r="L114" i="20"/>
  <c r="X110" i="20" s="1"/>
  <c r="AJ110" i="20" s="1"/>
  <c r="W25" i="23" s="1"/>
  <c r="K127" i="20"/>
  <c r="K44" i="20"/>
  <c r="W31" i="20" s="1"/>
  <c r="AI31" i="20" s="1"/>
  <c r="V94" i="23" s="1"/>
  <c r="E61" i="20"/>
  <c r="E62" i="20" s="1"/>
  <c r="E63" i="20" s="1"/>
  <c r="G61" i="20"/>
  <c r="S49" i="20" s="1"/>
  <c r="AE49" i="20" s="1"/>
  <c r="R34" i="23" s="1"/>
  <c r="E105" i="20"/>
  <c r="G127" i="20"/>
  <c r="E72" i="20"/>
  <c r="Q71" i="20" s="1"/>
  <c r="AC71" i="20" s="1"/>
  <c r="P11" i="23" s="1"/>
  <c r="L126" i="20"/>
  <c r="X119" i="20" s="1"/>
  <c r="AJ119" i="20" s="1"/>
  <c r="W104" i="23" s="1"/>
  <c r="H44" i="20"/>
  <c r="T35" i="20" s="1"/>
  <c r="AF35" i="20" s="1"/>
  <c r="S32" i="23" s="1"/>
  <c r="E114" i="20"/>
  <c r="Q113" i="20" s="1"/>
  <c r="AC113" i="20" s="1"/>
  <c r="P13" i="23" s="1"/>
  <c r="D104" i="20"/>
  <c r="P101" i="20" s="1"/>
  <c r="AB101" i="20" s="1"/>
  <c r="O58" i="23" s="1"/>
  <c r="E136" i="20"/>
  <c r="Q133" i="20" s="1"/>
  <c r="AC133" i="20" s="1"/>
  <c r="P62" i="23" s="1"/>
  <c r="C44" i="20"/>
  <c r="O32" i="20" s="1"/>
  <c r="AA32" i="20" s="1"/>
  <c r="N95" i="23" s="1"/>
  <c r="I27" i="20"/>
  <c r="I104" i="20"/>
  <c r="U102" i="20" s="1"/>
  <c r="AG102" i="20" s="1"/>
  <c r="T59" i="23" s="1"/>
  <c r="F27" i="20"/>
  <c r="H104" i="20"/>
  <c r="H84" i="20"/>
  <c r="H83" i="20"/>
  <c r="T79" i="20" s="1"/>
  <c r="AF79" i="20" s="1"/>
  <c r="S99" i="23" s="1"/>
  <c r="H45" i="20"/>
  <c r="F136" i="20"/>
  <c r="E14" i="24" s="1"/>
  <c r="M73" i="20"/>
  <c r="D105" i="20"/>
  <c r="G11" i="20"/>
  <c r="S8" i="20" s="1"/>
  <c r="AE8" i="20" s="1"/>
  <c r="R90" i="23" s="1"/>
  <c r="M84" i="20"/>
  <c r="M137" i="20"/>
  <c r="AD150" i="20"/>
  <c r="Q109" i="23" s="1"/>
  <c r="F26" i="20"/>
  <c r="E5" i="24" s="1"/>
  <c r="M72" i="20"/>
  <c r="Y69" i="20" s="1"/>
  <c r="AK69" i="20" s="1"/>
  <c r="X57" i="23" s="1"/>
  <c r="C145" i="20"/>
  <c r="O141" i="20" s="1"/>
  <c r="AA141" i="20" s="1"/>
  <c r="N85" i="23" s="1"/>
  <c r="M136" i="20"/>
  <c r="Y135" i="20" s="1"/>
  <c r="AK135" i="20" s="1"/>
  <c r="X63" i="23" s="1"/>
  <c r="F44" i="20"/>
  <c r="R35" i="20" s="1"/>
  <c r="AD35" i="20" s="1"/>
  <c r="Q32" i="23" s="1"/>
  <c r="J136" i="20"/>
  <c r="V133" i="20" s="1"/>
  <c r="AH133" i="20" s="1"/>
  <c r="U62" i="23" s="1"/>
  <c r="K72" i="20"/>
  <c r="J8" i="24" s="1"/>
  <c r="C146" i="20"/>
  <c r="J73" i="20"/>
  <c r="E11" i="20"/>
  <c r="Q5" i="20" s="1"/>
  <c r="AC5" i="20" s="1"/>
  <c r="P30" i="23" s="1"/>
  <c r="J137" i="20"/>
  <c r="C115" i="20"/>
  <c r="J104" i="20"/>
  <c r="V102" i="20" s="1"/>
  <c r="AH102" i="20" s="1"/>
  <c r="U59" i="23" s="1"/>
  <c r="L61" i="20"/>
  <c r="K7" i="24" s="1"/>
  <c r="G105" i="20"/>
  <c r="J11" i="20"/>
  <c r="V10" i="20" s="1"/>
  <c r="AH10" i="20" s="1"/>
  <c r="U4" i="23" s="1"/>
  <c r="K26" i="20"/>
  <c r="J5" i="24" s="1"/>
  <c r="C45" i="20"/>
  <c r="F126" i="20"/>
  <c r="R120" i="20" s="1"/>
  <c r="AD120" i="20" s="1"/>
  <c r="Q105" i="23" s="1"/>
  <c r="F11" i="20"/>
  <c r="R7" i="20" s="1"/>
  <c r="AD7" i="20" s="1"/>
  <c r="Q47" i="23" s="1"/>
  <c r="L127" i="20"/>
  <c r="I73" i="20"/>
  <c r="M115" i="20"/>
  <c r="C127" i="20"/>
  <c r="F115" i="20"/>
  <c r="C27" i="20"/>
  <c r="M26" i="20"/>
  <c r="Y16" i="20" s="1"/>
  <c r="AK16" i="20" s="1"/>
  <c r="X91" i="23" s="1"/>
  <c r="K115" i="20"/>
  <c r="J115" i="20"/>
  <c r="E45" i="20"/>
  <c r="J83" i="20"/>
  <c r="V78" i="20" s="1"/>
  <c r="AH78" i="20" s="1"/>
  <c r="U82" i="23" s="1"/>
  <c r="H61" i="20"/>
  <c r="T50" i="20" s="1"/>
  <c r="AF50" i="20" s="1"/>
  <c r="S35" i="23" s="1"/>
  <c r="F114" i="20"/>
  <c r="R110" i="20" s="1"/>
  <c r="AD110" i="20" s="1"/>
  <c r="Q25" i="23" s="1"/>
  <c r="K45" i="20"/>
  <c r="C26" i="20"/>
  <c r="O23" i="20" s="1"/>
  <c r="AA23" i="20" s="1"/>
  <c r="N71" i="23" s="1"/>
  <c r="D61" i="20"/>
  <c r="P50" i="20" s="1"/>
  <c r="AB50" i="20" s="1"/>
  <c r="O35" i="23" s="1"/>
  <c r="E44" i="20"/>
  <c r="Q36" i="20" s="1"/>
  <c r="AC36" i="20" s="1"/>
  <c r="P33" i="23" s="1"/>
  <c r="D126" i="20"/>
  <c r="C13" i="24" s="1"/>
  <c r="G146" i="20"/>
  <c r="G44" i="20"/>
  <c r="F6" i="24" s="1"/>
  <c r="L104" i="20"/>
  <c r="X100" i="20" s="1"/>
  <c r="AJ100" i="20" s="1"/>
  <c r="W24" i="23" s="1"/>
  <c r="E73" i="20"/>
  <c r="G126" i="20"/>
  <c r="S121" i="20" s="1"/>
  <c r="AE121" i="20" s="1"/>
  <c r="R106" i="23" s="1"/>
  <c r="L115" i="20"/>
  <c r="J26" i="20"/>
  <c r="I5" i="24" s="1"/>
  <c r="D12" i="20"/>
  <c r="G145" i="20"/>
  <c r="S143" i="20" s="1"/>
  <c r="AE143" i="20" s="1"/>
  <c r="R76" i="23" s="1"/>
  <c r="L26" i="20"/>
  <c r="K5" i="24" s="1"/>
  <c r="J27" i="20"/>
  <c r="G26" i="20"/>
  <c r="S16" i="20" s="1"/>
  <c r="AE16" i="20" s="1"/>
  <c r="R91" i="23" s="1"/>
  <c r="L45" i="20"/>
  <c r="D11" i="20"/>
  <c r="P8" i="20" s="1"/>
  <c r="AB8" i="20" s="1"/>
  <c r="O90" i="23" s="1"/>
  <c r="J44" i="20"/>
  <c r="V40" i="20" s="1"/>
  <c r="AH40" i="20" s="1"/>
  <c r="U52" i="23" s="1"/>
  <c r="G27" i="20"/>
  <c r="C16" i="24"/>
  <c r="AB151" i="20"/>
  <c r="O64" i="23" s="1"/>
  <c r="AB150" i="20"/>
  <c r="O109" i="23" s="1"/>
  <c r="E16" i="24"/>
  <c r="J16" i="24"/>
  <c r="AI151" i="20"/>
  <c r="V64" i="23" s="1"/>
  <c r="H10" i="24"/>
  <c r="K113" i="3"/>
  <c r="S113" i="3" s="1"/>
  <c r="J13" i="18" s="1"/>
  <c r="K112" i="3"/>
  <c r="S112" i="3" s="1"/>
  <c r="J61" i="18" s="1"/>
  <c r="K111" i="3"/>
  <c r="S111" i="3" s="1"/>
  <c r="J60" i="18" s="1"/>
  <c r="K109" i="3"/>
  <c r="S109" i="3" s="1"/>
  <c r="J84" i="18" s="1"/>
  <c r="K110" i="3"/>
  <c r="S110" i="3" s="1"/>
  <c r="J25" i="18" s="1"/>
  <c r="C116" i="3"/>
  <c r="H16" i="24" l="1"/>
  <c r="Q142" i="20"/>
  <c r="AC142" i="20" s="1"/>
  <c r="P43" i="23" s="1"/>
  <c r="AG150" i="20"/>
  <c r="T109" i="23" s="1"/>
  <c r="I95" i="20"/>
  <c r="W99" i="20"/>
  <c r="AI99" i="20" s="1"/>
  <c r="V40" i="23" s="1"/>
  <c r="U88" i="20"/>
  <c r="AG88" i="20" s="1"/>
  <c r="T100" i="23" s="1"/>
  <c r="H4" i="24"/>
  <c r="O131" i="20"/>
  <c r="AA131" i="20" s="1"/>
  <c r="N108" i="23" s="1"/>
  <c r="W89" i="20"/>
  <c r="AI89" i="20" s="1"/>
  <c r="V101" i="23" s="1"/>
  <c r="D15" i="24"/>
  <c r="Q143" i="20"/>
  <c r="AC143" i="20" s="1"/>
  <c r="P76" i="23" s="1"/>
  <c r="Q144" i="20"/>
  <c r="AC144" i="20" s="1"/>
  <c r="P15" i="23" s="1"/>
  <c r="T38" i="20"/>
  <c r="AF38" i="20" s="1"/>
  <c r="S50" i="23" s="1"/>
  <c r="B11" i="24"/>
  <c r="O102" i="20"/>
  <c r="AA102" i="20" s="1"/>
  <c r="N59" i="23" s="1"/>
  <c r="U90" i="20"/>
  <c r="AG90" i="20" s="1"/>
  <c r="T102" i="23" s="1"/>
  <c r="AS150" i="20"/>
  <c r="O99" i="20"/>
  <c r="AA99" i="20" s="1"/>
  <c r="N40" i="23" s="1"/>
  <c r="U91" i="20"/>
  <c r="AG91" i="20" s="1"/>
  <c r="T103" i="23" s="1"/>
  <c r="O143" i="20"/>
  <c r="AA143" i="20" s="1"/>
  <c r="N76" i="23" s="1"/>
  <c r="U68" i="20"/>
  <c r="AG68" i="20" s="1"/>
  <c r="T22" i="23" s="1"/>
  <c r="V50" i="20"/>
  <c r="AH50" i="20" s="1"/>
  <c r="U35" i="23" s="1"/>
  <c r="V49" i="20"/>
  <c r="AH49" i="20" s="1"/>
  <c r="U34" i="23" s="1"/>
  <c r="V59" i="20"/>
  <c r="AH59" i="20" s="1"/>
  <c r="U37" i="23" s="1"/>
  <c r="V51" i="20"/>
  <c r="AH51" i="20" s="1"/>
  <c r="U36" i="23" s="1"/>
  <c r="J11" i="24"/>
  <c r="J62" i="20"/>
  <c r="J63" i="20" s="1"/>
  <c r="AT59" i="20" s="1"/>
  <c r="E147" i="20"/>
  <c r="AO143" i="20" s="1"/>
  <c r="O135" i="20"/>
  <c r="AA135" i="20" s="1"/>
  <c r="N63" i="23" s="1"/>
  <c r="P91" i="20"/>
  <c r="AB91" i="20" s="1"/>
  <c r="O103" i="23" s="1"/>
  <c r="G10" i="24"/>
  <c r="U92" i="20"/>
  <c r="AG92" i="20" s="1"/>
  <c r="T39" i="23" s="1"/>
  <c r="O109" i="20"/>
  <c r="AA109" i="20" s="1"/>
  <c r="N84" i="23" s="1"/>
  <c r="J10" i="24"/>
  <c r="B14" i="24"/>
  <c r="V70" i="20"/>
  <c r="AH70" i="20" s="1"/>
  <c r="U10" i="23" s="1"/>
  <c r="O81" i="20"/>
  <c r="AA81" i="20" s="1"/>
  <c r="N23" i="23" s="1"/>
  <c r="M95" i="20"/>
  <c r="AW88" i="20" s="1"/>
  <c r="U49" i="20"/>
  <c r="AG49" i="20" s="1"/>
  <c r="T34" i="23" s="1"/>
  <c r="W98" i="20"/>
  <c r="AI98" i="20" s="1"/>
  <c r="V83" i="23" s="1"/>
  <c r="G95" i="20"/>
  <c r="AQ92" i="20" s="1"/>
  <c r="U4" i="20"/>
  <c r="AG4" i="20" s="1"/>
  <c r="T89" i="23" s="1"/>
  <c r="O78" i="20"/>
  <c r="AA78" i="20" s="1"/>
  <c r="N82" i="23" s="1"/>
  <c r="X88" i="20"/>
  <c r="AJ88" i="20" s="1"/>
  <c r="W100" i="23" s="1"/>
  <c r="P22" i="20"/>
  <c r="AB22" i="20" s="1"/>
  <c r="O93" i="23" s="1"/>
  <c r="L10" i="24"/>
  <c r="V71" i="20"/>
  <c r="AH71" i="20" s="1"/>
  <c r="U11" i="23" s="1"/>
  <c r="Y92" i="20"/>
  <c r="AK92" i="20" s="1"/>
  <c r="X39" i="23" s="1"/>
  <c r="V68" i="20"/>
  <c r="AH68" i="20" s="1"/>
  <c r="U22" i="23" s="1"/>
  <c r="V119" i="20"/>
  <c r="AH119" i="20" s="1"/>
  <c r="U104" i="23" s="1"/>
  <c r="U6" i="20"/>
  <c r="AG6" i="20" s="1"/>
  <c r="T19" i="23" s="1"/>
  <c r="Y91" i="20"/>
  <c r="AK91" i="20" s="1"/>
  <c r="X103" i="23" s="1"/>
  <c r="W112" i="20"/>
  <c r="AI112" i="20" s="1"/>
  <c r="V61" i="23" s="1"/>
  <c r="U10" i="20"/>
  <c r="AG10" i="20" s="1"/>
  <c r="T4" i="23" s="1"/>
  <c r="E11" i="24"/>
  <c r="U7" i="20"/>
  <c r="AG7" i="20" s="1"/>
  <c r="T47" i="23" s="1"/>
  <c r="I62" i="20"/>
  <c r="I63" i="20" s="1"/>
  <c r="AS52" i="20" s="1"/>
  <c r="U9" i="20"/>
  <c r="AG9" i="20" s="1"/>
  <c r="T68" i="23" s="1"/>
  <c r="K116" i="20"/>
  <c r="AU111" i="20" s="1"/>
  <c r="U54" i="20"/>
  <c r="AG54" i="20" s="1"/>
  <c r="T54" i="23" s="1"/>
  <c r="W4" i="20"/>
  <c r="AI4" i="20" s="1"/>
  <c r="V89" i="23" s="1"/>
  <c r="D9" i="24"/>
  <c r="S50" i="20"/>
  <c r="AE50" i="20" s="1"/>
  <c r="R35" i="23" s="1"/>
  <c r="L4" i="24"/>
  <c r="Q78" i="20"/>
  <c r="AC78" i="20" s="1"/>
  <c r="P82" i="23" s="1"/>
  <c r="S101" i="20"/>
  <c r="AE101" i="20" s="1"/>
  <c r="R58" i="23" s="1"/>
  <c r="K128" i="20"/>
  <c r="AU119" i="20" s="1"/>
  <c r="P70" i="20"/>
  <c r="AB70" i="20" s="1"/>
  <c r="O10" i="23" s="1"/>
  <c r="P54" i="20"/>
  <c r="AB54" i="20" s="1"/>
  <c r="O54" i="23" s="1"/>
  <c r="J13" i="24"/>
  <c r="V81" i="20"/>
  <c r="AH81" i="20" s="1"/>
  <c r="U23" i="23" s="1"/>
  <c r="U109" i="20"/>
  <c r="AG109" i="20" s="1"/>
  <c r="T84" i="23" s="1"/>
  <c r="Y102" i="20"/>
  <c r="AK102" i="20" s="1"/>
  <c r="X59" i="23" s="1"/>
  <c r="W120" i="20"/>
  <c r="AI120" i="20" s="1"/>
  <c r="V105" i="23" s="1"/>
  <c r="O111" i="20"/>
  <c r="AA111" i="20" s="1"/>
  <c r="N60" i="23" s="1"/>
  <c r="Y99" i="20"/>
  <c r="AK99" i="20" s="1"/>
  <c r="X40" i="23" s="1"/>
  <c r="W91" i="20"/>
  <c r="AI91" i="20" s="1"/>
  <c r="V103" i="23" s="1"/>
  <c r="Q80" i="20"/>
  <c r="AC80" i="20" s="1"/>
  <c r="P38" i="23" s="1"/>
  <c r="W92" i="20"/>
  <c r="AI92" i="20" s="1"/>
  <c r="V39" i="23" s="1"/>
  <c r="P92" i="20"/>
  <c r="AB92" i="20" s="1"/>
  <c r="O39" i="23" s="1"/>
  <c r="W122" i="20"/>
  <c r="AI122" i="20" s="1"/>
  <c r="V42" i="23" s="1"/>
  <c r="P55" i="20"/>
  <c r="AB55" i="20" s="1"/>
  <c r="O55" i="23" s="1"/>
  <c r="W10" i="20"/>
  <c r="AI10" i="20" s="1"/>
  <c r="V4" i="23" s="1"/>
  <c r="W123" i="20"/>
  <c r="AI123" i="20" s="1"/>
  <c r="V74" i="23" s="1"/>
  <c r="S102" i="20"/>
  <c r="AE102" i="20" s="1"/>
  <c r="R59" i="23" s="1"/>
  <c r="E85" i="20"/>
  <c r="AO81" i="20" s="1"/>
  <c r="O110" i="20"/>
  <c r="AA110" i="20" s="1"/>
  <c r="N25" i="23" s="1"/>
  <c r="W5" i="20"/>
  <c r="AI5" i="20" s="1"/>
  <c r="V30" i="23" s="1"/>
  <c r="G106" i="20"/>
  <c r="AQ100" i="20" s="1"/>
  <c r="H15" i="24"/>
  <c r="P59" i="20"/>
  <c r="AB59" i="20" s="1"/>
  <c r="O37" i="23" s="1"/>
  <c r="L11" i="24"/>
  <c r="Q98" i="20"/>
  <c r="AC98" i="20" s="1"/>
  <c r="P83" i="23" s="1"/>
  <c r="E106" i="20"/>
  <c r="AO101" i="20" s="1"/>
  <c r="S99" i="20"/>
  <c r="AE99" i="20" s="1"/>
  <c r="R40" i="23" s="1"/>
  <c r="W6" i="20"/>
  <c r="AI6" i="20" s="1"/>
  <c r="V19" i="23" s="1"/>
  <c r="P89" i="20"/>
  <c r="AB89" i="20" s="1"/>
  <c r="O101" i="23" s="1"/>
  <c r="Q81" i="20"/>
  <c r="AC81" i="20" s="1"/>
  <c r="P23" i="23" s="1"/>
  <c r="F11" i="24"/>
  <c r="W7" i="20"/>
  <c r="AI7" i="20" s="1"/>
  <c r="V47" i="23" s="1"/>
  <c r="S103" i="20"/>
  <c r="AE103" i="20" s="1"/>
  <c r="R41" i="23" s="1"/>
  <c r="S100" i="20"/>
  <c r="AE100" i="20" s="1"/>
  <c r="R24" i="23" s="1"/>
  <c r="C10" i="24"/>
  <c r="Q79" i="20"/>
  <c r="AC79" i="20" s="1"/>
  <c r="P99" i="23" s="1"/>
  <c r="O113" i="20"/>
  <c r="AA113" i="20" s="1"/>
  <c r="N13" i="23" s="1"/>
  <c r="Y100" i="20"/>
  <c r="AK100" i="20" s="1"/>
  <c r="X24" i="23" s="1"/>
  <c r="C116" i="20"/>
  <c r="AM109" i="20" s="1"/>
  <c r="Y103" i="20"/>
  <c r="AK103" i="20" s="1"/>
  <c r="X41" i="23" s="1"/>
  <c r="AV150" i="20"/>
  <c r="M106" i="20"/>
  <c r="AW98" i="20" s="1"/>
  <c r="G7" i="24"/>
  <c r="Y33" i="20"/>
  <c r="AK33" i="20" s="1"/>
  <c r="X96" i="23" s="1"/>
  <c r="J4" i="24"/>
  <c r="E128" i="20"/>
  <c r="AO124" i="20" s="1"/>
  <c r="P90" i="20"/>
  <c r="AB90" i="20" s="1"/>
  <c r="O102" i="23" s="1"/>
  <c r="Q77" i="20"/>
  <c r="AC77" i="20" s="1"/>
  <c r="P81" i="23" s="1"/>
  <c r="K85" i="20"/>
  <c r="AU82" i="20" s="1"/>
  <c r="J95" i="20"/>
  <c r="AT92" i="20" s="1"/>
  <c r="K13" i="20"/>
  <c r="AU9" i="20" s="1"/>
  <c r="W121" i="20"/>
  <c r="AI121" i="20" s="1"/>
  <c r="V106" i="23" s="1"/>
  <c r="B12" i="24"/>
  <c r="H8" i="24"/>
  <c r="W90" i="20"/>
  <c r="AI90" i="20" s="1"/>
  <c r="V102" i="23" s="1"/>
  <c r="R71" i="20"/>
  <c r="AD71" i="20" s="1"/>
  <c r="Q11" i="23" s="1"/>
  <c r="Y101" i="20"/>
  <c r="AK101" i="20" s="1"/>
  <c r="X58" i="23" s="1"/>
  <c r="D95" i="20"/>
  <c r="AN90" i="20" s="1"/>
  <c r="H95" i="20"/>
  <c r="AR92" i="20" s="1"/>
  <c r="C13" i="20"/>
  <c r="AM9" i="20" s="1"/>
  <c r="W111" i="20"/>
  <c r="AI111" i="20" s="1"/>
  <c r="V60" i="23" s="1"/>
  <c r="O8" i="20"/>
  <c r="N90" i="23" s="1"/>
  <c r="I8" i="24"/>
  <c r="Y88" i="20"/>
  <c r="AK88" i="20" s="1"/>
  <c r="X100" i="23" s="1"/>
  <c r="U5" i="20"/>
  <c r="AG5" i="20" s="1"/>
  <c r="T30" i="23" s="1"/>
  <c r="C138" i="20"/>
  <c r="AM133" i="20" s="1"/>
  <c r="V67" i="20"/>
  <c r="AH67" i="20" s="1"/>
  <c r="U21" i="23" s="1"/>
  <c r="X133" i="20"/>
  <c r="AJ133" i="20" s="1"/>
  <c r="W62" i="23" s="1"/>
  <c r="J74" i="20"/>
  <c r="AT67" i="20" s="1"/>
  <c r="O132" i="20"/>
  <c r="AA132" i="20" s="1"/>
  <c r="N26" i="23" s="1"/>
  <c r="Y89" i="20"/>
  <c r="AK89" i="20" s="1"/>
  <c r="X101" i="23" s="1"/>
  <c r="X71" i="20"/>
  <c r="AJ71" i="20" s="1"/>
  <c r="W11" i="23" s="1"/>
  <c r="W109" i="20"/>
  <c r="AI109" i="20" s="1"/>
  <c r="V84" i="23" s="1"/>
  <c r="O134" i="20"/>
  <c r="AA134" i="20" s="1"/>
  <c r="N75" i="23" s="1"/>
  <c r="J12" i="24"/>
  <c r="B9" i="24"/>
  <c r="X135" i="20"/>
  <c r="AJ135" i="20" s="1"/>
  <c r="W63" i="23" s="1"/>
  <c r="O6" i="20"/>
  <c r="AA6" i="20" s="1"/>
  <c r="N19" i="23" s="1"/>
  <c r="W35" i="20"/>
  <c r="AI35" i="20" s="1"/>
  <c r="V32" i="23" s="1"/>
  <c r="O5" i="20"/>
  <c r="AA5" i="20" s="1"/>
  <c r="N30" i="23" s="1"/>
  <c r="O80" i="20"/>
  <c r="AA80" i="20" s="1"/>
  <c r="N38" i="23" s="1"/>
  <c r="W113" i="20"/>
  <c r="AI113" i="20" s="1"/>
  <c r="V13" i="23" s="1"/>
  <c r="C85" i="20"/>
  <c r="AM78" i="20" s="1"/>
  <c r="Y70" i="20"/>
  <c r="AK70" i="20" s="1"/>
  <c r="X10" i="23" s="1"/>
  <c r="T135" i="20"/>
  <c r="AF135" i="20" s="1"/>
  <c r="S63" i="23" s="1"/>
  <c r="B4" i="24"/>
  <c r="P19" i="20"/>
  <c r="AB19" i="20" s="1"/>
  <c r="O48" i="23" s="1"/>
  <c r="X68" i="20"/>
  <c r="AJ68" i="20" s="1"/>
  <c r="W22" i="23" s="1"/>
  <c r="X67" i="20"/>
  <c r="AJ67" i="20" s="1"/>
  <c r="W21" i="23" s="1"/>
  <c r="S88" i="20"/>
  <c r="AE88" i="20" s="1"/>
  <c r="R100" i="23" s="1"/>
  <c r="C5" i="24"/>
  <c r="X90" i="20"/>
  <c r="AJ90" i="20" s="1"/>
  <c r="W102" i="23" s="1"/>
  <c r="O67" i="20"/>
  <c r="AA67" i="20" s="1"/>
  <c r="N21" i="23" s="1"/>
  <c r="O7" i="20"/>
  <c r="AA7" i="20" s="1"/>
  <c r="N47" i="23" s="1"/>
  <c r="Y71" i="20"/>
  <c r="AK71" i="20" s="1"/>
  <c r="X11" i="23" s="1"/>
  <c r="U51" i="20"/>
  <c r="AG51" i="20" s="1"/>
  <c r="T36" i="23" s="1"/>
  <c r="G14" i="24"/>
  <c r="C9" i="24"/>
  <c r="I10" i="24"/>
  <c r="P18" i="20"/>
  <c r="AB18" i="20" s="1"/>
  <c r="O69" i="23" s="1"/>
  <c r="P98" i="20"/>
  <c r="AB98" i="20" s="1"/>
  <c r="O83" i="23" s="1"/>
  <c r="Y55" i="20"/>
  <c r="AK55" i="20" s="1"/>
  <c r="X55" i="23" s="1"/>
  <c r="U52" i="20"/>
  <c r="AG52" i="20" s="1"/>
  <c r="T73" i="23" s="1"/>
  <c r="Y66" i="20"/>
  <c r="AK66" i="20" s="1"/>
  <c r="X98" i="23" s="1"/>
  <c r="X6" i="20"/>
  <c r="AJ6" i="20" s="1"/>
  <c r="W19" i="23" s="1"/>
  <c r="V19" i="20"/>
  <c r="AH19" i="20" s="1"/>
  <c r="U48" i="23" s="1"/>
  <c r="X4" i="20"/>
  <c r="AJ4" i="20" s="1"/>
  <c r="W89" i="23" s="1"/>
  <c r="W53" i="20"/>
  <c r="AI53" i="20" s="1"/>
  <c r="V20" i="23" s="1"/>
  <c r="Y67" i="20"/>
  <c r="AK67" i="20" s="1"/>
  <c r="X21" i="23" s="1"/>
  <c r="O144" i="20"/>
  <c r="AA144" i="20" s="1"/>
  <c r="N15" i="23" s="1"/>
  <c r="W55" i="20"/>
  <c r="AI55" i="20" s="1"/>
  <c r="V55" i="23" s="1"/>
  <c r="P23" i="20"/>
  <c r="AB23" i="20" s="1"/>
  <c r="O71" i="23" s="1"/>
  <c r="U56" i="20"/>
  <c r="AG56" i="20" s="1"/>
  <c r="T56" i="23" s="1"/>
  <c r="V142" i="20"/>
  <c r="AH142" i="20" s="1"/>
  <c r="U43" i="23" s="1"/>
  <c r="H7" i="24"/>
  <c r="K8" i="24"/>
  <c r="X132" i="20"/>
  <c r="AJ132" i="20" s="1"/>
  <c r="W26" i="23" s="1"/>
  <c r="L8" i="24"/>
  <c r="X31" i="20"/>
  <c r="AJ31" i="20" s="1"/>
  <c r="W94" i="23" s="1"/>
  <c r="D85" i="20"/>
  <c r="AN80" i="20" s="1"/>
  <c r="V90" i="20"/>
  <c r="AH90" i="20" s="1"/>
  <c r="U102" i="23" s="1"/>
  <c r="W19" i="20"/>
  <c r="AI19" i="20" s="1"/>
  <c r="V48" i="23" s="1"/>
  <c r="X70" i="20"/>
  <c r="AJ70" i="20" s="1"/>
  <c r="W10" i="23" s="1"/>
  <c r="O69" i="20"/>
  <c r="AA69" i="20" s="1"/>
  <c r="N57" i="23" s="1"/>
  <c r="P21" i="20"/>
  <c r="AB21" i="20" s="1"/>
  <c r="O70" i="23" s="1"/>
  <c r="X131" i="20"/>
  <c r="AJ131" i="20" s="1"/>
  <c r="W108" i="23" s="1"/>
  <c r="O70" i="20"/>
  <c r="AA70" i="20" s="1"/>
  <c r="N10" i="23" s="1"/>
  <c r="G74" i="20"/>
  <c r="AQ69" i="20" s="1"/>
  <c r="J147" i="20"/>
  <c r="AT142" i="20" s="1"/>
  <c r="J7" i="24"/>
  <c r="V88" i="20"/>
  <c r="AH88" i="20" s="1"/>
  <c r="U100" i="23" s="1"/>
  <c r="P17" i="20"/>
  <c r="AB17" i="20" s="1"/>
  <c r="O92" i="23" s="1"/>
  <c r="R37" i="20"/>
  <c r="AD37" i="20" s="1"/>
  <c r="Q49" i="23" s="1"/>
  <c r="X113" i="20"/>
  <c r="AJ113" i="20" s="1"/>
  <c r="W13" i="23" s="1"/>
  <c r="W38" i="20"/>
  <c r="AI38" i="20" s="1"/>
  <c r="V50" i="23" s="1"/>
  <c r="K62" i="20"/>
  <c r="K63" i="20" s="1"/>
  <c r="AU53" i="20" s="1"/>
  <c r="V92" i="20"/>
  <c r="AH92" i="20" s="1"/>
  <c r="U39" i="23" s="1"/>
  <c r="W59" i="20"/>
  <c r="AI59" i="20" s="1"/>
  <c r="V37" i="23" s="1"/>
  <c r="Y133" i="20"/>
  <c r="AK133" i="20" s="1"/>
  <c r="X62" i="23" s="1"/>
  <c r="O4" i="20"/>
  <c r="AA4" i="20" s="1"/>
  <c r="N89" i="23" s="1"/>
  <c r="E95" i="20"/>
  <c r="AO88" i="20" s="1"/>
  <c r="W68" i="20"/>
  <c r="AI68" i="20" s="1"/>
  <c r="V22" i="23" s="1"/>
  <c r="O66" i="20"/>
  <c r="AA66" i="20" s="1"/>
  <c r="N98" i="23" s="1"/>
  <c r="W43" i="20"/>
  <c r="AI43" i="20" s="1"/>
  <c r="V53" i="23" s="1"/>
  <c r="T39" i="20"/>
  <c r="AF39" i="20" s="1"/>
  <c r="S51" i="23" s="1"/>
  <c r="O10" i="20"/>
  <c r="AA10" i="20" s="1"/>
  <c r="N4" i="23" s="1"/>
  <c r="F10" i="24"/>
  <c r="W103" i="20"/>
  <c r="AI103" i="20" s="1"/>
  <c r="V41" i="23" s="1"/>
  <c r="W32" i="20"/>
  <c r="AI32" i="20" s="1"/>
  <c r="V95" i="23" s="1"/>
  <c r="Y68" i="20"/>
  <c r="AK68" i="20" s="1"/>
  <c r="X22" i="23" s="1"/>
  <c r="X134" i="20"/>
  <c r="AJ134" i="20" s="1"/>
  <c r="W75" i="23" s="1"/>
  <c r="V91" i="20"/>
  <c r="AH91" i="20" s="1"/>
  <c r="U103" i="23" s="1"/>
  <c r="W49" i="20"/>
  <c r="AI49" i="20" s="1"/>
  <c r="V34" i="23" s="1"/>
  <c r="U50" i="20"/>
  <c r="AG50" i="20" s="1"/>
  <c r="T35" i="23" s="1"/>
  <c r="U59" i="20"/>
  <c r="AG59" i="20" s="1"/>
  <c r="T37" i="23" s="1"/>
  <c r="V143" i="20"/>
  <c r="AH143" i="20" s="1"/>
  <c r="U76" i="23" s="1"/>
  <c r="P16" i="20"/>
  <c r="AB16" i="20" s="1"/>
  <c r="O91" i="23" s="1"/>
  <c r="K4" i="24"/>
  <c r="P53" i="20"/>
  <c r="AB53" i="20" s="1"/>
  <c r="O20" i="23" s="1"/>
  <c r="Q88" i="20"/>
  <c r="AC88" i="20" s="1"/>
  <c r="P100" i="23" s="1"/>
  <c r="T78" i="20"/>
  <c r="AF78" i="20" s="1"/>
  <c r="S82" i="23" s="1"/>
  <c r="J15" i="24"/>
  <c r="L95" i="20"/>
  <c r="AV88" i="20" s="1"/>
  <c r="T34" i="20"/>
  <c r="AF34" i="20" s="1"/>
  <c r="S97" i="23" s="1"/>
  <c r="X92" i="20"/>
  <c r="AJ92" i="20" s="1"/>
  <c r="W39" i="23" s="1"/>
  <c r="W51" i="20"/>
  <c r="AI51" i="20" s="1"/>
  <c r="V36" i="23" s="1"/>
  <c r="X91" i="20"/>
  <c r="AJ91" i="20" s="1"/>
  <c r="W103" i="23" s="1"/>
  <c r="Y10" i="20"/>
  <c r="AK10" i="20" s="1"/>
  <c r="X4" i="23" s="1"/>
  <c r="V89" i="20"/>
  <c r="AH89" i="20" s="1"/>
  <c r="U101" i="23" s="1"/>
  <c r="T40" i="20"/>
  <c r="AF40" i="20" s="1"/>
  <c r="S52" i="23" s="1"/>
  <c r="R101" i="20"/>
  <c r="AD101" i="20" s="1"/>
  <c r="Q58" i="23" s="1"/>
  <c r="O50" i="20"/>
  <c r="AA50" i="20" s="1"/>
  <c r="N35" i="23" s="1"/>
  <c r="S90" i="20"/>
  <c r="AE90" i="20" s="1"/>
  <c r="R102" i="23" s="1"/>
  <c r="U53" i="20"/>
  <c r="AG53" i="20" s="1"/>
  <c r="T20" i="23" s="1"/>
  <c r="P77" i="20"/>
  <c r="AB77" i="20" s="1"/>
  <c r="O81" i="23" s="1"/>
  <c r="U55" i="20"/>
  <c r="AG55" i="20" s="1"/>
  <c r="T55" i="23" s="1"/>
  <c r="L13" i="20"/>
  <c r="AV6" i="20" s="1"/>
  <c r="S70" i="20"/>
  <c r="AE70" i="20" s="1"/>
  <c r="R10" i="23" s="1"/>
  <c r="W67" i="20"/>
  <c r="AI67" i="20" s="1"/>
  <c r="V21" i="23" s="1"/>
  <c r="P79" i="20"/>
  <c r="AB79" i="20" s="1"/>
  <c r="O99" i="23" s="1"/>
  <c r="R33" i="20"/>
  <c r="AD33" i="20" s="1"/>
  <c r="Q96" i="23" s="1"/>
  <c r="P24" i="20"/>
  <c r="AB24" i="20" s="1"/>
  <c r="O72" i="23" s="1"/>
  <c r="X7" i="20"/>
  <c r="AJ7" i="20" s="1"/>
  <c r="W47" i="23" s="1"/>
  <c r="Q90" i="20"/>
  <c r="AC90" i="20" s="1"/>
  <c r="P102" i="23" s="1"/>
  <c r="I15" i="24"/>
  <c r="Y123" i="20"/>
  <c r="AK123" i="20" s="1"/>
  <c r="X74" i="23" s="1"/>
  <c r="U57" i="20"/>
  <c r="AG57" i="20" s="1"/>
  <c r="T8" i="23" s="1"/>
  <c r="W57" i="20"/>
  <c r="AI57" i="20" s="1"/>
  <c r="V8" i="23" s="1"/>
  <c r="W42" i="20"/>
  <c r="AI42" i="20" s="1"/>
  <c r="V7" i="23" s="1"/>
  <c r="W52" i="20"/>
  <c r="AI52" i="20" s="1"/>
  <c r="V73" i="23" s="1"/>
  <c r="K10" i="24"/>
  <c r="U60" i="20"/>
  <c r="AG60" i="20" s="1"/>
  <c r="T80" i="23" s="1"/>
  <c r="D28" i="20"/>
  <c r="AN20" i="20" s="1"/>
  <c r="W54" i="20"/>
  <c r="AI54" i="20" s="1"/>
  <c r="V54" i="23" s="1"/>
  <c r="K106" i="20"/>
  <c r="AU98" i="20" s="1"/>
  <c r="S92" i="20"/>
  <c r="AE92" i="20" s="1"/>
  <c r="R39" i="23" s="1"/>
  <c r="T132" i="20"/>
  <c r="AF132" i="20" s="1"/>
  <c r="S26" i="23" s="1"/>
  <c r="B8" i="24"/>
  <c r="Y8" i="20"/>
  <c r="AK8" i="20" s="1"/>
  <c r="X90" i="23" s="1"/>
  <c r="R98" i="20"/>
  <c r="AD98" i="20" s="1"/>
  <c r="Q83" i="23" s="1"/>
  <c r="X122" i="20"/>
  <c r="AJ122" i="20" s="1"/>
  <c r="W42" i="23" s="1"/>
  <c r="X38" i="20"/>
  <c r="AJ38" i="20" s="1"/>
  <c r="W50" i="23" s="1"/>
  <c r="X19" i="20"/>
  <c r="AJ19" i="20" s="1"/>
  <c r="W48" i="23" s="1"/>
  <c r="X111" i="20"/>
  <c r="AJ111" i="20" s="1"/>
  <c r="W60" i="23" s="1"/>
  <c r="X125" i="20"/>
  <c r="AJ125" i="20" s="1"/>
  <c r="W14" i="23" s="1"/>
  <c r="T32" i="20"/>
  <c r="AF32" i="20" s="1"/>
  <c r="S95" i="23" s="1"/>
  <c r="X120" i="20"/>
  <c r="AJ120" i="20" s="1"/>
  <c r="W105" i="23" s="1"/>
  <c r="H62" i="20"/>
  <c r="H63" i="20" s="1"/>
  <c r="AR54" i="20" s="1"/>
  <c r="W132" i="20"/>
  <c r="AI132" i="20" s="1"/>
  <c r="V26" i="23" s="1"/>
  <c r="X58" i="20"/>
  <c r="AJ58" i="20" s="1"/>
  <c r="W9" i="23" s="1"/>
  <c r="W66" i="20"/>
  <c r="AI66" i="20" s="1"/>
  <c r="V98" i="23" s="1"/>
  <c r="Y132" i="20"/>
  <c r="AK132" i="20" s="1"/>
  <c r="X26" i="23" s="1"/>
  <c r="X124" i="20"/>
  <c r="AJ124" i="20" s="1"/>
  <c r="W107" i="23" s="1"/>
  <c r="W56" i="20"/>
  <c r="AI56" i="20" s="1"/>
  <c r="V56" i="23" s="1"/>
  <c r="O82" i="20"/>
  <c r="AA82" i="20" s="1"/>
  <c r="N12" i="23" s="1"/>
  <c r="K13" i="24"/>
  <c r="X123" i="20"/>
  <c r="AJ123" i="20" s="1"/>
  <c r="W74" i="23" s="1"/>
  <c r="K12" i="24"/>
  <c r="S35" i="20"/>
  <c r="AE35" i="20" s="1"/>
  <c r="R32" i="23" s="1"/>
  <c r="X112" i="20"/>
  <c r="AJ112" i="20" s="1"/>
  <c r="W61" i="23" s="1"/>
  <c r="S41" i="20"/>
  <c r="AE41" i="20" s="1"/>
  <c r="R6" i="23" s="1"/>
  <c r="U25" i="20"/>
  <c r="AG25" i="20" s="1"/>
  <c r="T31" i="23" s="1"/>
  <c r="S39" i="20"/>
  <c r="AE39" i="20" s="1"/>
  <c r="R51" i="23" s="1"/>
  <c r="E138" i="20"/>
  <c r="AO131" i="20" s="1"/>
  <c r="V122" i="20"/>
  <c r="AH122" i="20" s="1"/>
  <c r="U42" i="23" s="1"/>
  <c r="S38" i="20"/>
  <c r="AE38" i="20" s="1"/>
  <c r="R50" i="23" s="1"/>
  <c r="S43" i="20"/>
  <c r="AE43" i="20" s="1"/>
  <c r="R53" i="23" s="1"/>
  <c r="V120" i="20"/>
  <c r="AH120" i="20" s="1"/>
  <c r="U105" i="23" s="1"/>
  <c r="U100" i="20"/>
  <c r="AG100" i="20" s="1"/>
  <c r="T24" i="23" s="1"/>
  <c r="S40" i="20"/>
  <c r="AE40" i="20" s="1"/>
  <c r="R52" i="23" s="1"/>
  <c r="Y142" i="20"/>
  <c r="AK142" i="20" s="1"/>
  <c r="X43" i="23" s="1"/>
  <c r="V124" i="20"/>
  <c r="AH124" i="20" s="1"/>
  <c r="U107" i="23" s="1"/>
  <c r="R42" i="20"/>
  <c r="AD42" i="20" s="1"/>
  <c r="Q7" i="23" s="1"/>
  <c r="H11" i="24"/>
  <c r="P144" i="20"/>
  <c r="AB144" i="20" s="1"/>
  <c r="O15" i="23" s="1"/>
  <c r="V77" i="20"/>
  <c r="AH77" i="20" s="1"/>
  <c r="U81" i="23" s="1"/>
  <c r="O58" i="20"/>
  <c r="AA58" i="20" s="1"/>
  <c r="N9" i="23" s="1"/>
  <c r="J9" i="24"/>
  <c r="F9" i="24"/>
  <c r="Y125" i="20"/>
  <c r="AK125" i="20" s="1"/>
  <c r="X14" i="23" s="1"/>
  <c r="Q69" i="20"/>
  <c r="AC69" i="20" s="1"/>
  <c r="P57" i="23" s="1"/>
  <c r="Q66" i="20"/>
  <c r="AC66" i="20" s="1"/>
  <c r="P98" i="23" s="1"/>
  <c r="S135" i="20"/>
  <c r="AE135" i="20" s="1"/>
  <c r="R63" i="23" s="1"/>
  <c r="L16" i="24"/>
  <c r="U98" i="20"/>
  <c r="AG98" i="20" s="1"/>
  <c r="T83" i="23" s="1"/>
  <c r="R41" i="20"/>
  <c r="AD41" i="20" s="1"/>
  <c r="Q6" i="23" s="1"/>
  <c r="U36" i="20"/>
  <c r="AG36" i="20" s="1"/>
  <c r="T33" i="23" s="1"/>
  <c r="V121" i="20"/>
  <c r="AH121" i="20" s="1"/>
  <c r="U106" i="23" s="1"/>
  <c r="I9" i="24"/>
  <c r="O120" i="20"/>
  <c r="AA120" i="20" s="1"/>
  <c r="N105" i="23" s="1"/>
  <c r="U33" i="20"/>
  <c r="AG33" i="20" s="1"/>
  <c r="T96" i="23" s="1"/>
  <c r="W100" i="20"/>
  <c r="AI100" i="20" s="1"/>
  <c r="V24" i="23" s="1"/>
  <c r="D14" i="24"/>
  <c r="I106" i="20"/>
  <c r="AS103" i="20" s="1"/>
  <c r="Q70" i="20"/>
  <c r="AC70" i="20" s="1"/>
  <c r="P10" i="23" s="1"/>
  <c r="E4" i="24"/>
  <c r="V103" i="20"/>
  <c r="AH103" i="20" s="1"/>
  <c r="U41" i="23" s="1"/>
  <c r="V82" i="20"/>
  <c r="AH82" i="20" s="1"/>
  <c r="U12" i="23" s="1"/>
  <c r="S42" i="20"/>
  <c r="AE42" i="20" s="1"/>
  <c r="R7" i="23" s="1"/>
  <c r="V6" i="20"/>
  <c r="AH6" i="20" s="1"/>
  <c r="U19" i="23" s="1"/>
  <c r="V79" i="20"/>
  <c r="AH79" i="20" s="1"/>
  <c r="U99" i="23" s="1"/>
  <c r="J128" i="20"/>
  <c r="AT124" i="20" s="1"/>
  <c r="W141" i="20"/>
  <c r="AI141" i="20" s="1"/>
  <c r="V85" i="23" s="1"/>
  <c r="U101" i="20"/>
  <c r="AG101" i="20" s="1"/>
  <c r="T58" i="23" s="1"/>
  <c r="B7" i="24"/>
  <c r="F14" i="24"/>
  <c r="U99" i="20"/>
  <c r="AG99" i="20" s="1"/>
  <c r="T40" i="23" s="1"/>
  <c r="V80" i="20"/>
  <c r="AH80" i="20" s="1"/>
  <c r="U38" i="23" s="1"/>
  <c r="I16" i="24"/>
  <c r="D8" i="24"/>
  <c r="AK150" i="20"/>
  <c r="X109" i="23" s="1"/>
  <c r="P142" i="20"/>
  <c r="AB142" i="20" s="1"/>
  <c r="O43" i="23" s="1"/>
  <c r="V125" i="20"/>
  <c r="AH125" i="20" s="1"/>
  <c r="U14" i="23" s="1"/>
  <c r="T80" i="20"/>
  <c r="AF80" i="20" s="1"/>
  <c r="S38" i="23" s="1"/>
  <c r="S132" i="20"/>
  <c r="AE132" i="20" s="1"/>
  <c r="R26" i="23" s="1"/>
  <c r="I13" i="24"/>
  <c r="K147" i="20"/>
  <c r="AU142" i="20" s="1"/>
  <c r="S77" i="20"/>
  <c r="AE77" i="20" s="1"/>
  <c r="R81" i="23" s="1"/>
  <c r="C74" i="20"/>
  <c r="AM70" i="20" s="1"/>
  <c r="AO151" i="20"/>
  <c r="S51" i="20"/>
  <c r="AE51" i="20" s="1"/>
  <c r="R36" i="23" s="1"/>
  <c r="G138" i="20"/>
  <c r="AQ132" i="20" s="1"/>
  <c r="W142" i="20"/>
  <c r="AI142" i="20" s="1"/>
  <c r="V43" i="23" s="1"/>
  <c r="O123" i="20"/>
  <c r="AA123" i="20" s="1"/>
  <c r="N74" i="23" s="1"/>
  <c r="F12" i="24"/>
  <c r="W119" i="20"/>
  <c r="AI119" i="20" s="1"/>
  <c r="V104" i="23" s="1"/>
  <c r="X66" i="20"/>
  <c r="AJ66" i="20" s="1"/>
  <c r="W98" i="23" s="1"/>
  <c r="U66" i="20"/>
  <c r="AG66" i="20" s="1"/>
  <c r="T98" i="23" s="1"/>
  <c r="R91" i="20"/>
  <c r="AD91" i="20" s="1"/>
  <c r="Q103" i="23" s="1"/>
  <c r="D116" i="20"/>
  <c r="AN111" i="20" s="1"/>
  <c r="S134" i="20"/>
  <c r="AE134" i="20" s="1"/>
  <c r="R75" i="23" s="1"/>
  <c r="S58" i="20"/>
  <c r="AE58" i="20" s="1"/>
  <c r="R9" i="23" s="1"/>
  <c r="I11" i="24"/>
  <c r="H12" i="24"/>
  <c r="S32" i="20"/>
  <c r="AE32" i="20" s="1"/>
  <c r="R95" i="23" s="1"/>
  <c r="X56" i="20"/>
  <c r="AJ56" i="20" s="1"/>
  <c r="W56" i="23" s="1"/>
  <c r="S110" i="20"/>
  <c r="AE110" i="20" s="1"/>
  <c r="R25" i="23" s="1"/>
  <c r="R92" i="20"/>
  <c r="AD92" i="20" s="1"/>
  <c r="Q39" i="23" s="1"/>
  <c r="AW151" i="20"/>
  <c r="I74" i="20"/>
  <c r="AS70" i="20" s="1"/>
  <c r="S89" i="20"/>
  <c r="AE89" i="20" s="1"/>
  <c r="R101" i="23" s="1"/>
  <c r="O71" i="20"/>
  <c r="AA71" i="20" s="1"/>
  <c r="N11" i="23" s="1"/>
  <c r="D74" i="20"/>
  <c r="AN67" i="20" s="1"/>
  <c r="K74" i="20"/>
  <c r="AU67" i="20" s="1"/>
  <c r="I13" i="20"/>
  <c r="AS4" i="20" s="1"/>
  <c r="AR151" i="20"/>
  <c r="D11" i="24"/>
  <c r="S112" i="20"/>
  <c r="AE112" i="20" s="1"/>
  <c r="R61" i="23" s="1"/>
  <c r="E10" i="24"/>
  <c r="U67" i="20"/>
  <c r="AG67" i="20" s="1"/>
  <c r="T21" i="23" s="1"/>
  <c r="U69" i="20"/>
  <c r="AG69" i="20" s="1"/>
  <c r="T57" i="23" s="1"/>
  <c r="T122" i="20"/>
  <c r="AF122" i="20" s="1"/>
  <c r="S42" i="23" s="1"/>
  <c r="W9" i="20"/>
  <c r="AI9" i="20" s="1"/>
  <c r="V68" i="23" s="1"/>
  <c r="L138" i="20"/>
  <c r="AV134" i="20" s="1"/>
  <c r="G85" i="20"/>
  <c r="AQ80" i="20" s="1"/>
  <c r="S111" i="20"/>
  <c r="AE111" i="20" s="1"/>
  <c r="R60" i="23" s="1"/>
  <c r="X80" i="20"/>
  <c r="AJ80" i="20" s="1"/>
  <c r="W38" i="23" s="1"/>
  <c r="V98" i="20"/>
  <c r="AH98" i="20" s="1"/>
  <c r="U83" i="23" s="1"/>
  <c r="AQ150" i="20"/>
  <c r="Q99" i="20"/>
  <c r="AC99" i="20" s="1"/>
  <c r="P40" i="23" s="1"/>
  <c r="Q102" i="20"/>
  <c r="AC102" i="20" s="1"/>
  <c r="P59" i="23" s="1"/>
  <c r="B15" i="24"/>
  <c r="U110" i="20"/>
  <c r="AG110" i="20" s="1"/>
  <c r="T25" i="23" s="1"/>
  <c r="Q31" i="20"/>
  <c r="AC31" i="20" s="1"/>
  <c r="P94" i="23" s="1"/>
  <c r="Q101" i="20"/>
  <c r="AC101" i="20" s="1"/>
  <c r="P58" i="23" s="1"/>
  <c r="S31" i="20"/>
  <c r="AE31" i="20" s="1"/>
  <c r="R94" i="23" s="1"/>
  <c r="S56" i="20"/>
  <c r="AE56" i="20" s="1"/>
  <c r="R56" i="23" s="1"/>
  <c r="W144" i="20"/>
  <c r="AI144" i="20" s="1"/>
  <c r="V15" i="23" s="1"/>
  <c r="S109" i="20"/>
  <c r="AE109" i="20" s="1"/>
  <c r="R84" i="23" s="1"/>
  <c r="X77" i="20"/>
  <c r="AJ77" i="20" s="1"/>
  <c r="W81" i="23" s="1"/>
  <c r="Q100" i="20"/>
  <c r="AC100" i="20" s="1"/>
  <c r="P24" i="23" s="1"/>
  <c r="C128" i="20"/>
  <c r="AM124" i="20" s="1"/>
  <c r="U71" i="20"/>
  <c r="AG71" i="20" s="1"/>
  <c r="T11" i="23" s="1"/>
  <c r="C147" i="20"/>
  <c r="AM141" i="20" s="1"/>
  <c r="L74" i="20"/>
  <c r="AV66" i="20" s="1"/>
  <c r="X142" i="20"/>
  <c r="AJ142" i="20" s="1"/>
  <c r="W43" i="23" s="1"/>
  <c r="G116" i="20"/>
  <c r="AQ109" i="20" s="1"/>
  <c r="G46" i="20"/>
  <c r="AQ39" i="20" s="1"/>
  <c r="P135" i="20"/>
  <c r="AB135" i="20" s="1"/>
  <c r="O63" i="23" s="1"/>
  <c r="P134" i="20"/>
  <c r="AB134" i="20" s="1"/>
  <c r="O75" i="23" s="1"/>
  <c r="E116" i="20"/>
  <c r="AO113" i="20" s="1"/>
  <c r="T7" i="20"/>
  <c r="AF7" i="20" s="1"/>
  <c r="S47" i="23" s="1"/>
  <c r="Q111" i="20"/>
  <c r="AC111" i="20" s="1"/>
  <c r="P60" i="23" s="1"/>
  <c r="C106" i="20"/>
  <c r="AM103" i="20" s="1"/>
  <c r="P131" i="20"/>
  <c r="AB131" i="20" s="1"/>
  <c r="O108" i="23" s="1"/>
  <c r="X8" i="20"/>
  <c r="AJ8" i="20" s="1"/>
  <c r="W90" i="23" s="1"/>
  <c r="D12" i="24"/>
  <c r="D138" i="20"/>
  <c r="AN131" i="20" s="1"/>
  <c r="AH150" i="20"/>
  <c r="U109" i="23" s="1"/>
  <c r="T10" i="20"/>
  <c r="AF10" i="20" s="1"/>
  <c r="S4" i="23" s="1"/>
  <c r="G16" i="24"/>
  <c r="G4" i="24"/>
  <c r="U38" i="20"/>
  <c r="AG38" i="20" s="1"/>
  <c r="T50" i="23" s="1"/>
  <c r="X10" i="20"/>
  <c r="AJ10" i="20" s="1"/>
  <c r="W4" i="23" s="1"/>
  <c r="Q109" i="20"/>
  <c r="AC109" i="20" s="1"/>
  <c r="P84" i="23" s="1"/>
  <c r="T33" i="20"/>
  <c r="AF33" i="20" s="1"/>
  <c r="S96" i="23" s="1"/>
  <c r="Y112" i="20"/>
  <c r="AK112" i="20" s="1"/>
  <c r="X61" i="23" s="1"/>
  <c r="X36" i="20"/>
  <c r="AJ36" i="20" s="1"/>
  <c r="W33" i="23" s="1"/>
  <c r="Y38" i="20"/>
  <c r="AK38" i="20" s="1"/>
  <c r="X50" i="23" s="1"/>
  <c r="W33" i="20"/>
  <c r="AI33" i="20" s="1"/>
  <c r="V96" i="23" s="1"/>
  <c r="V34" i="20"/>
  <c r="AH34" i="20" s="1"/>
  <c r="U97" i="23" s="1"/>
  <c r="E13" i="20"/>
  <c r="AO10" i="20" s="1"/>
  <c r="D5" i="24"/>
  <c r="C14" i="24"/>
  <c r="U41" i="20"/>
  <c r="AG41" i="20" s="1"/>
  <c r="T6" i="23" s="1"/>
  <c r="Q112" i="20"/>
  <c r="AC112" i="20" s="1"/>
  <c r="P61" i="23" s="1"/>
  <c r="T133" i="20"/>
  <c r="AF133" i="20" s="1"/>
  <c r="S62" i="23" s="1"/>
  <c r="U111" i="20"/>
  <c r="AG111" i="20" s="1"/>
  <c r="T60" i="23" s="1"/>
  <c r="T41" i="20"/>
  <c r="AF41" i="20" s="1"/>
  <c r="S6" i="23" s="1"/>
  <c r="X43" i="20"/>
  <c r="AJ43" i="20" s="1"/>
  <c r="W53" i="23" s="1"/>
  <c r="X5" i="20"/>
  <c r="AJ5" i="20" s="1"/>
  <c r="W30" i="23" s="1"/>
  <c r="W36" i="20"/>
  <c r="AI36" i="20" s="1"/>
  <c r="V33" i="23" s="1"/>
  <c r="AF150" i="20"/>
  <c r="S109" i="23" s="1"/>
  <c r="J6" i="24"/>
  <c r="H74" i="20"/>
  <c r="AR67" i="20" s="1"/>
  <c r="H46" i="20"/>
  <c r="AR42" i="20" s="1"/>
  <c r="E9" i="24"/>
  <c r="K6" i="24"/>
  <c r="O98" i="20"/>
  <c r="AA98" i="20" s="1"/>
  <c r="N83" i="23" s="1"/>
  <c r="R67" i="20"/>
  <c r="AD67" i="20" s="1"/>
  <c r="Q21" i="23" s="1"/>
  <c r="Q25" i="20"/>
  <c r="AC25" i="20" s="1"/>
  <c r="P31" i="23" s="1"/>
  <c r="U119" i="20"/>
  <c r="AG119" i="20" s="1"/>
  <c r="T104" i="23" s="1"/>
  <c r="L46" i="20"/>
  <c r="AV31" i="20" s="1"/>
  <c r="T31" i="20"/>
  <c r="AF31" i="20" s="1"/>
  <c r="S94" i="23" s="1"/>
  <c r="U112" i="20"/>
  <c r="AG112" i="20" s="1"/>
  <c r="T61" i="23" s="1"/>
  <c r="T43" i="20"/>
  <c r="AF43" i="20" s="1"/>
  <c r="S53" i="23" s="1"/>
  <c r="Q110" i="20"/>
  <c r="AC110" i="20" s="1"/>
  <c r="P25" i="23" s="1"/>
  <c r="X35" i="20"/>
  <c r="AJ35" i="20" s="1"/>
  <c r="W32" i="23" s="1"/>
  <c r="V66" i="20"/>
  <c r="AH66" i="20" s="1"/>
  <c r="U98" i="23" s="1"/>
  <c r="P132" i="20"/>
  <c r="AB132" i="20" s="1"/>
  <c r="O26" i="23" s="1"/>
  <c r="H138" i="20"/>
  <c r="AR133" i="20" s="1"/>
  <c r="H9" i="24"/>
  <c r="Q6" i="20"/>
  <c r="AC6" i="20" s="1"/>
  <c r="P19" i="23" s="1"/>
  <c r="W40" i="20"/>
  <c r="AI40" i="20" s="1"/>
  <c r="V52" i="23" s="1"/>
  <c r="AT150" i="20"/>
  <c r="Q7" i="20"/>
  <c r="AC7" i="20" s="1"/>
  <c r="P47" i="23" s="1"/>
  <c r="G6" i="24"/>
  <c r="T134" i="20"/>
  <c r="AF134" i="20" s="1"/>
  <c r="S75" i="23" s="1"/>
  <c r="W39" i="20"/>
  <c r="AI39" i="20" s="1"/>
  <c r="V51" i="23" s="1"/>
  <c r="W34" i="20"/>
  <c r="AI34" i="20" s="1"/>
  <c r="V97" i="23" s="1"/>
  <c r="R82" i="20"/>
  <c r="AD82" i="20" s="1"/>
  <c r="Q12" i="23" s="1"/>
  <c r="H13" i="24"/>
  <c r="T36" i="20"/>
  <c r="AF36" i="20" s="1"/>
  <c r="S33" i="23" s="1"/>
  <c r="X42" i="20"/>
  <c r="AJ42" i="20" s="1"/>
  <c r="W7" i="23" s="1"/>
  <c r="T91" i="20"/>
  <c r="AF91" i="20" s="1"/>
  <c r="S103" i="23" s="1"/>
  <c r="D4" i="24"/>
  <c r="W41" i="20"/>
  <c r="AI41" i="20" s="1"/>
  <c r="V6" i="23" s="1"/>
  <c r="W37" i="20"/>
  <c r="AI37" i="20" s="1"/>
  <c r="V49" i="23" s="1"/>
  <c r="I116" i="20"/>
  <c r="AS110" i="20" s="1"/>
  <c r="R79" i="20"/>
  <c r="AD79" i="20" s="1"/>
  <c r="Q99" i="23" s="1"/>
  <c r="T42" i="20"/>
  <c r="AF42" i="20" s="1"/>
  <c r="S7" i="23" s="1"/>
  <c r="T37" i="20"/>
  <c r="AF37" i="20" s="1"/>
  <c r="S49" i="23" s="1"/>
  <c r="X37" i="20"/>
  <c r="AJ37" i="20" s="1"/>
  <c r="W49" i="23" s="1"/>
  <c r="J85" i="20"/>
  <c r="AT82" i="20" s="1"/>
  <c r="V141" i="20"/>
  <c r="AH141" i="20" s="1"/>
  <c r="U85" i="23" s="1"/>
  <c r="T109" i="20"/>
  <c r="AF109" i="20" s="1"/>
  <c r="S84" i="23" s="1"/>
  <c r="F106" i="20"/>
  <c r="AP98" i="20" s="1"/>
  <c r="R134" i="20"/>
  <c r="AD134" i="20" s="1"/>
  <c r="Q75" i="23" s="1"/>
  <c r="B10" i="24"/>
  <c r="D16" i="24"/>
  <c r="L7" i="24"/>
  <c r="S60" i="20"/>
  <c r="AE60" i="20" s="1"/>
  <c r="R80" i="23" s="1"/>
  <c r="T70" i="20"/>
  <c r="AF70" i="20" s="1"/>
  <c r="S10" i="23" s="1"/>
  <c r="O40" i="20"/>
  <c r="AA40" i="20" s="1"/>
  <c r="N52" i="23" s="1"/>
  <c r="R54" i="20"/>
  <c r="AD54" i="20" s="1"/>
  <c r="Q54" i="23" s="1"/>
  <c r="W134" i="20"/>
  <c r="AI134" i="20" s="1"/>
  <c r="V75" i="23" s="1"/>
  <c r="U34" i="20"/>
  <c r="AG34" i="20" s="1"/>
  <c r="T97" i="23" s="1"/>
  <c r="O31" i="20"/>
  <c r="AA31" i="20" s="1"/>
  <c r="N94" i="23" s="1"/>
  <c r="L62" i="20"/>
  <c r="L63" i="20" s="1"/>
  <c r="AV60" i="20" s="1"/>
  <c r="R50" i="20"/>
  <c r="AD50" i="20" s="1"/>
  <c r="Q35" i="23" s="1"/>
  <c r="G62" i="20"/>
  <c r="G63" i="20" s="1"/>
  <c r="AQ55" i="20" s="1"/>
  <c r="W133" i="20"/>
  <c r="AI133" i="20" s="1"/>
  <c r="V62" i="23" s="1"/>
  <c r="O125" i="20"/>
  <c r="AA125" i="20" s="1"/>
  <c r="N14" i="23" s="1"/>
  <c r="S67" i="20"/>
  <c r="AE67" i="20" s="1"/>
  <c r="R21" i="23" s="1"/>
  <c r="Q18" i="20"/>
  <c r="AC18" i="20" s="1"/>
  <c r="P69" i="23" s="1"/>
  <c r="T4" i="20"/>
  <c r="AF4" i="20" s="1"/>
  <c r="S89" i="23" s="1"/>
  <c r="T18" i="20"/>
  <c r="AF18" i="20" s="1"/>
  <c r="S69" i="23" s="1"/>
  <c r="O92" i="20"/>
  <c r="AA92" i="20" s="1"/>
  <c r="N39" i="23" s="1"/>
  <c r="R10" i="20"/>
  <c r="AD10" i="20" s="1"/>
  <c r="Q4" i="23" s="1"/>
  <c r="U81" i="20"/>
  <c r="AG81" i="20" s="1"/>
  <c r="T23" i="23" s="1"/>
  <c r="Y42" i="20"/>
  <c r="AK42" i="20" s="1"/>
  <c r="X7" i="23" s="1"/>
  <c r="R59" i="20"/>
  <c r="AD59" i="20" s="1"/>
  <c r="Q37" i="23" s="1"/>
  <c r="W124" i="20"/>
  <c r="AI124" i="20" s="1"/>
  <c r="V107" i="23" s="1"/>
  <c r="R141" i="20"/>
  <c r="AD141" i="20" s="1"/>
  <c r="Q85" i="23" s="1"/>
  <c r="U35" i="20"/>
  <c r="AG35" i="20" s="1"/>
  <c r="T32" i="23" s="1"/>
  <c r="I46" i="20"/>
  <c r="AS35" i="20" s="1"/>
  <c r="Y39" i="20"/>
  <c r="AK39" i="20" s="1"/>
  <c r="X51" i="23" s="1"/>
  <c r="P66" i="20"/>
  <c r="AB66" i="20" s="1"/>
  <c r="O98" i="23" s="1"/>
  <c r="R131" i="20"/>
  <c r="AD131" i="20" s="1"/>
  <c r="Q108" i="23" s="1"/>
  <c r="F147" i="20"/>
  <c r="AP143" i="20" s="1"/>
  <c r="O37" i="20"/>
  <c r="AA37" i="20" s="1"/>
  <c r="N49" i="23" s="1"/>
  <c r="M128" i="20"/>
  <c r="AW125" i="20" s="1"/>
  <c r="O33" i="20"/>
  <c r="AA33" i="20" s="1"/>
  <c r="N96" i="23" s="1"/>
  <c r="C8" i="24"/>
  <c r="S55" i="20"/>
  <c r="AE55" i="20" s="1"/>
  <c r="R55" i="23" s="1"/>
  <c r="F138" i="20"/>
  <c r="AP132" i="20" s="1"/>
  <c r="U78" i="20"/>
  <c r="AG78" i="20" s="1"/>
  <c r="T82" i="23" s="1"/>
  <c r="Q119" i="20"/>
  <c r="AC119" i="20" s="1"/>
  <c r="P104" i="23" s="1"/>
  <c r="Y43" i="20"/>
  <c r="AK43" i="20" s="1"/>
  <c r="X53" i="23" s="1"/>
  <c r="G13" i="24"/>
  <c r="V135" i="20"/>
  <c r="AH135" i="20" s="1"/>
  <c r="U63" i="23" s="1"/>
  <c r="H13" i="20"/>
  <c r="AR5" i="20" s="1"/>
  <c r="O119" i="20"/>
  <c r="AA119" i="20" s="1"/>
  <c r="N104" i="23" s="1"/>
  <c r="S69" i="20"/>
  <c r="AE69" i="20" s="1"/>
  <c r="R57" i="23" s="1"/>
  <c r="R89" i="20"/>
  <c r="AD89" i="20" s="1"/>
  <c r="Q101" i="23" s="1"/>
  <c r="U124" i="20"/>
  <c r="AG124" i="20" s="1"/>
  <c r="T107" i="23" s="1"/>
  <c r="L116" i="20"/>
  <c r="AV111" i="20" s="1"/>
  <c r="Q21" i="20"/>
  <c r="AC21" i="20" s="1"/>
  <c r="P70" i="23" s="1"/>
  <c r="O34" i="20"/>
  <c r="AA34" i="20" s="1"/>
  <c r="N97" i="23" s="1"/>
  <c r="T123" i="20"/>
  <c r="AF123" i="20" s="1"/>
  <c r="S74" i="23" s="1"/>
  <c r="T119" i="20"/>
  <c r="AF119" i="20" s="1"/>
  <c r="S104" i="23" s="1"/>
  <c r="Q67" i="20"/>
  <c r="AC67" i="20" s="1"/>
  <c r="P21" i="23" s="1"/>
  <c r="Y51" i="20"/>
  <c r="AK51" i="20" s="1"/>
  <c r="X36" i="23" s="1"/>
  <c r="W50" i="20"/>
  <c r="AI50" i="20" s="1"/>
  <c r="V35" i="23" s="1"/>
  <c r="X34" i="20"/>
  <c r="AJ34" i="20" s="1"/>
  <c r="W97" i="23" s="1"/>
  <c r="X32" i="20"/>
  <c r="AJ32" i="20" s="1"/>
  <c r="W95" i="23" s="1"/>
  <c r="AC151" i="20"/>
  <c r="P64" i="23" s="1"/>
  <c r="M74" i="20"/>
  <c r="AW69" i="20" s="1"/>
  <c r="O79" i="20"/>
  <c r="AA79" i="20" s="1"/>
  <c r="N99" i="23" s="1"/>
  <c r="W102" i="20"/>
  <c r="AI102" i="20" s="1"/>
  <c r="V59" i="23" s="1"/>
  <c r="F62" i="20"/>
  <c r="F63" i="20" s="1"/>
  <c r="AP53" i="20" s="1"/>
  <c r="W135" i="20"/>
  <c r="AI135" i="20" s="1"/>
  <c r="V63" i="23" s="1"/>
  <c r="Y37" i="20"/>
  <c r="AK37" i="20" s="1"/>
  <c r="X49" i="23" s="1"/>
  <c r="R135" i="20"/>
  <c r="AD135" i="20" s="1"/>
  <c r="Q63" i="23" s="1"/>
  <c r="B16" i="24"/>
  <c r="O39" i="20"/>
  <c r="AA39" i="20" s="1"/>
  <c r="N51" i="23" s="1"/>
  <c r="U122" i="20"/>
  <c r="AG122" i="20" s="1"/>
  <c r="T42" i="23" s="1"/>
  <c r="U125" i="20"/>
  <c r="AG125" i="20" s="1"/>
  <c r="T14" i="23" s="1"/>
  <c r="T21" i="20"/>
  <c r="AF21" i="20" s="1"/>
  <c r="S70" i="23" s="1"/>
  <c r="T20" i="20"/>
  <c r="AF20" i="20" s="1"/>
  <c r="S5" i="23" s="1"/>
  <c r="U43" i="20"/>
  <c r="AG43" i="20" s="1"/>
  <c r="T53" i="23" s="1"/>
  <c r="S122" i="20"/>
  <c r="AE122" i="20" s="1"/>
  <c r="R42" i="23" s="1"/>
  <c r="Q131" i="20"/>
  <c r="AC131" i="20" s="1"/>
  <c r="P108" i="23" s="1"/>
  <c r="R78" i="20"/>
  <c r="AD78" i="20" s="1"/>
  <c r="Q82" i="23" s="1"/>
  <c r="U40" i="20"/>
  <c r="AG40" i="20" s="1"/>
  <c r="T52" i="23" s="1"/>
  <c r="O41" i="20"/>
  <c r="AA41" i="20" s="1"/>
  <c r="N6" i="23" s="1"/>
  <c r="H6" i="24"/>
  <c r="Y119" i="20"/>
  <c r="AK119" i="20" s="1"/>
  <c r="X104" i="23" s="1"/>
  <c r="E74" i="20"/>
  <c r="AO69" i="20" s="1"/>
  <c r="E15" i="24"/>
  <c r="E28" i="20"/>
  <c r="AO20" i="20" s="1"/>
  <c r="Y24" i="20"/>
  <c r="AK24" i="20" s="1"/>
  <c r="X72" i="23" s="1"/>
  <c r="O43" i="20"/>
  <c r="AA43" i="20" s="1"/>
  <c r="N53" i="23" s="1"/>
  <c r="Y77" i="20"/>
  <c r="AK77" i="20" s="1"/>
  <c r="X81" i="23" s="1"/>
  <c r="I147" i="20"/>
  <c r="AS144" i="20" s="1"/>
  <c r="R53" i="20"/>
  <c r="AD53" i="20" s="1"/>
  <c r="Q20" i="23" s="1"/>
  <c r="Q22" i="20"/>
  <c r="AC22" i="20" s="1"/>
  <c r="P93" i="23" s="1"/>
  <c r="V132" i="20"/>
  <c r="AH132" i="20" s="1"/>
  <c r="U26" i="23" s="1"/>
  <c r="Y52" i="20"/>
  <c r="AK52" i="20" s="1"/>
  <c r="X73" i="23" s="1"/>
  <c r="T6" i="20"/>
  <c r="AF6" i="20" s="1"/>
  <c r="S19" i="23" s="1"/>
  <c r="O122" i="20"/>
  <c r="AA122" i="20" s="1"/>
  <c r="N42" i="23" s="1"/>
  <c r="S71" i="20"/>
  <c r="AE71" i="20" s="1"/>
  <c r="R11" i="23" s="1"/>
  <c r="F95" i="20"/>
  <c r="AP92" i="20" s="1"/>
  <c r="I128" i="20"/>
  <c r="AS122" i="20" s="1"/>
  <c r="U142" i="20"/>
  <c r="AG142" i="20" s="1"/>
  <c r="T43" i="23" s="1"/>
  <c r="U144" i="20"/>
  <c r="AG144" i="20" s="1"/>
  <c r="T15" i="23" s="1"/>
  <c r="L128" i="20"/>
  <c r="AV124" i="20" s="1"/>
  <c r="U37" i="20"/>
  <c r="AG37" i="20" s="1"/>
  <c r="T49" i="23" s="1"/>
  <c r="T68" i="20"/>
  <c r="AF68" i="20" s="1"/>
  <c r="S22" i="23" s="1"/>
  <c r="T17" i="20"/>
  <c r="AF17" i="20" s="1"/>
  <c r="S92" i="23" s="1"/>
  <c r="Q68" i="20"/>
  <c r="AC68" i="20" s="1"/>
  <c r="P22" i="23" s="1"/>
  <c r="Y57" i="20"/>
  <c r="AK57" i="20" s="1"/>
  <c r="X8" i="23" s="1"/>
  <c r="W60" i="20"/>
  <c r="AI60" i="20" s="1"/>
  <c r="V80" i="23" s="1"/>
  <c r="X40" i="20"/>
  <c r="AJ40" i="20" s="1"/>
  <c r="W52" i="23" s="1"/>
  <c r="X41" i="20"/>
  <c r="AJ41" i="20" s="1"/>
  <c r="W6" i="23" s="1"/>
  <c r="T69" i="20"/>
  <c r="AF69" i="20" s="1"/>
  <c r="S57" i="23" s="1"/>
  <c r="AM150" i="20"/>
  <c r="T88" i="20"/>
  <c r="AF88" i="20" s="1"/>
  <c r="S100" i="23" s="1"/>
  <c r="F85" i="20"/>
  <c r="AP82" i="20" s="1"/>
  <c r="K95" i="20"/>
  <c r="AU91" i="20" s="1"/>
  <c r="H147" i="20"/>
  <c r="AR143" i="20" s="1"/>
  <c r="Y141" i="20"/>
  <c r="AK141" i="20" s="1"/>
  <c r="X85" i="23" s="1"/>
  <c r="R55" i="20"/>
  <c r="AD55" i="20" s="1"/>
  <c r="Q55" i="23" s="1"/>
  <c r="G128" i="20"/>
  <c r="AQ119" i="20" s="1"/>
  <c r="T120" i="20"/>
  <c r="AF120" i="20" s="1"/>
  <c r="S105" i="23" s="1"/>
  <c r="R57" i="20"/>
  <c r="AD57" i="20" s="1"/>
  <c r="Q8" i="23" s="1"/>
  <c r="Y34" i="20"/>
  <c r="AK34" i="20" s="1"/>
  <c r="X97" i="23" s="1"/>
  <c r="L15" i="24"/>
  <c r="Y31" i="20"/>
  <c r="AK31" i="20" s="1"/>
  <c r="X94" i="23" s="1"/>
  <c r="H28" i="20"/>
  <c r="AR22" i="20" s="1"/>
  <c r="P67" i="20"/>
  <c r="AB67" i="20" s="1"/>
  <c r="O21" i="23" s="1"/>
  <c r="O124" i="20"/>
  <c r="AA124" i="20" s="1"/>
  <c r="N107" i="23" s="1"/>
  <c r="F8" i="24"/>
  <c r="U123" i="20"/>
  <c r="AG123" i="20" s="1"/>
  <c r="T74" i="23" s="1"/>
  <c r="U141" i="20"/>
  <c r="AG141" i="20" s="1"/>
  <c r="T85" i="23" s="1"/>
  <c r="Y58" i="20"/>
  <c r="AK58" i="20" s="1"/>
  <c r="X9" i="23" s="1"/>
  <c r="R51" i="20"/>
  <c r="AD51" i="20" s="1"/>
  <c r="Q36" i="23" s="1"/>
  <c r="M85" i="20"/>
  <c r="AW81" i="20" s="1"/>
  <c r="O89" i="20"/>
  <c r="AA89" i="20" s="1"/>
  <c r="N101" i="23" s="1"/>
  <c r="P71" i="20"/>
  <c r="AB71" i="20" s="1"/>
  <c r="O11" i="23" s="1"/>
  <c r="T144" i="20"/>
  <c r="AF144" i="20" s="1"/>
  <c r="S15" i="23" s="1"/>
  <c r="L9" i="24"/>
  <c r="M147" i="20"/>
  <c r="AW144" i="20" s="1"/>
  <c r="S59" i="20"/>
  <c r="AE59" i="20" s="1"/>
  <c r="R37" i="23" s="1"/>
  <c r="H128" i="20"/>
  <c r="AR125" i="20" s="1"/>
  <c r="O90" i="20"/>
  <c r="AA90" i="20" s="1"/>
  <c r="N102" i="23" s="1"/>
  <c r="B6" i="24"/>
  <c r="Q20" i="20"/>
  <c r="AC20" i="20" s="1"/>
  <c r="P5" i="23" s="1"/>
  <c r="Q23" i="20"/>
  <c r="AC23" i="20" s="1"/>
  <c r="P71" i="23" s="1"/>
  <c r="S131" i="20"/>
  <c r="AE131" i="20" s="1"/>
  <c r="R108" i="23" s="1"/>
  <c r="U42" i="20"/>
  <c r="AG42" i="20" s="1"/>
  <c r="T7" i="23" s="1"/>
  <c r="Y60" i="20"/>
  <c r="AK60" i="20" s="1"/>
  <c r="X80" i="23" s="1"/>
  <c r="T141" i="20"/>
  <c r="AF141" i="20" s="1"/>
  <c r="S85" i="23" s="1"/>
  <c r="Y79" i="20"/>
  <c r="AK79" i="20" s="1"/>
  <c r="X99" i="23" s="1"/>
  <c r="I138" i="20"/>
  <c r="AS132" i="20" s="1"/>
  <c r="F13" i="24"/>
  <c r="R58" i="20"/>
  <c r="AD58" i="20" s="1"/>
  <c r="Q9" i="23" s="1"/>
  <c r="O42" i="20"/>
  <c r="AA42" i="20" s="1"/>
  <c r="N7" i="23" s="1"/>
  <c r="T142" i="20"/>
  <c r="AF142" i="20" s="1"/>
  <c r="S43" i="23" s="1"/>
  <c r="S52" i="20"/>
  <c r="AE52" i="20" s="1"/>
  <c r="R73" i="23" s="1"/>
  <c r="Y78" i="20"/>
  <c r="AK78" i="20" s="1"/>
  <c r="X82" i="23" s="1"/>
  <c r="O38" i="20"/>
  <c r="AA38" i="20" s="1"/>
  <c r="N50" i="23" s="1"/>
  <c r="C4" i="24"/>
  <c r="G5" i="24"/>
  <c r="Y32" i="20"/>
  <c r="AK32" i="20" s="1"/>
  <c r="X95" i="23" s="1"/>
  <c r="S57" i="20"/>
  <c r="AE57" i="20" s="1"/>
  <c r="R8" i="23" s="1"/>
  <c r="D13" i="24"/>
  <c r="M46" i="20"/>
  <c r="AW41" i="20" s="1"/>
  <c r="O36" i="20"/>
  <c r="AA36" i="20" s="1"/>
  <c r="N33" i="23" s="1"/>
  <c r="K138" i="20"/>
  <c r="AU131" i="20" s="1"/>
  <c r="B13" i="24"/>
  <c r="R90" i="20"/>
  <c r="AD90" i="20" s="1"/>
  <c r="Q102" i="23" s="1"/>
  <c r="U121" i="20"/>
  <c r="AG121" i="20" s="1"/>
  <c r="T106" i="23" s="1"/>
  <c r="U103" i="20"/>
  <c r="AG103" i="20" s="1"/>
  <c r="T41" i="23" s="1"/>
  <c r="P25" i="20"/>
  <c r="AB25" i="20" s="1"/>
  <c r="O31" i="23" s="1"/>
  <c r="T16" i="20"/>
  <c r="AF16" i="20" s="1"/>
  <c r="S91" i="23" s="1"/>
  <c r="K46" i="20"/>
  <c r="AU41" i="20" s="1"/>
  <c r="U39" i="20"/>
  <c r="AG39" i="20" s="1"/>
  <c r="T51" i="23" s="1"/>
  <c r="X39" i="20"/>
  <c r="AJ39" i="20" s="1"/>
  <c r="W51" i="23" s="1"/>
  <c r="X121" i="20"/>
  <c r="AJ121" i="20" s="1"/>
  <c r="W106" i="23" s="1"/>
  <c r="Y54" i="20"/>
  <c r="AK54" i="20" s="1"/>
  <c r="X54" i="23" s="1"/>
  <c r="R56" i="20"/>
  <c r="AD56" i="20" s="1"/>
  <c r="Q56" i="23" s="1"/>
  <c r="T67" i="20"/>
  <c r="AF67" i="20" s="1"/>
  <c r="S21" i="23" s="1"/>
  <c r="AA150" i="20"/>
  <c r="N109" i="23" s="1"/>
  <c r="C95" i="20"/>
  <c r="AM88" i="20" s="1"/>
  <c r="O91" i="20"/>
  <c r="AA91" i="20" s="1"/>
  <c r="N103" i="23" s="1"/>
  <c r="P68" i="20"/>
  <c r="AB68" i="20" s="1"/>
  <c r="O22" i="23" s="1"/>
  <c r="Q24" i="20"/>
  <c r="AC24" i="20" s="1"/>
  <c r="P72" i="23" s="1"/>
  <c r="Y56" i="20"/>
  <c r="AK56" i="20" s="1"/>
  <c r="X56" i="23" s="1"/>
  <c r="G8" i="24"/>
  <c r="Q19" i="20"/>
  <c r="AC19" i="20" s="1"/>
  <c r="P48" i="23" s="1"/>
  <c r="U77" i="20"/>
  <c r="AG77" i="20" s="1"/>
  <c r="T81" i="23" s="1"/>
  <c r="T9" i="20"/>
  <c r="AF9" i="20" s="1"/>
  <c r="S68" i="23" s="1"/>
  <c r="E7" i="24"/>
  <c r="Y41" i="20"/>
  <c r="AK41" i="20" s="1"/>
  <c r="X6" i="23" s="1"/>
  <c r="G15" i="24"/>
  <c r="Q16" i="20"/>
  <c r="AC16" i="20" s="1"/>
  <c r="P91" i="23" s="1"/>
  <c r="Y144" i="20"/>
  <c r="AK144" i="20" s="1"/>
  <c r="X15" i="23" s="1"/>
  <c r="U79" i="20"/>
  <c r="AG79" i="20" s="1"/>
  <c r="T99" i="23" s="1"/>
  <c r="U82" i="20"/>
  <c r="AG82" i="20" s="1"/>
  <c r="T12" i="23" s="1"/>
  <c r="T125" i="20"/>
  <c r="AF125" i="20" s="1"/>
  <c r="S14" i="23" s="1"/>
  <c r="U32" i="20"/>
  <c r="AG32" i="20" s="1"/>
  <c r="T95" i="23" s="1"/>
  <c r="Y53" i="20"/>
  <c r="AK53" i="20" s="1"/>
  <c r="X20" i="23" s="1"/>
  <c r="F7" i="24"/>
  <c r="R52" i="20"/>
  <c r="AD52" i="20" s="1"/>
  <c r="Q73" i="23" s="1"/>
  <c r="T8" i="20"/>
  <c r="AF8" i="20" s="1"/>
  <c r="S90" i="23" s="1"/>
  <c r="Y81" i="20"/>
  <c r="AK81" i="20" s="1"/>
  <c r="X23" i="23" s="1"/>
  <c r="J14" i="24"/>
  <c r="S66" i="20"/>
  <c r="AE66" i="20" s="1"/>
  <c r="R98" i="23" s="1"/>
  <c r="T22" i="20"/>
  <c r="AF22" i="20" s="1"/>
  <c r="S93" i="23" s="1"/>
  <c r="T66" i="20"/>
  <c r="AF66" i="20" s="1"/>
  <c r="S98" i="23" s="1"/>
  <c r="T124" i="20"/>
  <c r="AF124" i="20" s="1"/>
  <c r="S107" i="23" s="1"/>
  <c r="M62" i="20"/>
  <c r="M63" i="20" s="1"/>
  <c r="T25" i="20"/>
  <c r="AF25" i="20" s="1"/>
  <c r="S31" i="23" s="1"/>
  <c r="R49" i="20"/>
  <c r="AD49" i="20" s="1"/>
  <c r="Q34" i="23" s="1"/>
  <c r="I85" i="20"/>
  <c r="AS78" i="20" s="1"/>
  <c r="X103" i="20"/>
  <c r="AJ103" i="20" s="1"/>
  <c r="W41" i="23" s="1"/>
  <c r="F16" i="24"/>
  <c r="W23" i="20"/>
  <c r="AI23" i="20" s="1"/>
  <c r="V71" i="23" s="1"/>
  <c r="O51" i="20"/>
  <c r="AA51" i="20" s="1"/>
  <c r="N36" i="23" s="1"/>
  <c r="V134" i="20"/>
  <c r="AH134" i="20" s="1"/>
  <c r="U75" i="23" s="1"/>
  <c r="D10" i="24"/>
  <c r="K16" i="24"/>
  <c r="W24" i="20"/>
  <c r="AI24" i="20" s="1"/>
  <c r="V72" i="23" s="1"/>
  <c r="R68" i="20"/>
  <c r="AD68" i="20" s="1"/>
  <c r="Q22" i="23" s="1"/>
  <c r="X53" i="20"/>
  <c r="AJ53" i="20" s="1"/>
  <c r="W20" i="23" s="1"/>
  <c r="L12" i="24"/>
  <c r="Y4" i="20"/>
  <c r="AK4" i="20" s="1"/>
  <c r="X89" i="23" s="1"/>
  <c r="X78" i="20"/>
  <c r="AJ78" i="20" s="1"/>
  <c r="W82" i="23" s="1"/>
  <c r="AE150" i="20"/>
  <c r="R109" i="23" s="1"/>
  <c r="Y113" i="20"/>
  <c r="AK113" i="20" s="1"/>
  <c r="X13" i="23" s="1"/>
  <c r="O54" i="20"/>
  <c r="AA54" i="20" s="1"/>
  <c r="N54" i="23" s="1"/>
  <c r="X143" i="20"/>
  <c r="AJ143" i="20" s="1"/>
  <c r="W76" i="23" s="1"/>
  <c r="Y9" i="20"/>
  <c r="AK9" i="20" s="1"/>
  <c r="X68" i="23" s="1"/>
  <c r="X81" i="20"/>
  <c r="AJ81" i="20" s="1"/>
  <c r="W23" i="23" s="1"/>
  <c r="T77" i="20"/>
  <c r="AF77" i="20" s="1"/>
  <c r="S81" i="23" s="1"/>
  <c r="P102" i="20"/>
  <c r="AB102" i="20" s="1"/>
  <c r="O59" i="23" s="1"/>
  <c r="X55" i="20"/>
  <c r="AJ55" i="20" s="1"/>
  <c r="W55" i="23" s="1"/>
  <c r="M116" i="20"/>
  <c r="AW111" i="20" s="1"/>
  <c r="Q58" i="20"/>
  <c r="AC58" i="20" s="1"/>
  <c r="P9" i="23" s="1"/>
  <c r="Y110" i="20"/>
  <c r="AK110" i="20" s="1"/>
  <c r="X25" i="23" s="1"/>
  <c r="O57" i="20"/>
  <c r="AA57" i="20" s="1"/>
  <c r="N8" i="23" s="1"/>
  <c r="X144" i="20"/>
  <c r="AJ144" i="20" s="1"/>
  <c r="W15" i="23" s="1"/>
  <c r="V55" i="20"/>
  <c r="AH55" i="20" s="1"/>
  <c r="U55" i="23" s="1"/>
  <c r="X141" i="20"/>
  <c r="AJ141" i="20" s="1"/>
  <c r="W85" i="23" s="1"/>
  <c r="V54" i="20"/>
  <c r="AH54" i="20" s="1"/>
  <c r="U54" i="23" s="1"/>
  <c r="AJ150" i="20"/>
  <c r="W109" i="23" s="1"/>
  <c r="P4" i="20"/>
  <c r="AB4" i="20" s="1"/>
  <c r="O89" i="23" s="1"/>
  <c r="R70" i="20"/>
  <c r="AD70" i="20" s="1"/>
  <c r="Q10" i="23" s="1"/>
  <c r="V60" i="20"/>
  <c r="AH60" i="20" s="1"/>
  <c r="U80" i="23" s="1"/>
  <c r="H85" i="20"/>
  <c r="AR81" i="20" s="1"/>
  <c r="Y5" i="20"/>
  <c r="AK5" i="20" s="1"/>
  <c r="X30" i="23" s="1"/>
  <c r="X82" i="20"/>
  <c r="AJ82" i="20" s="1"/>
  <c r="W12" i="23" s="1"/>
  <c r="S79" i="20"/>
  <c r="AE79" i="20" s="1"/>
  <c r="R99" i="23" s="1"/>
  <c r="C62" i="20"/>
  <c r="C63" i="20" s="1"/>
  <c r="AM55" i="20" s="1"/>
  <c r="O49" i="20"/>
  <c r="AA49" i="20" s="1"/>
  <c r="N34" i="23" s="1"/>
  <c r="H106" i="20"/>
  <c r="AR103" i="20" s="1"/>
  <c r="T113" i="20"/>
  <c r="AF113" i="20" s="1"/>
  <c r="S13" i="23" s="1"/>
  <c r="R100" i="20"/>
  <c r="AD100" i="20" s="1"/>
  <c r="Q24" i="23" s="1"/>
  <c r="R99" i="20"/>
  <c r="AD99" i="20" s="1"/>
  <c r="Q40" i="23" s="1"/>
  <c r="R103" i="20"/>
  <c r="AD103" i="20" s="1"/>
  <c r="Q41" i="23" s="1"/>
  <c r="R6" i="20"/>
  <c r="AD6" i="20" s="1"/>
  <c r="Q19" i="23" s="1"/>
  <c r="I6" i="24"/>
  <c r="W18" i="20"/>
  <c r="AI18" i="20" s="1"/>
  <c r="V69" i="23" s="1"/>
  <c r="Q91" i="20"/>
  <c r="AC91" i="20" s="1"/>
  <c r="P103" i="23" s="1"/>
  <c r="P141" i="20"/>
  <c r="AB141" i="20" s="1"/>
  <c r="O85" i="23" s="1"/>
  <c r="X51" i="20"/>
  <c r="AJ51" i="20" s="1"/>
  <c r="W36" i="23" s="1"/>
  <c r="V56" i="20"/>
  <c r="AH56" i="20" s="1"/>
  <c r="U56" i="23" s="1"/>
  <c r="D147" i="20"/>
  <c r="AN142" i="20" s="1"/>
  <c r="G9" i="24"/>
  <c r="I14" i="24"/>
  <c r="M13" i="20"/>
  <c r="AW7" i="20" s="1"/>
  <c r="L85" i="20"/>
  <c r="AV81" i="20" s="1"/>
  <c r="S80" i="20"/>
  <c r="AE80" i="20" s="1"/>
  <c r="R38" i="23" s="1"/>
  <c r="P103" i="20"/>
  <c r="AB103" i="20" s="1"/>
  <c r="O41" i="23" s="1"/>
  <c r="J28" i="20"/>
  <c r="AT16" i="20" s="1"/>
  <c r="X49" i="20"/>
  <c r="AJ49" i="20" s="1"/>
  <c r="W34" i="23" s="1"/>
  <c r="O60" i="20"/>
  <c r="AA60" i="20" s="1"/>
  <c r="N80" i="23" s="1"/>
  <c r="T110" i="20"/>
  <c r="AF110" i="20" s="1"/>
  <c r="S25" i="23" s="1"/>
  <c r="T90" i="20"/>
  <c r="AF90" i="20" s="1"/>
  <c r="S102" i="23" s="1"/>
  <c r="T92" i="20"/>
  <c r="AF92" i="20" s="1"/>
  <c r="S39" i="23" s="1"/>
  <c r="D106" i="20"/>
  <c r="AN99" i="20" s="1"/>
  <c r="V58" i="20"/>
  <c r="AH58" i="20" s="1"/>
  <c r="U9" i="23" s="1"/>
  <c r="T49" i="20"/>
  <c r="AF49" i="20" s="1"/>
  <c r="S34" i="23" s="1"/>
  <c r="O59" i="20"/>
  <c r="AA59" i="20" s="1"/>
  <c r="N37" i="23" s="1"/>
  <c r="C11" i="24"/>
  <c r="H116" i="20"/>
  <c r="AR111" i="20" s="1"/>
  <c r="V131" i="20"/>
  <c r="AH131" i="20" s="1"/>
  <c r="U108" i="23" s="1"/>
  <c r="F74" i="20"/>
  <c r="AP67" i="20" s="1"/>
  <c r="T82" i="20"/>
  <c r="AF82" i="20" s="1"/>
  <c r="S12" i="23" s="1"/>
  <c r="Q92" i="20"/>
  <c r="AC92" i="20" s="1"/>
  <c r="P39" i="23" s="1"/>
  <c r="L147" i="20"/>
  <c r="AV144" i="20" s="1"/>
  <c r="T81" i="20"/>
  <c r="AF81" i="20" s="1"/>
  <c r="S23" i="23" s="1"/>
  <c r="W21" i="20"/>
  <c r="AI21" i="20" s="1"/>
  <c r="V70" i="23" s="1"/>
  <c r="W16" i="20"/>
  <c r="AI16" i="20" s="1"/>
  <c r="V91" i="23" s="1"/>
  <c r="C15" i="24"/>
  <c r="R69" i="20"/>
  <c r="AD69" i="20" s="1"/>
  <c r="Q57" i="23" s="1"/>
  <c r="Y6" i="20"/>
  <c r="AK6" i="20" s="1"/>
  <c r="X19" i="23" s="1"/>
  <c r="K9" i="24"/>
  <c r="Y109" i="20"/>
  <c r="AK109" i="20" s="1"/>
  <c r="X84" i="23" s="1"/>
  <c r="O55" i="20"/>
  <c r="AA55" i="20" s="1"/>
  <c r="N55" i="23" s="1"/>
  <c r="F28" i="20"/>
  <c r="AP23" i="20" s="1"/>
  <c r="T111" i="20"/>
  <c r="AF111" i="20" s="1"/>
  <c r="S60" i="23" s="1"/>
  <c r="Q120" i="20"/>
  <c r="AC120" i="20" s="1"/>
  <c r="P105" i="23" s="1"/>
  <c r="Q123" i="20"/>
  <c r="AC123" i="20" s="1"/>
  <c r="P74" i="23" s="1"/>
  <c r="Q121" i="20"/>
  <c r="AC121" i="20" s="1"/>
  <c r="P106" i="23" s="1"/>
  <c r="Q122" i="20"/>
  <c r="AC122" i="20" s="1"/>
  <c r="P42" i="23" s="1"/>
  <c r="Q124" i="20"/>
  <c r="AC124" i="20" s="1"/>
  <c r="P107" i="23" s="1"/>
  <c r="V53" i="20"/>
  <c r="AH53" i="20" s="1"/>
  <c r="U20" i="23" s="1"/>
  <c r="G12" i="24"/>
  <c r="E8" i="24"/>
  <c r="X52" i="20"/>
  <c r="AJ52" i="20" s="1"/>
  <c r="W73" i="23" s="1"/>
  <c r="V57" i="20"/>
  <c r="AH57" i="20" s="1"/>
  <c r="U8" i="23" s="1"/>
  <c r="V52" i="20"/>
  <c r="AH52" i="20" s="1"/>
  <c r="U73" i="23" s="1"/>
  <c r="J138" i="20"/>
  <c r="AT132" i="20" s="1"/>
  <c r="F13" i="20"/>
  <c r="AP8" i="20" s="1"/>
  <c r="J13" i="20"/>
  <c r="AT7" i="20" s="1"/>
  <c r="K11" i="24"/>
  <c r="P33" i="20"/>
  <c r="AB33" i="20" s="1"/>
  <c r="O96" i="23" s="1"/>
  <c r="Q38" i="20"/>
  <c r="AC38" i="20" s="1"/>
  <c r="P50" i="23" s="1"/>
  <c r="V5" i="20"/>
  <c r="AH5" i="20" s="1"/>
  <c r="U30" i="23" s="1"/>
  <c r="U19" i="20"/>
  <c r="AG19" i="20" s="1"/>
  <c r="T48" i="23" s="1"/>
  <c r="P56" i="20"/>
  <c r="AB56" i="20" s="1"/>
  <c r="O56" i="23" s="1"/>
  <c r="W20" i="20"/>
  <c r="AI20" i="20" s="1"/>
  <c r="V5" i="23" s="1"/>
  <c r="P32" i="20"/>
  <c r="AB32" i="20" s="1"/>
  <c r="O95" i="23" s="1"/>
  <c r="Y59" i="20"/>
  <c r="AK59" i="20" s="1"/>
  <c r="X37" i="23" s="1"/>
  <c r="P81" i="20"/>
  <c r="AB81" i="20" s="1"/>
  <c r="O23" i="23" s="1"/>
  <c r="P78" i="20"/>
  <c r="AB78" i="20" s="1"/>
  <c r="O82" i="23" s="1"/>
  <c r="P82" i="20"/>
  <c r="AB82" i="20" s="1"/>
  <c r="O12" i="23" s="1"/>
  <c r="O101" i="20"/>
  <c r="AA101" i="20" s="1"/>
  <c r="N58" i="23" s="1"/>
  <c r="O103" i="20"/>
  <c r="AA103" i="20" s="1"/>
  <c r="N41" i="23" s="1"/>
  <c r="P35" i="20"/>
  <c r="AB35" i="20" s="1"/>
  <c r="O32" i="23" s="1"/>
  <c r="P43" i="20"/>
  <c r="AB43" i="20" s="1"/>
  <c r="O53" i="23" s="1"/>
  <c r="R39" i="20"/>
  <c r="AD39" i="20" s="1"/>
  <c r="Q51" i="23" s="1"/>
  <c r="V7" i="20"/>
  <c r="AH7" i="20" s="1"/>
  <c r="U47" i="23" s="1"/>
  <c r="J116" i="20"/>
  <c r="AT113" i="20" s="1"/>
  <c r="R32" i="20"/>
  <c r="AD32" i="20" s="1"/>
  <c r="Q95" i="23" s="1"/>
  <c r="F46" i="20"/>
  <c r="AP33" i="20" s="1"/>
  <c r="U24" i="20"/>
  <c r="AG24" i="20" s="1"/>
  <c r="T72" i="23" s="1"/>
  <c r="I4" i="24"/>
  <c r="D46" i="20"/>
  <c r="AN32" i="20" s="1"/>
  <c r="R38" i="20"/>
  <c r="AD38" i="20" s="1"/>
  <c r="Q50" i="23" s="1"/>
  <c r="I12" i="24"/>
  <c r="E6" i="24"/>
  <c r="D13" i="20"/>
  <c r="AN10" i="20" s="1"/>
  <c r="P38" i="20"/>
  <c r="AB38" i="20" s="1"/>
  <c r="O50" i="23" s="1"/>
  <c r="V110" i="20"/>
  <c r="AH110" i="20" s="1"/>
  <c r="U25" i="23" s="1"/>
  <c r="Y82" i="20"/>
  <c r="AK82" i="20" s="1"/>
  <c r="X12" i="23" s="1"/>
  <c r="P31" i="20"/>
  <c r="AB31" i="20" s="1"/>
  <c r="O94" i="23" s="1"/>
  <c r="R43" i="20"/>
  <c r="AD43" i="20" s="1"/>
  <c r="Q53" i="23" s="1"/>
  <c r="V8" i="20"/>
  <c r="AH8" i="20" s="1"/>
  <c r="U90" i="23" s="1"/>
  <c r="U16" i="20"/>
  <c r="AG16" i="20" s="1"/>
  <c r="T91" i="23" s="1"/>
  <c r="R34" i="20"/>
  <c r="AD34" i="20" s="1"/>
  <c r="Q97" i="23" s="1"/>
  <c r="J106" i="20"/>
  <c r="AT99" i="20" s="1"/>
  <c r="C6" i="24"/>
  <c r="V111" i="20"/>
  <c r="AH111" i="20" s="1"/>
  <c r="U60" i="23" s="1"/>
  <c r="V109" i="20"/>
  <c r="AH109" i="20" s="1"/>
  <c r="U84" i="23" s="1"/>
  <c r="P40" i="20"/>
  <c r="AB40" i="20" s="1"/>
  <c r="O52" i="23" s="1"/>
  <c r="K28" i="20"/>
  <c r="AU22" i="20" s="1"/>
  <c r="U21" i="20"/>
  <c r="AG21" i="20" s="1"/>
  <c r="T70" i="23" s="1"/>
  <c r="U23" i="20"/>
  <c r="AG23" i="20" s="1"/>
  <c r="T71" i="23" s="1"/>
  <c r="P39" i="20"/>
  <c r="AB39" i="20" s="1"/>
  <c r="O51" i="23" s="1"/>
  <c r="S53" i="20"/>
  <c r="AE53" i="20" s="1"/>
  <c r="R20" i="23" s="1"/>
  <c r="Y50" i="20"/>
  <c r="AK50" i="20" s="1"/>
  <c r="X35" i="23" s="1"/>
  <c r="X109" i="20"/>
  <c r="AJ109" i="20" s="1"/>
  <c r="W84" i="23" s="1"/>
  <c r="V112" i="20"/>
  <c r="AH112" i="20" s="1"/>
  <c r="U61" i="23" s="1"/>
  <c r="W77" i="20"/>
  <c r="AI77" i="20" s="1"/>
  <c r="V81" i="23" s="1"/>
  <c r="W79" i="20"/>
  <c r="AI79" i="20" s="1"/>
  <c r="V99" i="23" s="1"/>
  <c r="W80" i="20"/>
  <c r="AI80" i="20" s="1"/>
  <c r="V38" i="23" s="1"/>
  <c r="W81" i="20"/>
  <c r="AI81" i="20" s="1"/>
  <c r="V23" i="23" s="1"/>
  <c r="W78" i="20"/>
  <c r="AI78" i="20" s="1"/>
  <c r="V82" i="23" s="1"/>
  <c r="O35" i="20"/>
  <c r="AA35" i="20" s="1"/>
  <c r="N32" i="23" s="1"/>
  <c r="U17" i="20"/>
  <c r="AG17" i="20" s="1"/>
  <c r="T92" i="23" s="1"/>
  <c r="U20" i="20"/>
  <c r="AG20" i="20" s="1"/>
  <c r="T5" i="23" s="1"/>
  <c r="C46" i="20"/>
  <c r="AM41" i="20" s="1"/>
  <c r="S54" i="20"/>
  <c r="AE54" i="20" s="1"/>
  <c r="R54" i="23" s="1"/>
  <c r="P110" i="20"/>
  <c r="AB110" i="20" s="1"/>
  <c r="O25" i="23" s="1"/>
  <c r="P112" i="20"/>
  <c r="AB112" i="20" s="1"/>
  <c r="O61" i="23" s="1"/>
  <c r="P111" i="20"/>
  <c r="AB111" i="20" s="1"/>
  <c r="O60" i="23" s="1"/>
  <c r="P113" i="20"/>
  <c r="AB113" i="20" s="1"/>
  <c r="O13" i="23" s="1"/>
  <c r="P109" i="20"/>
  <c r="AB109" i="20" s="1"/>
  <c r="O84" i="23" s="1"/>
  <c r="Q32" i="20"/>
  <c r="AC32" i="20" s="1"/>
  <c r="P95" i="23" s="1"/>
  <c r="E46" i="20"/>
  <c r="AO35" i="20" s="1"/>
  <c r="U18" i="20"/>
  <c r="AG18" i="20" s="1"/>
  <c r="T69" i="23" s="1"/>
  <c r="I28" i="20"/>
  <c r="AS25" i="20" s="1"/>
  <c r="V101" i="20"/>
  <c r="AH101" i="20" s="1"/>
  <c r="U58" i="23" s="1"/>
  <c r="X101" i="20"/>
  <c r="AJ101" i="20" s="1"/>
  <c r="W58" i="23" s="1"/>
  <c r="P37" i="20"/>
  <c r="AB37" i="20" s="1"/>
  <c r="O49" i="23" s="1"/>
  <c r="R143" i="20"/>
  <c r="AD143" i="20" s="1"/>
  <c r="Q76" i="23" s="1"/>
  <c r="R144" i="20"/>
  <c r="AD144" i="20" s="1"/>
  <c r="Q15" i="23" s="1"/>
  <c r="T23" i="20"/>
  <c r="AF23" i="20" s="1"/>
  <c r="S71" i="23" s="1"/>
  <c r="T24" i="20"/>
  <c r="AF24" i="20" s="1"/>
  <c r="S72" i="23" s="1"/>
  <c r="U131" i="20"/>
  <c r="AG131" i="20" s="1"/>
  <c r="T108" i="23" s="1"/>
  <c r="U133" i="20"/>
  <c r="AG133" i="20" s="1"/>
  <c r="T62" i="23" s="1"/>
  <c r="U132" i="20"/>
  <c r="AG132" i="20" s="1"/>
  <c r="T26" i="23" s="1"/>
  <c r="U135" i="20"/>
  <c r="AG135" i="20" s="1"/>
  <c r="T63" i="23" s="1"/>
  <c r="U134" i="20"/>
  <c r="AG134" i="20" s="1"/>
  <c r="T75" i="23" s="1"/>
  <c r="V9" i="20"/>
  <c r="AH9" i="20" s="1"/>
  <c r="U68" i="23" s="1"/>
  <c r="J46" i="20"/>
  <c r="AT32" i="20" s="1"/>
  <c r="L106" i="20"/>
  <c r="AV98" i="20" s="1"/>
  <c r="U22" i="20"/>
  <c r="AG22" i="20" s="1"/>
  <c r="T93" i="23" s="1"/>
  <c r="C28" i="20"/>
  <c r="AM20" i="20" s="1"/>
  <c r="R77" i="20"/>
  <c r="AD77" i="20" s="1"/>
  <c r="Q81" i="23" s="1"/>
  <c r="R80" i="20"/>
  <c r="AD80" i="20" s="1"/>
  <c r="Q38" i="23" s="1"/>
  <c r="Y35" i="20"/>
  <c r="AK35" i="20" s="1"/>
  <c r="X32" i="23" s="1"/>
  <c r="Y40" i="20"/>
  <c r="AK40" i="20" s="1"/>
  <c r="X52" i="23" s="1"/>
  <c r="Y36" i="20"/>
  <c r="AK36" i="20" s="1"/>
  <c r="X33" i="23" s="1"/>
  <c r="T103" i="20"/>
  <c r="AF103" i="20" s="1"/>
  <c r="S41" i="23" s="1"/>
  <c r="G11" i="24"/>
  <c r="P49" i="20"/>
  <c r="AB49" i="20" s="1"/>
  <c r="O34" i="23" s="1"/>
  <c r="S5" i="20"/>
  <c r="AE5" i="20" s="1"/>
  <c r="R30" i="23" s="1"/>
  <c r="Q49" i="20"/>
  <c r="AC49" i="20" s="1"/>
  <c r="P34" i="23" s="1"/>
  <c r="P36" i="20"/>
  <c r="AB36" i="20" s="1"/>
  <c r="O33" i="23" s="1"/>
  <c r="P41" i="20"/>
  <c r="AB41" i="20" s="1"/>
  <c r="O6" i="23" s="1"/>
  <c r="P42" i="20"/>
  <c r="AB42" i="20" s="1"/>
  <c r="O7" i="23" s="1"/>
  <c r="G13" i="20"/>
  <c r="AQ6" i="20" s="1"/>
  <c r="T99" i="20"/>
  <c r="AF99" i="20" s="1"/>
  <c r="S40" i="23" s="1"/>
  <c r="Q52" i="20"/>
  <c r="AC52" i="20" s="1"/>
  <c r="P73" i="23" s="1"/>
  <c r="F128" i="20"/>
  <c r="AP122" i="20" s="1"/>
  <c r="Y134" i="20"/>
  <c r="AK134" i="20" s="1"/>
  <c r="X75" i="23" s="1"/>
  <c r="Q57" i="20"/>
  <c r="AC57" i="20" s="1"/>
  <c r="P8" i="23" s="1"/>
  <c r="X50" i="20"/>
  <c r="AJ50" i="20" s="1"/>
  <c r="W35" i="23" s="1"/>
  <c r="X54" i="20"/>
  <c r="AJ54" i="20" s="1"/>
  <c r="W54" i="23" s="1"/>
  <c r="X57" i="20"/>
  <c r="AJ57" i="20" s="1"/>
  <c r="W8" i="23" s="1"/>
  <c r="X60" i="20"/>
  <c r="AJ60" i="20" s="1"/>
  <c r="W80" i="23" s="1"/>
  <c r="R23" i="20"/>
  <c r="AD23" i="20" s="1"/>
  <c r="Q71" i="23" s="1"/>
  <c r="R22" i="20"/>
  <c r="AD22" i="20" s="1"/>
  <c r="Q93" i="23" s="1"/>
  <c r="R19" i="20"/>
  <c r="AD19" i="20" s="1"/>
  <c r="Q48" i="23" s="1"/>
  <c r="R25" i="20"/>
  <c r="AD25" i="20" s="1"/>
  <c r="Q31" i="23" s="1"/>
  <c r="R21" i="20"/>
  <c r="AD21" i="20" s="1"/>
  <c r="Q70" i="23" s="1"/>
  <c r="R24" i="20"/>
  <c r="AD24" i="20" s="1"/>
  <c r="Q72" i="23" s="1"/>
  <c r="R17" i="20"/>
  <c r="AD17" i="20" s="1"/>
  <c r="Q92" i="23" s="1"/>
  <c r="R18" i="20"/>
  <c r="AD18" i="20" s="1"/>
  <c r="Q69" i="23" s="1"/>
  <c r="S4" i="20"/>
  <c r="AE4" i="20" s="1"/>
  <c r="R89" i="23" s="1"/>
  <c r="S9" i="20"/>
  <c r="AE9" i="20" s="1"/>
  <c r="R68" i="23" s="1"/>
  <c r="Q56" i="20"/>
  <c r="AC56" i="20" s="1"/>
  <c r="P56" i="23" s="1"/>
  <c r="R124" i="20"/>
  <c r="AD124" i="20" s="1"/>
  <c r="Q107" i="23" s="1"/>
  <c r="E13" i="24"/>
  <c r="Q59" i="20"/>
  <c r="AC59" i="20" s="1"/>
  <c r="P37" i="23" s="1"/>
  <c r="O56" i="20"/>
  <c r="AA56" i="20" s="1"/>
  <c r="N56" i="23" s="1"/>
  <c r="Q4" i="20"/>
  <c r="AC4" i="20" s="1"/>
  <c r="P89" i="23" s="1"/>
  <c r="Q8" i="20"/>
  <c r="AC8" i="20" s="1"/>
  <c r="P90" i="23" s="1"/>
  <c r="Q9" i="20"/>
  <c r="AC9" i="20" s="1"/>
  <c r="P68" i="23" s="1"/>
  <c r="Q10" i="20"/>
  <c r="AC10" i="20" s="1"/>
  <c r="P4" i="23" s="1"/>
  <c r="S6" i="20"/>
  <c r="AE6" i="20" s="1"/>
  <c r="R19" i="23" s="1"/>
  <c r="T102" i="20"/>
  <c r="AF102" i="20" s="1"/>
  <c r="S59" i="23" s="1"/>
  <c r="S7" i="20"/>
  <c r="AE7" i="20" s="1"/>
  <c r="R47" i="23" s="1"/>
  <c r="D128" i="20"/>
  <c r="AN123" i="20" s="1"/>
  <c r="Q60" i="20"/>
  <c r="AC60" i="20" s="1"/>
  <c r="P80" i="23" s="1"/>
  <c r="V20" i="20"/>
  <c r="AH20" i="20" s="1"/>
  <c r="U5" i="23" s="1"/>
  <c r="Y131" i="20"/>
  <c r="AK131" i="20" s="1"/>
  <c r="X108" i="23" s="1"/>
  <c r="Q55" i="20"/>
  <c r="AC55" i="20" s="1"/>
  <c r="P55" i="23" s="1"/>
  <c r="O52" i="20"/>
  <c r="AA52" i="20" s="1"/>
  <c r="N73" i="23" s="1"/>
  <c r="R20" i="20"/>
  <c r="AD20" i="20" s="1"/>
  <c r="Q5" i="23" s="1"/>
  <c r="S10" i="20"/>
  <c r="AE10" i="20" s="1"/>
  <c r="R4" i="23" s="1"/>
  <c r="F4" i="24"/>
  <c r="T101" i="20"/>
  <c r="AF101" i="20" s="1"/>
  <c r="S58" i="23" s="1"/>
  <c r="Q50" i="20"/>
  <c r="AC50" i="20" s="1"/>
  <c r="P35" i="23" s="1"/>
  <c r="R133" i="20"/>
  <c r="AD133" i="20" s="1"/>
  <c r="Q62" i="23" s="1"/>
  <c r="R132" i="20"/>
  <c r="AD132" i="20" s="1"/>
  <c r="Q26" i="23" s="1"/>
  <c r="Q134" i="20"/>
  <c r="AC134" i="20" s="1"/>
  <c r="P75" i="23" s="1"/>
  <c r="Q132" i="20"/>
  <c r="AC132" i="20" s="1"/>
  <c r="P26" i="23" s="1"/>
  <c r="Q135" i="20"/>
  <c r="AC135" i="20" s="1"/>
  <c r="P63" i="23" s="1"/>
  <c r="M138" i="20"/>
  <c r="AW132" i="20" s="1"/>
  <c r="D7" i="24"/>
  <c r="T100" i="20"/>
  <c r="AF100" i="20" s="1"/>
  <c r="S24" i="23" s="1"/>
  <c r="R122" i="20"/>
  <c r="AD122" i="20" s="1"/>
  <c r="Q42" i="23" s="1"/>
  <c r="T98" i="20"/>
  <c r="AF98" i="20" s="1"/>
  <c r="S83" i="23" s="1"/>
  <c r="Q51" i="20"/>
  <c r="AC51" i="20" s="1"/>
  <c r="P36" i="23" s="1"/>
  <c r="X59" i="20"/>
  <c r="AJ59" i="20" s="1"/>
  <c r="W37" i="23" s="1"/>
  <c r="Q54" i="20"/>
  <c r="AC54" i="20" s="1"/>
  <c r="P54" i="23" s="1"/>
  <c r="V99" i="20"/>
  <c r="AH99" i="20" s="1"/>
  <c r="U40" i="23" s="1"/>
  <c r="V100" i="20"/>
  <c r="AH100" i="20" s="1"/>
  <c r="U24" i="23" s="1"/>
  <c r="R36" i="20"/>
  <c r="AD36" i="20" s="1"/>
  <c r="Q33" i="23" s="1"/>
  <c r="R31" i="20"/>
  <c r="AD31" i="20" s="1"/>
  <c r="Q94" i="23" s="1"/>
  <c r="R40" i="20"/>
  <c r="AD40" i="20" s="1"/>
  <c r="Q52" i="23" s="1"/>
  <c r="P100" i="20"/>
  <c r="AB100" i="20" s="1"/>
  <c r="O24" i="23" s="1"/>
  <c r="P99" i="20"/>
  <c r="AB99" i="20" s="1"/>
  <c r="O40" i="23" s="1"/>
  <c r="Y121" i="20"/>
  <c r="AK121" i="20" s="1"/>
  <c r="X106" i="23" s="1"/>
  <c r="Y120" i="20"/>
  <c r="AK120" i="20" s="1"/>
  <c r="X105" i="23" s="1"/>
  <c r="Y124" i="20"/>
  <c r="AK124" i="20" s="1"/>
  <c r="X107" i="23" s="1"/>
  <c r="Y122" i="20"/>
  <c r="AK122" i="20" s="1"/>
  <c r="X42" i="23" s="1"/>
  <c r="L14" i="24"/>
  <c r="Q53" i="20"/>
  <c r="AC53" i="20" s="1"/>
  <c r="P20" i="23" s="1"/>
  <c r="O142" i="20"/>
  <c r="AA142" i="20" s="1"/>
  <c r="N43" i="23" s="1"/>
  <c r="W70" i="20"/>
  <c r="AI70" i="20" s="1"/>
  <c r="V10" i="23" s="1"/>
  <c r="W71" i="20"/>
  <c r="AI71" i="20" s="1"/>
  <c r="V11" i="23" s="1"/>
  <c r="W69" i="20"/>
  <c r="AI69" i="20" s="1"/>
  <c r="V57" i="23" s="1"/>
  <c r="R16" i="20"/>
  <c r="AD16" i="20" s="1"/>
  <c r="Q91" i="23" s="1"/>
  <c r="S82" i="20"/>
  <c r="AE82" i="20" s="1"/>
  <c r="R12" i="23" s="1"/>
  <c r="S78" i="20"/>
  <c r="AE78" i="20" s="1"/>
  <c r="R82" i="23" s="1"/>
  <c r="S22" i="20"/>
  <c r="AE22" i="20" s="1"/>
  <c r="R93" i="23" s="1"/>
  <c r="S20" i="20"/>
  <c r="AE20" i="20" s="1"/>
  <c r="R5" i="23" s="1"/>
  <c r="S23" i="20"/>
  <c r="AE23" i="20" s="1"/>
  <c r="R71" i="23" s="1"/>
  <c r="S18" i="20"/>
  <c r="AE18" i="20" s="1"/>
  <c r="R69" i="23" s="1"/>
  <c r="S19" i="20"/>
  <c r="AE19" i="20" s="1"/>
  <c r="R48" i="23" s="1"/>
  <c r="S17" i="20"/>
  <c r="AE17" i="20" s="1"/>
  <c r="R92" i="23" s="1"/>
  <c r="O17" i="20"/>
  <c r="AA17" i="20" s="1"/>
  <c r="N92" i="23" s="1"/>
  <c r="X23" i="20"/>
  <c r="AJ23" i="20" s="1"/>
  <c r="W71" i="23" s="1"/>
  <c r="Y25" i="20"/>
  <c r="AK25" i="20" s="1"/>
  <c r="X31" i="23" s="1"/>
  <c r="S34" i="20"/>
  <c r="AE34" i="20" s="1"/>
  <c r="R97" i="23" s="1"/>
  <c r="V24" i="20"/>
  <c r="AH24" i="20" s="1"/>
  <c r="U72" i="23" s="1"/>
  <c r="V4" i="20"/>
  <c r="AH4" i="20" s="1"/>
  <c r="U89" i="23" s="1"/>
  <c r="Y18" i="20"/>
  <c r="AK18" i="20" s="1"/>
  <c r="X69" i="23" s="1"/>
  <c r="M28" i="20"/>
  <c r="AW16" i="20" s="1"/>
  <c r="O22" i="20"/>
  <c r="AA22" i="20" s="1"/>
  <c r="N93" i="23" s="1"/>
  <c r="O16" i="20"/>
  <c r="AA16" i="20" s="1"/>
  <c r="N91" i="23" s="1"/>
  <c r="P119" i="20"/>
  <c r="AB119" i="20" s="1"/>
  <c r="O104" i="23" s="1"/>
  <c r="P121" i="20"/>
  <c r="AB121" i="20" s="1"/>
  <c r="O106" i="23" s="1"/>
  <c r="P122" i="20"/>
  <c r="AB122" i="20" s="1"/>
  <c r="O42" i="23" s="1"/>
  <c r="P120" i="20"/>
  <c r="AB120" i="20" s="1"/>
  <c r="O105" i="23" s="1"/>
  <c r="P123" i="20"/>
  <c r="AB123" i="20" s="1"/>
  <c r="O74" i="23" s="1"/>
  <c r="P124" i="20"/>
  <c r="AB124" i="20" s="1"/>
  <c r="O107" i="23" s="1"/>
  <c r="B5" i="24"/>
  <c r="Y21" i="20"/>
  <c r="AK21" i="20" s="1"/>
  <c r="X70" i="23" s="1"/>
  <c r="L5" i="24"/>
  <c r="O19" i="20"/>
  <c r="AA19" i="20" s="1"/>
  <c r="N48" i="23" s="1"/>
  <c r="O18" i="20"/>
  <c r="AA18" i="20" s="1"/>
  <c r="N69" i="23" s="1"/>
  <c r="R111" i="20"/>
  <c r="AD111" i="20" s="1"/>
  <c r="Q60" i="23" s="1"/>
  <c r="R112" i="20"/>
  <c r="AD112" i="20" s="1"/>
  <c r="Q61" i="23" s="1"/>
  <c r="R109" i="20"/>
  <c r="AD109" i="20" s="1"/>
  <c r="Q84" i="23" s="1"/>
  <c r="R113" i="20"/>
  <c r="AD113" i="20" s="1"/>
  <c r="Q13" i="23" s="1"/>
  <c r="Y17" i="20"/>
  <c r="AK17" i="20" s="1"/>
  <c r="X92" i="23" s="1"/>
  <c r="O21" i="20"/>
  <c r="AA21" i="20" s="1"/>
  <c r="N70" i="23" s="1"/>
  <c r="S124" i="20"/>
  <c r="AE124" i="20" s="1"/>
  <c r="R107" i="23" s="1"/>
  <c r="S119" i="20"/>
  <c r="AE119" i="20" s="1"/>
  <c r="R104" i="23" s="1"/>
  <c r="S123" i="20"/>
  <c r="AE123" i="20" s="1"/>
  <c r="R74" i="23" s="1"/>
  <c r="S120" i="20"/>
  <c r="AE120" i="20" s="1"/>
  <c r="R105" i="23" s="1"/>
  <c r="S125" i="20"/>
  <c r="AE125" i="20" s="1"/>
  <c r="R14" i="23" s="1"/>
  <c r="X102" i="20"/>
  <c r="AJ102" i="20" s="1"/>
  <c r="W59" i="23" s="1"/>
  <c r="X98" i="20"/>
  <c r="AJ98" i="20" s="1"/>
  <c r="W83" i="23" s="1"/>
  <c r="X99" i="20"/>
  <c r="AJ99" i="20" s="1"/>
  <c r="W40" i="23" s="1"/>
  <c r="C7" i="24"/>
  <c r="P58" i="20"/>
  <c r="AB58" i="20" s="1"/>
  <c r="O9" i="23" s="1"/>
  <c r="P57" i="20"/>
  <c r="AB57" i="20" s="1"/>
  <c r="O8" i="23" s="1"/>
  <c r="P51" i="20"/>
  <c r="AB51" i="20" s="1"/>
  <c r="O36" i="23" s="1"/>
  <c r="P52" i="20"/>
  <c r="AB52" i="20" s="1"/>
  <c r="O73" i="23" s="1"/>
  <c r="P60" i="20"/>
  <c r="AB60" i="20" s="1"/>
  <c r="O80" i="23" s="1"/>
  <c r="X18" i="20"/>
  <c r="AJ18" i="20" s="1"/>
  <c r="W69" i="23" s="1"/>
  <c r="X25" i="20"/>
  <c r="AJ25" i="20" s="1"/>
  <c r="W31" i="23" s="1"/>
  <c r="X20" i="20"/>
  <c r="AJ20" i="20" s="1"/>
  <c r="W5" i="23" s="1"/>
  <c r="S141" i="20"/>
  <c r="AE141" i="20" s="1"/>
  <c r="R85" i="23" s="1"/>
  <c r="S142" i="20"/>
  <c r="AE142" i="20" s="1"/>
  <c r="R43" i="23" s="1"/>
  <c r="S144" i="20"/>
  <c r="AE144" i="20" s="1"/>
  <c r="R15" i="23" s="1"/>
  <c r="L28" i="20"/>
  <c r="AV19" i="20" s="1"/>
  <c r="G28" i="20"/>
  <c r="AQ25" i="20" s="1"/>
  <c r="O25" i="20"/>
  <c r="AA25" i="20" s="1"/>
  <c r="N31" i="23" s="1"/>
  <c r="V33" i="20"/>
  <c r="AH33" i="20" s="1"/>
  <c r="U96" i="23" s="1"/>
  <c r="V39" i="20"/>
  <c r="AH39" i="20" s="1"/>
  <c r="U51" i="23" s="1"/>
  <c r="V37" i="20"/>
  <c r="AH37" i="20" s="1"/>
  <c r="U49" i="23" s="1"/>
  <c r="V32" i="20"/>
  <c r="AH32" i="20" s="1"/>
  <c r="U95" i="23" s="1"/>
  <c r="V43" i="20"/>
  <c r="AH43" i="20" s="1"/>
  <c r="U53" i="23" s="1"/>
  <c r="V41" i="20"/>
  <c r="AH41" i="20" s="1"/>
  <c r="U6" i="23" s="1"/>
  <c r="V31" i="20"/>
  <c r="AH31" i="20" s="1"/>
  <c r="U94" i="23" s="1"/>
  <c r="V36" i="20"/>
  <c r="AH36" i="20" s="1"/>
  <c r="U33" i="23" s="1"/>
  <c r="V35" i="20"/>
  <c r="AH35" i="20" s="1"/>
  <c r="U32" i="23" s="1"/>
  <c r="V38" i="20"/>
  <c r="AH38" i="20" s="1"/>
  <c r="U50" i="23" s="1"/>
  <c r="P9" i="20"/>
  <c r="AB9" i="20" s="1"/>
  <c r="O68" i="23" s="1"/>
  <c r="P10" i="20"/>
  <c r="AB10" i="20" s="1"/>
  <c r="O4" i="23" s="1"/>
  <c r="P5" i="20"/>
  <c r="AB5" i="20" s="1"/>
  <c r="O30" i="23" s="1"/>
  <c r="V23" i="20"/>
  <c r="AH23" i="20" s="1"/>
  <c r="U71" i="23" s="1"/>
  <c r="V16" i="20"/>
  <c r="AH16" i="20" s="1"/>
  <c r="U91" i="23" s="1"/>
  <c r="V25" i="20"/>
  <c r="AH25" i="20" s="1"/>
  <c r="U31" i="23" s="1"/>
  <c r="V17" i="20"/>
  <c r="AH17" i="20" s="1"/>
  <c r="U92" i="23" s="1"/>
  <c r="V21" i="20"/>
  <c r="AH21" i="20" s="1"/>
  <c r="U70" i="23" s="1"/>
  <c r="V18" i="20"/>
  <c r="AH18" i="20" s="1"/>
  <c r="U69" i="23" s="1"/>
  <c r="V22" i="20"/>
  <c r="AH22" i="20" s="1"/>
  <c r="U93" i="23" s="1"/>
  <c r="S33" i="20"/>
  <c r="AE33" i="20" s="1"/>
  <c r="R96" i="23" s="1"/>
  <c r="S37" i="20"/>
  <c r="AE37" i="20" s="1"/>
  <c r="R49" i="23" s="1"/>
  <c r="Q43" i="20"/>
  <c r="AC43" i="20" s="1"/>
  <c r="P53" i="23" s="1"/>
  <c r="Q41" i="20"/>
  <c r="AC41" i="20" s="1"/>
  <c r="P6" i="23" s="1"/>
  <c r="Q42" i="20"/>
  <c r="AC42" i="20" s="1"/>
  <c r="P7" i="23" s="1"/>
  <c r="Q40" i="20"/>
  <c r="AC40" i="20" s="1"/>
  <c r="P52" i="23" s="1"/>
  <c r="Q35" i="20"/>
  <c r="AC35" i="20" s="1"/>
  <c r="P32" i="23" s="1"/>
  <c r="Q34" i="20"/>
  <c r="AC34" i="20" s="1"/>
  <c r="P97" i="23" s="1"/>
  <c r="Q33" i="20"/>
  <c r="AC33" i="20" s="1"/>
  <c r="P96" i="23" s="1"/>
  <c r="Q37" i="20"/>
  <c r="AC37" i="20" s="1"/>
  <c r="P49" i="23" s="1"/>
  <c r="Y20" i="20"/>
  <c r="AK20" i="20" s="1"/>
  <c r="X5" i="23" s="1"/>
  <c r="T52" i="20"/>
  <c r="AF52" i="20" s="1"/>
  <c r="S73" i="23" s="1"/>
  <c r="T59" i="20"/>
  <c r="AF59" i="20" s="1"/>
  <c r="S37" i="23" s="1"/>
  <c r="T57" i="20"/>
  <c r="AF57" i="20" s="1"/>
  <c r="S8" i="23" s="1"/>
  <c r="T60" i="20"/>
  <c r="AF60" i="20" s="1"/>
  <c r="S80" i="23" s="1"/>
  <c r="T58" i="20"/>
  <c r="AF58" i="20" s="1"/>
  <c r="S9" i="23" s="1"/>
  <c r="T56" i="20"/>
  <c r="AF56" i="20" s="1"/>
  <c r="S56" i="23" s="1"/>
  <c r="T54" i="20"/>
  <c r="AF54" i="20" s="1"/>
  <c r="S54" i="23" s="1"/>
  <c r="T53" i="20"/>
  <c r="AF53" i="20" s="1"/>
  <c r="S20" i="23" s="1"/>
  <c r="T55" i="20"/>
  <c r="AF55" i="20" s="1"/>
  <c r="S55" i="23" s="1"/>
  <c r="T51" i="20"/>
  <c r="AF51" i="20" s="1"/>
  <c r="S36" i="23" s="1"/>
  <c r="P125" i="20"/>
  <c r="AB125" i="20" s="1"/>
  <c r="O14" i="23" s="1"/>
  <c r="X16" i="20"/>
  <c r="AJ16" i="20" s="1"/>
  <c r="W91" i="23" s="1"/>
  <c r="Y19" i="20"/>
  <c r="AK19" i="20" s="1"/>
  <c r="X48" i="23" s="1"/>
  <c r="F116" i="20"/>
  <c r="AP111" i="20" s="1"/>
  <c r="S24" i="20"/>
  <c r="AE24" i="20" s="1"/>
  <c r="R72" i="23" s="1"/>
  <c r="P6" i="20"/>
  <c r="AB6" i="20" s="1"/>
  <c r="O19" i="23" s="1"/>
  <c r="X24" i="20"/>
  <c r="AJ24" i="20" s="1"/>
  <c r="W72" i="23" s="1"/>
  <c r="G147" i="20"/>
  <c r="AQ142" i="20" s="1"/>
  <c r="F5" i="24"/>
  <c r="S36" i="20"/>
  <c r="AE36" i="20" s="1"/>
  <c r="R33" i="23" s="1"/>
  <c r="O20" i="20"/>
  <c r="AA20" i="20" s="1"/>
  <c r="N5" i="23" s="1"/>
  <c r="V42" i="20"/>
  <c r="AH42" i="20" s="1"/>
  <c r="U7" i="23" s="1"/>
  <c r="Q39" i="20"/>
  <c r="AC39" i="20" s="1"/>
  <c r="P51" i="23" s="1"/>
  <c r="D62" i="20"/>
  <c r="D63" i="20" s="1"/>
  <c r="R9" i="20"/>
  <c r="AD9" i="20" s="1"/>
  <c r="Q68" i="23" s="1"/>
  <c r="R4" i="20"/>
  <c r="AD4" i="20" s="1"/>
  <c r="Q89" i="23" s="1"/>
  <c r="R5" i="20"/>
  <c r="AD5" i="20" s="1"/>
  <c r="Q30" i="23" s="1"/>
  <c r="R8" i="20"/>
  <c r="AD8" i="20" s="1"/>
  <c r="Q90" i="23" s="1"/>
  <c r="W17" i="20"/>
  <c r="AI17" i="20" s="1"/>
  <c r="V92" i="23" s="1"/>
  <c r="W22" i="20"/>
  <c r="AI22" i="20" s="1"/>
  <c r="V93" i="23" s="1"/>
  <c r="W25" i="20"/>
  <c r="AI25" i="20" s="1"/>
  <c r="V31" i="23" s="1"/>
  <c r="Y22" i="20"/>
  <c r="AK22" i="20" s="1"/>
  <c r="X93" i="23" s="1"/>
  <c r="Y23" i="20"/>
  <c r="AK23" i="20" s="1"/>
  <c r="X71" i="23" s="1"/>
  <c r="X17" i="20"/>
  <c r="AJ17" i="20" s="1"/>
  <c r="W92" i="23" s="1"/>
  <c r="E12" i="24"/>
  <c r="X22" i="20"/>
  <c r="AJ22" i="20" s="1"/>
  <c r="W93" i="23" s="1"/>
  <c r="S25" i="20"/>
  <c r="AE25" i="20" s="1"/>
  <c r="R31" i="23" s="1"/>
  <c r="P7" i="20"/>
  <c r="AB7" i="20" s="1"/>
  <c r="O47" i="23" s="1"/>
  <c r="D6" i="24"/>
  <c r="S21" i="20"/>
  <c r="AE21" i="20" s="1"/>
  <c r="R70" i="23" s="1"/>
  <c r="F15" i="24"/>
  <c r="X21" i="20"/>
  <c r="AJ21" i="20" s="1"/>
  <c r="W70" i="23" s="1"/>
  <c r="O24" i="20"/>
  <c r="AA24" i="20" s="1"/>
  <c r="N72" i="23" s="1"/>
  <c r="R125" i="20"/>
  <c r="AD125" i="20" s="1"/>
  <c r="Q14" i="23" s="1"/>
  <c r="R119" i="20"/>
  <c r="AD119" i="20" s="1"/>
  <c r="Q104" i="23" s="1"/>
  <c r="R121" i="20"/>
  <c r="AD121" i="20" s="1"/>
  <c r="Q106" i="23" s="1"/>
  <c r="R123" i="20"/>
  <c r="AD123" i="20" s="1"/>
  <c r="Q74" i="23" s="1"/>
  <c r="AA112" i="3"/>
  <c r="AA110" i="3"/>
  <c r="AA111" i="3"/>
  <c r="AA113" i="3"/>
  <c r="AS88" i="20"/>
  <c r="AS91" i="20"/>
  <c r="AS92" i="20"/>
  <c r="AS89" i="20"/>
  <c r="AS90" i="20"/>
  <c r="AM8" i="20"/>
  <c r="AM10" i="20"/>
  <c r="AO141" i="20"/>
  <c r="AN151" i="20"/>
  <c r="AN150" i="20"/>
  <c r="AO49" i="20"/>
  <c r="AO50" i="20"/>
  <c r="AO54" i="20"/>
  <c r="AO56" i="20"/>
  <c r="AO53" i="20"/>
  <c r="AO52" i="20"/>
  <c r="AO58" i="20"/>
  <c r="AO60" i="20"/>
  <c r="AO51" i="20"/>
  <c r="AO57" i="20"/>
  <c r="AO55" i="20"/>
  <c r="AO59" i="20"/>
  <c r="AU151" i="20"/>
  <c r="AU150" i="20"/>
  <c r="AP150" i="20"/>
  <c r="AP151" i="20"/>
  <c r="AA109" i="3"/>
  <c r="AS54" i="20" l="1"/>
  <c r="AS51" i="20"/>
  <c r="AS151" i="20"/>
  <c r="AM80" i="20"/>
  <c r="AS57" i="20"/>
  <c r="AM5" i="20"/>
  <c r="AU5" i="20"/>
  <c r="AT51" i="20"/>
  <c r="AT60" i="20"/>
  <c r="AM6" i="20"/>
  <c r="AS69" i="20"/>
  <c r="AT56" i="20"/>
  <c r="AT50" i="20"/>
  <c r="AT70" i="20"/>
  <c r="AN135" i="20"/>
  <c r="AO91" i="20"/>
  <c r="AV143" i="20"/>
  <c r="AS53" i="20"/>
  <c r="AS59" i="20"/>
  <c r="AO112" i="20"/>
  <c r="AQ88" i="20"/>
  <c r="AS60" i="20"/>
  <c r="AT66" i="20"/>
  <c r="AO120" i="20"/>
  <c r="AM122" i="20"/>
  <c r="AQ103" i="20"/>
  <c r="AR49" i="20"/>
  <c r="AO123" i="20"/>
  <c r="AO125" i="20"/>
  <c r="AU80" i="20"/>
  <c r="AT68" i="20"/>
  <c r="AS49" i="20"/>
  <c r="AQ98" i="20"/>
  <c r="AU143" i="20"/>
  <c r="AS56" i="20"/>
  <c r="AU77" i="20"/>
  <c r="AV151" i="20"/>
  <c r="AM7" i="20"/>
  <c r="AO142" i="20"/>
  <c r="AM112" i="20"/>
  <c r="AO144" i="20"/>
  <c r="AU51" i="20"/>
  <c r="AU81" i="20"/>
  <c r="AU110" i="20"/>
  <c r="AU54" i="20"/>
  <c r="AV92" i="20"/>
  <c r="AM82" i="20"/>
  <c r="AU6" i="20"/>
  <c r="AW91" i="20"/>
  <c r="AR91" i="20"/>
  <c r="AM79" i="20"/>
  <c r="AU7" i="20"/>
  <c r="AU10" i="20"/>
  <c r="AR88" i="20"/>
  <c r="AR90" i="20"/>
  <c r="AU4" i="20"/>
  <c r="AM77" i="20"/>
  <c r="AR89" i="20"/>
  <c r="AM81" i="20"/>
  <c r="AU8" i="20"/>
  <c r="AO67" i="20"/>
  <c r="AR122" i="20"/>
  <c r="AN6" i="20"/>
  <c r="AQ33" i="20"/>
  <c r="AW89" i="20"/>
  <c r="AW90" i="20"/>
  <c r="AR24" i="20"/>
  <c r="AS68" i="20"/>
  <c r="AM125" i="20"/>
  <c r="AM123" i="20"/>
  <c r="AS67" i="20"/>
  <c r="AS66" i="20"/>
  <c r="AV52" i="20"/>
  <c r="AW92" i="20"/>
  <c r="AN18" i="20"/>
  <c r="AN21" i="20"/>
  <c r="AV10" i="20"/>
  <c r="AN17" i="20"/>
  <c r="AV7" i="20"/>
  <c r="AT144" i="20"/>
  <c r="AN22" i="20"/>
  <c r="AP101" i="20"/>
  <c r="AV39" i="20"/>
  <c r="AM110" i="20"/>
  <c r="AT52" i="20"/>
  <c r="AT54" i="20"/>
  <c r="AS50" i="20"/>
  <c r="AM91" i="20"/>
  <c r="AT57" i="20"/>
  <c r="AQ90" i="20"/>
  <c r="AV55" i="20"/>
  <c r="AO109" i="20"/>
  <c r="AT58" i="20"/>
  <c r="AO111" i="20"/>
  <c r="AO89" i="20"/>
  <c r="AU113" i="20"/>
  <c r="AT55" i="20"/>
  <c r="AU112" i="20"/>
  <c r="AT49" i="20"/>
  <c r="AT53" i="20"/>
  <c r="AU124" i="20"/>
  <c r="AU109" i="20"/>
  <c r="AU120" i="20"/>
  <c r="AV69" i="20"/>
  <c r="AO119" i="20"/>
  <c r="AW71" i="20"/>
  <c r="AO122" i="20"/>
  <c r="AT120" i="20"/>
  <c r="AW67" i="20"/>
  <c r="AT123" i="20"/>
  <c r="AO121" i="20"/>
  <c r="AW22" i="20"/>
  <c r="AS99" i="20"/>
  <c r="AS100" i="20"/>
  <c r="AR23" i="20"/>
  <c r="AW119" i="20"/>
  <c r="AU133" i="20"/>
  <c r="AR18" i="20"/>
  <c r="AP39" i="20"/>
  <c r="AR25" i="20"/>
  <c r="AW80" i="20"/>
  <c r="AM16" i="20"/>
  <c r="AW120" i="20"/>
  <c r="AQ18" i="20"/>
  <c r="AW122" i="20"/>
  <c r="AW124" i="20"/>
  <c r="AN103" i="20"/>
  <c r="AM120" i="20"/>
  <c r="AU134" i="20"/>
  <c r="AV57" i="20"/>
  <c r="AS58" i="20"/>
  <c r="AQ101" i="20"/>
  <c r="AT134" i="20"/>
  <c r="AS55" i="20"/>
  <c r="AO24" i="20"/>
  <c r="AQ99" i="20"/>
  <c r="AT135" i="20"/>
  <c r="AV125" i="20"/>
  <c r="AT69" i="20"/>
  <c r="AQ89" i="20"/>
  <c r="AQ102" i="20"/>
  <c r="AT71" i="20"/>
  <c r="AR9" i="20"/>
  <c r="AQ91" i="20"/>
  <c r="AO17" i="20"/>
  <c r="AO16" i="20"/>
  <c r="AO110" i="20"/>
  <c r="AO90" i="20"/>
  <c r="AO135" i="20"/>
  <c r="AO7" i="20"/>
  <c r="AR55" i="20"/>
  <c r="AN77" i="20"/>
  <c r="AR38" i="20"/>
  <c r="AQ66" i="20"/>
  <c r="AO100" i="20"/>
  <c r="AP102" i="20"/>
  <c r="AP103" i="20"/>
  <c r="AQ112" i="20"/>
  <c r="AS10" i="20"/>
  <c r="AQ111" i="20"/>
  <c r="AS109" i="20"/>
  <c r="AS5" i="20"/>
  <c r="AS111" i="20"/>
  <c r="AS9" i="20"/>
  <c r="AV38" i="20"/>
  <c r="AU78" i="20"/>
  <c r="AW101" i="20"/>
  <c r="AM113" i="20"/>
  <c r="AP100" i="20"/>
  <c r="AV5" i="20"/>
  <c r="AU122" i="20"/>
  <c r="AS8" i="20"/>
  <c r="AN16" i="20"/>
  <c r="AN25" i="20"/>
  <c r="AO102" i="20"/>
  <c r="AW102" i="20"/>
  <c r="AO79" i="20"/>
  <c r="AN89" i="20"/>
  <c r="AW99" i="20"/>
  <c r="AM111" i="20"/>
  <c r="AV4" i="20"/>
  <c r="AU125" i="20"/>
  <c r="AS6" i="20"/>
  <c r="AN19" i="20"/>
  <c r="AQ41" i="20"/>
  <c r="AV132" i="20"/>
  <c r="AO82" i="20"/>
  <c r="AN91" i="20"/>
  <c r="AQ110" i="20"/>
  <c r="AV8" i="20"/>
  <c r="AU121" i="20"/>
  <c r="AQ133" i="20"/>
  <c r="AS7" i="20"/>
  <c r="AT141" i="20"/>
  <c r="AN24" i="20"/>
  <c r="AT90" i="20"/>
  <c r="AU79" i="20"/>
  <c r="AP99" i="20"/>
  <c r="AQ113" i="20"/>
  <c r="AV9" i="20"/>
  <c r="AU123" i="20"/>
  <c r="AT143" i="20"/>
  <c r="AN23" i="20"/>
  <c r="AS123" i="20"/>
  <c r="AO9" i="20"/>
  <c r="AT91" i="20"/>
  <c r="AQ52" i="20"/>
  <c r="AS112" i="20"/>
  <c r="AO98" i="20"/>
  <c r="AM18" i="20"/>
  <c r="AN102" i="20"/>
  <c r="AQ20" i="20"/>
  <c r="AT88" i="20"/>
  <c r="AT101" i="20"/>
  <c r="AM119" i="20"/>
  <c r="AU132" i="20"/>
  <c r="AM17" i="20"/>
  <c r="AW79" i="20"/>
  <c r="AO78" i="20"/>
  <c r="AN92" i="20"/>
  <c r="AR17" i="20"/>
  <c r="AP36" i="20"/>
  <c r="AN134" i="20"/>
  <c r="AN100" i="20"/>
  <c r="AU135" i="20"/>
  <c r="AM23" i="20"/>
  <c r="AT89" i="20"/>
  <c r="AR21" i="20"/>
  <c r="AW100" i="20"/>
  <c r="AP37" i="20"/>
  <c r="AT100" i="20"/>
  <c r="AN132" i="20"/>
  <c r="AP34" i="20"/>
  <c r="AW103" i="20"/>
  <c r="AU42" i="20"/>
  <c r="AQ23" i="20"/>
  <c r="AP66" i="20"/>
  <c r="AW82" i="20"/>
  <c r="AO80" i="20"/>
  <c r="AN88" i="20"/>
  <c r="AW121" i="20"/>
  <c r="AS71" i="20"/>
  <c r="AO103" i="20"/>
  <c r="AM134" i="20"/>
  <c r="AM19" i="20"/>
  <c r="AW77" i="20"/>
  <c r="AO77" i="20"/>
  <c r="AR16" i="20"/>
  <c r="AP32" i="20"/>
  <c r="AT103" i="20"/>
  <c r="AW123" i="20"/>
  <c r="AN133" i="20"/>
  <c r="AM121" i="20"/>
  <c r="AO99" i="20"/>
  <c r="AM135" i="20"/>
  <c r="AP35" i="20"/>
  <c r="AN101" i="20"/>
  <c r="AT98" i="20"/>
  <c r="AM21" i="20"/>
  <c r="AP38" i="20"/>
  <c r="AP43" i="20"/>
  <c r="AQ22" i="20"/>
  <c r="AP41" i="20"/>
  <c r="AW78" i="20"/>
  <c r="AR19" i="20"/>
  <c r="AM25" i="20"/>
  <c r="AR20" i="20"/>
  <c r="AP31" i="20"/>
  <c r="AN98" i="20"/>
  <c r="AQ37" i="20"/>
  <c r="AO6" i="20"/>
  <c r="AR31" i="20"/>
  <c r="AO134" i="20"/>
  <c r="AR51" i="20"/>
  <c r="AQ70" i="20"/>
  <c r="AU49" i="20"/>
  <c r="AR43" i="20"/>
  <c r="AQ32" i="20"/>
  <c r="AU68" i="20"/>
  <c r="AU59" i="20"/>
  <c r="AN109" i="20"/>
  <c r="AQ34" i="20"/>
  <c r="AQ43" i="20"/>
  <c r="AN78" i="20"/>
  <c r="AR34" i="20"/>
  <c r="AW43" i="20"/>
  <c r="AQ19" i="20"/>
  <c r="AU52" i="20"/>
  <c r="AN110" i="20"/>
  <c r="AW133" i="20"/>
  <c r="AR32" i="20"/>
  <c r="AR57" i="20"/>
  <c r="AM132" i="20"/>
  <c r="AU70" i="20"/>
  <c r="AW40" i="20"/>
  <c r="AU50" i="20"/>
  <c r="AN112" i="20"/>
  <c r="AR150" i="20"/>
  <c r="AQ40" i="20"/>
  <c r="AN81" i="20"/>
  <c r="AR132" i="20"/>
  <c r="AO150" i="20"/>
  <c r="AR68" i="20"/>
  <c r="AM69" i="20"/>
  <c r="AM24" i="20"/>
  <c r="AN82" i="20"/>
  <c r="AS124" i="20"/>
  <c r="AP40" i="20"/>
  <c r="AP42" i="20"/>
  <c r="AT102" i="20"/>
  <c r="AR58" i="20"/>
  <c r="AQ68" i="20"/>
  <c r="AQ17" i="20"/>
  <c r="AP144" i="20"/>
  <c r="AV135" i="20"/>
  <c r="AQ35" i="20"/>
  <c r="AQ42" i="20"/>
  <c r="AN79" i="20"/>
  <c r="AO4" i="20"/>
  <c r="AV24" i="20"/>
  <c r="AR39" i="20"/>
  <c r="AS121" i="20"/>
  <c r="AW20" i="20"/>
  <c r="AU71" i="20"/>
  <c r="AR120" i="20"/>
  <c r="AW32" i="20"/>
  <c r="AW135" i="20"/>
  <c r="AR60" i="20"/>
  <c r="AV89" i="20"/>
  <c r="AV113" i="20"/>
  <c r="AQ134" i="20"/>
  <c r="AU60" i="20"/>
  <c r="AU55" i="20"/>
  <c r="AN113" i="20"/>
  <c r="AS17" i="20"/>
  <c r="AR121" i="20"/>
  <c r="AQ38" i="20"/>
  <c r="AU92" i="20"/>
  <c r="AQ77" i="20"/>
  <c r="AO5" i="20"/>
  <c r="AV18" i="20"/>
  <c r="AR36" i="20"/>
  <c r="AR35" i="20"/>
  <c r="AS120" i="20"/>
  <c r="AS16" i="20"/>
  <c r="AO133" i="20"/>
  <c r="AU69" i="20"/>
  <c r="AW38" i="20"/>
  <c r="AW34" i="20"/>
  <c r="AR59" i="20"/>
  <c r="AR52" i="20"/>
  <c r="AU34" i="20"/>
  <c r="AM100" i="20"/>
  <c r="AQ71" i="20"/>
  <c r="AQ131" i="20"/>
  <c r="AU58" i="20"/>
  <c r="AU57" i="20"/>
  <c r="AS82" i="20"/>
  <c r="AT112" i="20"/>
  <c r="AW31" i="20"/>
  <c r="AS81" i="20"/>
  <c r="AQ31" i="20"/>
  <c r="AU88" i="20"/>
  <c r="AQ79" i="20"/>
  <c r="AO8" i="20"/>
  <c r="AR37" i="20"/>
  <c r="AR41" i="20"/>
  <c r="AS125" i="20"/>
  <c r="AS23" i="20"/>
  <c r="AO132" i="20"/>
  <c r="AU66" i="20"/>
  <c r="AR98" i="20"/>
  <c r="AW35" i="20"/>
  <c r="AW39" i="20"/>
  <c r="AR56" i="20"/>
  <c r="AR53" i="20"/>
  <c r="AU31" i="20"/>
  <c r="AM102" i="20"/>
  <c r="AQ67" i="20"/>
  <c r="AQ135" i="20"/>
  <c r="AV131" i="20"/>
  <c r="AU56" i="20"/>
  <c r="AS80" i="20"/>
  <c r="AO68" i="20"/>
  <c r="AW19" i="20"/>
  <c r="AR119" i="20"/>
  <c r="AS119" i="20"/>
  <c r="AU32" i="20"/>
  <c r="AR142" i="20"/>
  <c r="AQ36" i="20"/>
  <c r="AU90" i="20"/>
  <c r="AP69" i="20"/>
  <c r="AO71" i="20"/>
  <c r="AR33" i="20"/>
  <c r="AR101" i="20"/>
  <c r="AW36" i="20"/>
  <c r="AW37" i="20"/>
  <c r="AR50" i="20"/>
  <c r="AU102" i="20"/>
  <c r="AU39" i="20"/>
  <c r="AM99" i="20"/>
  <c r="AP141" i="20"/>
  <c r="AV133" i="20"/>
  <c r="AS77" i="20"/>
  <c r="AV80" i="20"/>
  <c r="AV20" i="20"/>
  <c r="AM90" i="20"/>
  <c r="AV90" i="20"/>
  <c r="AW150" i="20"/>
  <c r="AU89" i="20"/>
  <c r="AV22" i="20"/>
  <c r="AW134" i="20"/>
  <c r="AP68" i="20"/>
  <c r="AO66" i="20"/>
  <c r="AR99" i="20"/>
  <c r="AW33" i="20"/>
  <c r="AM92" i="20"/>
  <c r="AU99" i="20"/>
  <c r="AU35" i="20"/>
  <c r="AV91" i="20"/>
  <c r="AP142" i="20"/>
  <c r="AN4" i="20"/>
  <c r="AV77" i="20"/>
  <c r="AV33" i="20"/>
  <c r="AV34" i="20"/>
  <c r="AO25" i="20"/>
  <c r="AQ81" i="20"/>
  <c r="AO70" i="20"/>
  <c r="AV23" i="20"/>
  <c r="AQ125" i="20"/>
  <c r="AR131" i="20"/>
  <c r="AS19" i="20"/>
  <c r="AV119" i="20"/>
  <c r="AW17" i="20"/>
  <c r="AT78" i="20"/>
  <c r="AR100" i="20"/>
  <c r="AO92" i="20"/>
  <c r="AT21" i="20"/>
  <c r="AV67" i="20"/>
  <c r="AU100" i="20"/>
  <c r="AU43" i="20"/>
  <c r="AN42" i="20"/>
  <c r="AS42" i="20"/>
  <c r="AV109" i="20"/>
  <c r="AS98" i="20"/>
  <c r="AU144" i="20"/>
  <c r="AT119" i="20"/>
  <c r="AQ58" i="20"/>
  <c r="AN68" i="20"/>
  <c r="AM71" i="20"/>
  <c r="AN9" i="20"/>
  <c r="AV82" i="20"/>
  <c r="AV56" i="20"/>
  <c r="AR135" i="20"/>
  <c r="AV70" i="20"/>
  <c r="AV43" i="20"/>
  <c r="AV120" i="20"/>
  <c r="AT77" i="20"/>
  <c r="AT125" i="20"/>
  <c r="AN70" i="20"/>
  <c r="AV36" i="20"/>
  <c r="AQ59" i="20"/>
  <c r="AV42" i="20"/>
  <c r="AS32" i="20"/>
  <c r="AQ49" i="20"/>
  <c r="AR71" i="20"/>
  <c r="AO21" i="20"/>
  <c r="AT25" i="20"/>
  <c r="AS38" i="20"/>
  <c r="AM67" i="20"/>
  <c r="AV35" i="20"/>
  <c r="AP71" i="20"/>
  <c r="AO22" i="20"/>
  <c r="AQ82" i="20"/>
  <c r="AV17" i="20"/>
  <c r="AM142" i="20"/>
  <c r="AQ121" i="20"/>
  <c r="AS24" i="20"/>
  <c r="AV123" i="20"/>
  <c r="AW18" i="20"/>
  <c r="AT81" i="20"/>
  <c r="AR123" i="20"/>
  <c r="AQ151" i="20"/>
  <c r="AT19" i="20"/>
  <c r="AU103" i="20"/>
  <c r="AU40" i="20"/>
  <c r="AU37" i="20"/>
  <c r="AR141" i="20"/>
  <c r="AS43" i="20"/>
  <c r="AV110" i="20"/>
  <c r="AP5" i="20"/>
  <c r="AU141" i="20"/>
  <c r="AT122" i="20"/>
  <c r="AQ56" i="20"/>
  <c r="AN66" i="20"/>
  <c r="AM68" i="20"/>
  <c r="AV78" i="20"/>
  <c r="AV59" i="20"/>
  <c r="AR134" i="20"/>
  <c r="AV40" i="20"/>
  <c r="AP4" i="20"/>
  <c r="AV37" i="20"/>
  <c r="AP70" i="20"/>
  <c r="AO18" i="20"/>
  <c r="AQ78" i="20"/>
  <c r="AV21" i="20"/>
  <c r="AM143" i="20"/>
  <c r="AS131" i="20"/>
  <c r="AQ123" i="20"/>
  <c r="AW70" i="20"/>
  <c r="AS20" i="20"/>
  <c r="AV121" i="20"/>
  <c r="AW23" i="20"/>
  <c r="AR102" i="20"/>
  <c r="AR124" i="20"/>
  <c r="AM89" i="20"/>
  <c r="AV68" i="20"/>
  <c r="AU101" i="20"/>
  <c r="AU33" i="20"/>
  <c r="AU36" i="20"/>
  <c r="AR144" i="20"/>
  <c r="AV112" i="20"/>
  <c r="AS101" i="20"/>
  <c r="AR8" i="20"/>
  <c r="AQ54" i="20"/>
  <c r="AN69" i="20"/>
  <c r="AT151" i="20"/>
  <c r="AM66" i="20"/>
  <c r="AV79" i="20"/>
  <c r="AV50" i="20"/>
  <c r="AV41" i="20"/>
  <c r="AV71" i="20"/>
  <c r="AN71" i="20"/>
  <c r="AR70" i="20"/>
  <c r="AT79" i="20"/>
  <c r="AS102" i="20"/>
  <c r="AT121" i="20"/>
  <c r="AQ122" i="20"/>
  <c r="AV32" i="20"/>
  <c r="AO23" i="20"/>
  <c r="AV25" i="20"/>
  <c r="AM144" i="20"/>
  <c r="AS133" i="20"/>
  <c r="AW66" i="20"/>
  <c r="AS22" i="20"/>
  <c r="AV122" i="20"/>
  <c r="AW25" i="20"/>
  <c r="AU38" i="20"/>
  <c r="AR4" i="20"/>
  <c r="AQ57" i="20"/>
  <c r="AV58" i="20"/>
  <c r="AP50" i="20"/>
  <c r="AP81" i="20"/>
  <c r="AT33" i="20"/>
  <c r="AM22" i="20"/>
  <c r="AW131" i="20"/>
  <c r="AT22" i="20"/>
  <c r="AN39" i="20"/>
  <c r="AQ24" i="20"/>
  <c r="AN120" i="20"/>
  <c r="AV16" i="20"/>
  <c r="AS21" i="20"/>
  <c r="AW21" i="20"/>
  <c r="AW42" i="20"/>
  <c r="AN143" i="20"/>
  <c r="AQ16" i="20"/>
  <c r="AS79" i="20"/>
  <c r="AN141" i="20"/>
  <c r="AN37" i="20"/>
  <c r="AN31" i="20"/>
  <c r="AT5" i="20"/>
  <c r="AN40" i="20"/>
  <c r="AT9" i="20"/>
  <c r="AN43" i="20"/>
  <c r="AQ53" i="20"/>
  <c r="AQ50" i="20"/>
  <c r="AR66" i="20"/>
  <c r="AT10" i="20"/>
  <c r="AR79" i="20"/>
  <c r="AV49" i="20"/>
  <c r="AV54" i="20"/>
  <c r="AS135" i="20"/>
  <c r="AT131" i="20"/>
  <c r="AO19" i="20"/>
  <c r="AS134" i="20"/>
  <c r="AT133" i="20"/>
  <c r="AN33" i="20"/>
  <c r="AQ60" i="20"/>
  <c r="AR69" i="20"/>
  <c r="AT4" i="20"/>
  <c r="AR80" i="20"/>
  <c r="AV53" i="20"/>
  <c r="AM151" i="20"/>
  <c r="AN41" i="20"/>
  <c r="AN35" i="20"/>
  <c r="AQ51" i="20"/>
  <c r="AT8" i="20"/>
  <c r="AR82" i="20"/>
  <c r="AV51" i="20"/>
  <c r="AN144" i="20"/>
  <c r="AN38" i="20"/>
  <c r="AN36" i="20"/>
  <c r="AT6" i="20"/>
  <c r="AR78" i="20"/>
  <c r="AN34" i="20"/>
  <c r="AR77" i="20"/>
  <c r="AT17" i="20"/>
  <c r="AT18" i="20"/>
  <c r="AS40" i="20"/>
  <c r="AS41" i="20"/>
  <c r="AP10" i="20"/>
  <c r="AR10" i="20"/>
  <c r="AQ120" i="20"/>
  <c r="AS33" i="20"/>
  <c r="AR6" i="20"/>
  <c r="AQ124" i="20"/>
  <c r="AW68" i="20"/>
  <c r="AT80" i="20"/>
  <c r="AT20" i="20"/>
  <c r="AS37" i="20"/>
  <c r="AS36" i="20"/>
  <c r="AP6" i="20"/>
  <c r="AR7" i="20"/>
  <c r="AV142" i="20"/>
  <c r="AQ7" i="20"/>
  <c r="AT23" i="20"/>
  <c r="AS34" i="20"/>
  <c r="AP9" i="20"/>
  <c r="AV141" i="20"/>
  <c r="AT24" i="20"/>
  <c r="AS39" i="20"/>
  <c r="AS31" i="20"/>
  <c r="AP7" i="20"/>
  <c r="AR40" i="20"/>
  <c r="AS143" i="20"/>
  <c r="AM101" i="20"/>
  <c r="AS113" i="20"/>
  <c r="AP119" i="20"/>
  <c r="AP21" i="20"/>
  <c r="AO42" i="20"/>
  <c r="AP25" i="20"/>
  <c r="AM98" i="20"/>
  <c r="AP54" i="20"/>
  <c r="AP134" i="20"/>
  <c r="AP135" i="20"/>
  <c r="AP59" i="20"/>
  <c r="AP51" i="20"/>
  <c r="AS18" i="20"/>
  <c r="AW142" i="20"/>
  <c r="AP80" i="20"/>
  <c r="AQ21" i="20"/>
  <c r="AO40" i="20"/>
  <c r="AN7" i="20"/>
  <c r="AP60" i="20"/>
  <c r="AP57" i="20"/>
  <c r="AP88" i="20"/>
  <c r="AP20" i="20"/>
  <c r="AP133" i="20"/>
  <c r="AM53" i="20"/>
  <c r="AW56" i="20"/>
  <c r="AW49" i="20"/>
  <c r="AW55" i="20"/>
  <c r="AW51" i="20"/>
  <c r="AW53" i="20"/>
  <c r="AW58" i="20"/>
  <c r="AW50" i="20"/>
  <c r="AW57" i="20"/>
  <c r="AW54" i="20"/>
  <c r="AW59" i="20"/>
  <c r="AW60" i="20"/>
  <c r="AW52" i="20"/>
  <c r="AO38" i="20"/>
  <c r="AR110" i="20"/>
  <c r="AW141" i="20"/>
  <c r="AM39" i="20"/>
  <c r="AP52" i="20"/>
  <c r="AP91" i="20"/>
  <c r="AP22" i="20"/>
  <c r="AP131" i="20"/>
  <c r="AM57" i="20"/>
  <c r="AW143" i="20"/>
  <c r="AU17" i="20"/>
  <c r="AM43" i="20"/>
  <c r="AN5" i="20"/>
  <c r="AP55" i="20"/>
  <c r="AP90" i="20"/>
  <c r="AP18" i="20"/>
  <c r="AP19" i="20"/>
  <c r="AP77" i="20"/>
  <c r="AT42" i="20"/>
  <c r="AU21" i="20"/>
  <c r="AS142" i="20"/>
  <c r="AP79" i="20"/>
  <c r="AM36" i="20"/>
  <c r="AN8" i="20"/>
  <c r="AP56" i="20"/>
  <c r="AP89" i="20"/>
  <c r="AP16" i="20"/>
  <c r="AP24" i="20"/>
  <c r="AP17" i="20"/>
  <c r="AW112" i="20"/>
  <c r="AU18" i="20"/>
  <c r="AS141" i="20"/>
  <c r="AP78" i="20"/>
  <c r="AT41" i="20"/>
  <c r="AP49" i="20"/>
  <c r="AT34" i="20"/>
  <c r="AO34" i="20"/>
  <c r="AP58" i="20"/>
  <c r="AW10" i="20"/>
  <c r="AM50" i="20"/>
  <c r="AM56" i="20"/>
  <c r="AW4" i="20"/>
  <c r="AR112" i="20"/>
  <c r="AU20" i="20"/>
  <c r="AT110" i="20"/>
  <c r="AM31" i="20"/>
  <c r="AM42" i="20"/>
  <c r="AT39" i="20"/>
  <c r="AT38" i="20"/>
  <c r="AO39" i="20"/>
  <c r="AO31" i="20"/>
  <c r="AV99" i="20"/>
  <c r="AQ4" i="20"/>
  <c r="AM60" i="20"/>
  <c r="AR113" i="20"/>
  <c r="AU24" i="20"/>
  <c r="AT111" i="20"/>
  <c r="AM40" i="20"/>
  <c r="AM38" i="20"/>
  <c r="AT43" i="20"/>
  <c r="AO36" i="20"/>
  <c r="AO33" i="20"/>
  <c r="AV103" i="20"/>
  <c r="AQ5" i="20"/>
  <c r="AM54" i="20"/>
  <c r="AW5" i="20"/>
  <c r="AN124" i="20"/>
  <c r="AW9" i="20"/>
  <c r="AN125" i="20"/>
  <c r="AR109" i="20"/>
  <c r="AU25" i="20"/>
  <c r="AT109" i="20"/>
  <c r="AM34" i="20"/>
  <c r="AM37" i="20"/>
  <c r="AT36" i="20"/>
  <c r="AO43" i="20"/>
  <c r="AO32" i="20"/>
  <c r="AV102" i="20"/>
  <c r="AQ8" i="20"/>
  <c r="AW113" i="20"/>
  <c r="AN119" i="20"/>
  <c r="AU23" i="20"/>
  <c r="AM35" i="20"/>
  <c r="AM32" i="20"/>
  <c r="AT31" i="20"/>
  <c r="AO37" i="20"/>
  <c r="AV100" i="20"/>
  <c r="AQ9" i="20"/>
  <c r="AW110" i="20"/>
  <c r="AM52" i="20"/>
  <c r="AM58" i="20"/>
  <c r="AW8" i="20"/>
  <c r="AN122" i="20"/>
  <c r="AW6" i="20"/>
  <c r="AN121" i="20"/>
  <c r="AU16" i="20"/>
  <c r="AM33" i="20"/>
  <c r="AT37" i="20"/>
  <c r="AT40" i="20"/>
  <c r="AO41" i="20"/>
  <c r="AV101" i="20"/>
  <c r="AQ10" i="20"/>
  <c r="AW109" i="20"/>
  <c r="AM51" i="20"/>
  <c r="AU19" i="20"/>
  <c r="AT35" i="20"/>
  <c r="AM59" i="20"/>
  <c r="AM49" i="20"/>
  <c r="AP123" i="20"/>
  <c r="AP121" i="20"/>
  <c r="AP120" i="20"/>
  <c r="AP125" i="20"/>
  <c r="AP124" i="20"/>
  <c r="AW24" i="20"/>
  <c r="AQ144" i="20"/>
  <c r="AQ141" i="20"/>
  <c r="AQ143" i="20"/>
  <c r="AP112" i="20"/>
  <c r="AP113" i="20"/>
  <c r="AP109" i="20"/>
  <c r="AN55" i="20"/>
  <c r="AN54" i="20"/>
  <c r="AN52" i="20"/>
  <c r="AN60" i="20"/>
  <c r="AN51" i="20"/>
  <c r="AN58" i="20"/>
  <c r="AN57" i="20"/>
  <c r="AN53" i="20"/>
  <c r="AN50" i="20"/>
  <c r="AN59" i="20"/>
  <c r="AN56" i="20"/>
  <c r="AN49" i="20"/>
  <c r="AP110" i="20"/>
</calcChain>
</file>

<file path=xl/sharedStrings.xml><?xml version="1.0" encoding="utf-8"?>
<sst xmlns="http://schemas.openxmlformats.org/spreadsheetml/2006/main" count="5023" uniqueCount="1365">
  <si>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</si>
  <si>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</si>
  <si>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</si>
  <si>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</si>
  <si>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</si>
  <si>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</si>
  <si>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</si>
  <si>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</si>
  <si>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</si>
  <si>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</si>
  <si>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</si>
  <si>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</si>
  <si>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</si>
  <si>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</si>
  <si>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</si>
  <si>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</si>
  <si>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</si>
  <si>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</si>
  <si>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</si>
  <si>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</si>
  <si>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</si>
  <si>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</si>
  <si>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</si>
  <si>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</si>
  <si>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</si>
  <si>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</si>
  <si>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</si>
  <si>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</si>
  <si>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</si>
  <si>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</si>
  <si>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</si>
  <si>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</si>
  <si>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</si>
  <si>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</si>
  <si>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</si>
  <si>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</si>
  <si>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</si>
  <si>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</si>
  <si>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</si>
  <si>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</si>
  <si>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</si>
  <si>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</si>
  <si>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</si>
  <si>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</si>
  <si>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Factor</t>
  </si>
  <si>
    <t>อุดรธานี</t>
  </si>
  <si>
    <t>ห้วยเกิ้ง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</si>
  <si>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</si>
  <si>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</si>
  <si>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</si>
  <si>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</si>
  <si>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</si>
  <si>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</si>
  <si>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</si>
  <si>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</si>
  <si>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</si>
  <si>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</si>
  <si>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</si>
  <si>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</si>
  <si>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</si>
  <si>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</si>
  <si>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</si>
  <si>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</si>
  <si>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หนองแสง</t>
  </si>
  <si>
    <t>รัตนวาปี</t>
  </si>
  <si>
    <t>ภูเรือ</t>
  </si>
  <si>
    <t>เฝ้าไร่</t>
  </si>
  <si>
    <t>นายูง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</si>
  <si>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</si>
  <si>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</si>
  <si>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</si>
  <si>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</si>
  <si>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</si>
  <si>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</si>
  <si>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</si>
  <si>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</si>
  <si>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</si>
  <si>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</si>
  <si>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</si>
  <si>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</si>
  <si>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</si>
  <si>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</si>
  <si>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</si>
  <si>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</si>
  <si>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</si>
  <si>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</si>
  <si>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</si>
  <si>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</si>
  <si>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</si>
  <si>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</si>
  <si>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</si>
  <si>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</si>
  <si>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</si>
  <si>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</si>
  <si>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</si>
  <si>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</si>
  <si>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</si>
  <si>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</si>
  <si>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</si>
  <si>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</si>
  <si>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</si>
  <si>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</si>
  <si>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</si>
  <si>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</si>
  <si>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</si>
  <si>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</si>
  <si>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</si>
  <si>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</si>
  <si>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</si>
  <si>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</si>
  <si>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</si>
  <si>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</si>
  <si>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</si>
  <si>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</si>
  <si>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</si>
  <si>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</si>
  <si>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</si>
  <si>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</si>
  <si>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เซกา</t>
  </si>
  <si>
    <t>อากาศอำนวย</t>
  </si>
  <si>
    <t>โพนพิสัย</t>
  </si>
  <si>
    <t>ศรีบุญเรือง</t>
  </si>
  <si>
    <t>เพ็ญ</t>
  </si>
  <si>
    <t>วังสะพุง</t>
  </si>
  <si>
    <t>หนองหาน</t>
  </si>
  <si>
    <t>บ้านผือ</t>
  </si>
  <si>
    <t>บ้านดุง</t>
  </si>
  <si>
    <t>วานรนิวาส</t>
  </si>
  <si>
    <t>กุมภวาปี</t>
  </si>
  <si>
    <t>สว่างแดนดิน</t>
  </si>
  <si>
    <t>ท่าบ่อ</t>
  </si>
  <si>
    <t>ประจักษ์</t>
  </si>
  <si>
    <t>พระอาจารย์แบนฯ</t>
  </si>
  <si>
    <t>พระอาจารย์ฝั้น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</si>
  <si>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</si>
  <si>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</si>
  <si>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</si>
  <si>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</si>
  <si>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</si>
  <si>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</si>
  <si>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</si>
  <si>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</si>
  <si>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</si>
  <si>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</si>
  <si>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</si>
  <si>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</si>
  <si>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</si>
  <si>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</si>
  <si>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</si>
  <si>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</si>
  <si>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</si>
  <si>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</si>
  <si>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</si>
  <si>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</si>
  <si>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</si>
  <si>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</si>
  <si>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</si>
  <si>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</si>
  <si>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</si>
  <si>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</si>
  <si>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</si>
  <si>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</si>
  <si>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</si>
  <si>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</si>
  <si>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</si>
  <si>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</si>
  <si>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</si>
  <si>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</si>
  <si>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</si>
  <si>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</si>
  <si>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</si>
  <si>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</si>
  <si>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</si>
  <si>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</si>
  <si>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</si>
  <si>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</si>
  <si>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</si>
  <si>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</si>
  <si>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</si>
  <si>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</si>
  <si>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</si>
  <si>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</si>
  <si>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</si>
  <si>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</si>
  <si>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</si>
  <si>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</si>
  <si>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</si>
  <si>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</si>
  <si>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</si>
  <si>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</si>
  <si>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</si>
  <si>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</si>
  <si>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</si>
  <si>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</si>
  <si>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</si>
  <si>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</si>
  <si>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</si>
  <si>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</si>
  <si>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</si>
  <si>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</si>
  <si>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</si>
  <si>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</si>
  <si>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</si>
  <si>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</si>
  <si>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</si>
  <si>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</si>
  <si>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</si>
  <si>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</si>
  <si>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</si>
  <si>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</si>
  <si>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</si>
  <si>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</si>
  <si>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</si>
  <si>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</si>
  <si>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</si>
  <si>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</si>
  <si>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</si>
  <si>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</si>
  <si>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</si>
  <si>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</si>
  <si>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</si>
  <si>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</si>
  <si>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</si>
  <si>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</si>
  <si>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</si>
  <si>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</si>
  <si>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</si>
  <si>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</si>
  <si>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</si>
  <si>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</si>
  <si>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</si>
  <si>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</si>
  <si>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</si>
  <si>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</si>
  <si>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</si>
  <si>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</si>
  <si>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</si>
  <si>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</si>
  <si>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</si>
  <si>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</si>
  <si>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</si>
  <si>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</si>
  <si>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</si>
  <si>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</si>
  <si>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</si>
  <si>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</si>
  <si>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</si>
  <si>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</si>
  <si>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</si>
  <si>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</si>
  <si>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</si>
  <si>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</si>
  <si>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</si>
  <si>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</si>
  <si>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</si>
  <si>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</si>
  <si>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</si>
  <si>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</si>
  <si>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</si>
  <si>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</si>
  <si>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</si>
  <si>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</si>
  <si>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</si>
  <si>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</si>
  <si>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</si>
  <si>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</si>
  <si>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</si>
  <si>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</si>
  <si>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</si>
  <si>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</si>
  <si>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สิทธิ UC</t>
  </si>
  <si>
    <t>รวม</t>
  </si>
  <si>
    <t>OP Visit รวม</t>
  </si>
  <si>
    <t>AdjRW</t>
  </si>
  <si>
    <t>สิทธิอื่นๆ</t>
  </si>
  <si>
    <t>สิทธิข้าราชการ</t>
  </si>
  <si>
    <t>สิทธิประกันสังคม</t>
  </si>
  <si>
    <t>IPD</t>
  </si>
  <si>
    <t>OPD (จำนวนครั้ง)</t>
  </si>
  <si>
    <t xml:space="preserve">จำนวนประชากรแยกตามสิทธิ (คน) </t>
  </si>
  <si>
    <t xml:space="preserve">ประชากรทั้งหมด </t>
  </si>
  <si>
    <t>กลุ่ม</t>
  </si>
  <si>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</si>
  <si>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</si>
  <si>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</si>
  <si>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</si>
  <si>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</si>
  <si>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</si>
  <si>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</si>
  <si>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 xml:space="preserve">เลย </t>
  </si>
  <si>
    <t>นาวัง</t>
  </si>
  <si>
    <t>ด่านซาย</t>
  </si>
  <si>
    <t>งบทดลองเบื้องต้น</t>
  </si>
  <si>
    <t xml:space="preserve">นายูง </t>
  </si>
  <si>
    <t>พระอาจารย์แบน</t>
  </si>
  <si>
    <t>CodeL1</t>
  </si>
  <si>
    <t>Account1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</si>
  <si>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</si>
  <si>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</si>
  <si>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</si>
  <si>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</si>
  <si>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</si>
  <si>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</si>
  <si>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</si>
  <si>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</si>
  <si>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</si>
  <si>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</si>
  <si>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</si>
  <si>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</si>
  <si>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</si>
  <si>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</si>
  <si>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</si>
  <si>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</si>
  <si>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</si>
  <si>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</si>
  <si>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</si>
  <si>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</si>
  <si>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</si>
  <si>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</si>
  <si>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</si>
  <si>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</si>
  <si>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</si>
  <si>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</si>
  <si>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</si>
  <si>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</si>
  <si>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</si>
  <si>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</si>
  <si>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</si>
  <si>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</si>
  <si>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</si>
  <si>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</si>
  <si>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</si>
  <si>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</si>
  <si>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</si>
  <si>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</si>
  <si>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</si>
  <si>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</si>
  <si>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</si>
  <si>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</si>
  <si>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</si>
  <si>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</si>
  <si>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</si>
  <si>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</si>
  <si>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</si>
  <si>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</si>
  <si>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</si>
  <si>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</si>
  <si>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</si>
  <si>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</si>
  <si>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</si>
  <si>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</si>
  <si>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</si>
  <si>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</si>
  <si>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</si>
  <si>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</si>
  <si>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</si>
  <si>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</si>
  <si>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</si>
  <si>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</si>
  <si>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</si>
  <si>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</si>
  <si>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</si>
  <si>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</si>
  <si>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</si>
  <si>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</si>
  <si>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</si>
  <si>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</si>
  <si>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</si>
  <si>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</si>
  <si>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</si>
  <si>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</si>
  <si>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</si>
  <si>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</si>
  <si>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</si>
  <si>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</si>
  <si>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</si>
  <si>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</si>
  <si>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</si>
  <si>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</si>
  <si>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</si>
  <si>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</si>
  <si>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</si>
  <si>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</si>
  <si>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</si>
  <si>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</si>
  <si>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</si>
  <si>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</si>
  <si>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</si>
  <si>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</si>
  <si>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</si>
  <si>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</si>
  <si>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</si>
  <si>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</si>
  <si>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</si>
  <si>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</si>
  <si>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</si>
  <si>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</si>
  <si>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</si>
  <si>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</si>
  <si>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</si>
  <si>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</si>
  <si>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</si>
  <si>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</si>
  <si>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</si>
  <si>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</si>
  <si>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</si>
  <si>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</si>
  <si>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</si>
  <si>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 - อปท.รูปแบบพิเศษ OP</t>
  </si>
  <si>
    <t>รายได้ค่ารักษา UC - OP นอก CUP ในจังหวัด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</si>
  <si>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</si>
  <si>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</si>
  <si>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</si>
  <si>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รายได้กองทุน UC เฉพาะโรคอื่น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</si>
  <si>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</si>
  <si>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</si>
  <si>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</si>
  <si>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</si>
  <si>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</si>
  <si>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 (CF)</t>
  </si>
  <si>
    <t>รายได้ค่ารักษา UC - IP  บริการกรณีเฉพาะ (CR)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</si>
  <si>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</si>
  <si>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</si>
  <si>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</si>
  <si>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</si>
  <si>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</si>
  <si>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</si>
  <si>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</si>
  <si>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</si>
  <si>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</si>
  <si>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</si>
  <si>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</si>
  <si>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</si>
  <si>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</si>
  <si>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</si>
  <si>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</si>
  <si>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</si>
  <si>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</si>
  <si>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</si>
  <si>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</si>
  <si>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</si>
  <si>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</si>
  <si>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</si>
  <si>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</si>
  <si>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</si>
  <si>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 xml:space="preserve">รายได้ค่ารักษาแรงงานต่างด้าว OP  นอก CUP 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</si>
  <si>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</si>
  <si>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</si>
  <si>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</si>
  <si>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</si>
  <si>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</si>
  <si>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</si>
  <si>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</si>
  <si>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</si>
  <si>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</si>
  <si>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</si>
  <si>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</si>
  <si>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</si>
  <si>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</si>
  <si>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</si>
  <si>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</si>
  <si>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</si>
  <si>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</si>
  <si>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</si>
  <si>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</si>
  <si>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</si>
  <si>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</si>
  <si>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</si>
  <si>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</si>
  <si>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</si>
  <si>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</si>
  <si>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</si>
  <si>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</si>
  <si>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</si>
  <si>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</si>
  <si>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</si>
  <si>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</si>
  <si>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</si>
  <si>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</si>
  <si>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</si>
  <si>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</si>
  <si>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</si>
  <si>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</si>
  <si>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</si>
  <si>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</si>
  <si>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</si>
  <si>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</si>
  <si>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</si>
  <si>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</si>
  <si>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</si>
  <si>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</si>
  <si>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</si>
  <si>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</si>
  <si>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เงินประจำตำแหน่งวิชาชีพเฉพาะ(บริการ)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</si>
  <si>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</si>
  <si>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</si>
  <si>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</si>
  <si>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</si>
  <si>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</si>
  <si>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</si>
  <si>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</si>
  <si>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</si>
  <si>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</si>
  <si>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</si>
  <si>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</si>
  <si>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</si>
  <si>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</si>
  <si>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</si>
  <si>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</si>
  <si>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</si>
  <si>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</si>
  <si>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</si>
  <si>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</si>
  <si>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</si>
  <si>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</si>
  <si>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</si>
  <si>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</si>
  <si>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</si>
  <si>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</si>
  <si>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</si>
  <si>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</si>
  <si>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</si>
  <si>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</si>
  <si>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</si>
  <si>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</si>
  <si>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</si>
  <si>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</si>
  <si>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</si>
  <si>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</si>
  <si>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</si>
  <si>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</si>
  <si>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</si>
  <si>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</si>
  <si>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</si>
  <si>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</si>
  <si>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</si>
  <si>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</si>
  <si>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</si>
  <si>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ค่าใช้จ่ายด้านการฝึกอบรม - 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</si>
  <si>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</si>
  <si>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</si>
  <si>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</si>
  <si>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</si>
  <si>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</si>
  <si>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</si>
  <si>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</si>
  <si>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</si>
  <si>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</si>
  <si>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</si>
  <si>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</si>
  <si>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</si>
  <si>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</si>
  <si>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</si>
  <si>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</si>
  <si>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</si>
  <si>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</si>
  <si>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</si>
  <si>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</si>
  <si>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</si>
  <si>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</si>
  <si>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</si>
  <si>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</si>
  <si>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</si>
  <si>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</si>
  <si>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</si>
  <si>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</si>
  <si>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</si>
  <si>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</si>
  <si>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</si>
  <si>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</si>
  <si>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</si>
  <si>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</si>
  <si>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</si>
  <si>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</si>
  <si>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</si>
  <si>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</si>
  <si>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</si>
  <si>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</si>
  <si>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</si>
  <si>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</si>
  <si>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</si>
  <si>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</si>
  <si>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</si>
  <si>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</si>
  <si>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</si>
  <si>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</si>
  <si>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</si>
  <si>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</si>
  <si>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</si>
  <si>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</si>
  <si>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</si>
  <si>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</si>
  <si>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</si>
  <si>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</si>
  <si>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</si>
  <si>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</si>
  <si>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</si>
  <si>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</si>
  <si>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</si>
  <si>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</si>
  <si>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</si>
  <si>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</si>
  <si>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</si>
  <si>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</si>
  <si>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</si>
  <si>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</si>
  <si>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</si>
  <si>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</si>
  <si>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</si>
  <si>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</si>
  <si>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</si>
  <si>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</si>
  <si>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</si>
  <si>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</si>
  <si>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</si>
  <si>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</si>
  <si>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</si>
  <si>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</si>
  <si>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</si>
  <si>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</si>
  <si>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</si>
  <si>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</si>
  <si>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</si>
  <si>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</si>
  <si>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</si>
  <si>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</si>
  <si>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</si>
  <si>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</si>
  <si>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</si>
  <si>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</si>
  <si>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 - ครุภัณฑ์การศึกษา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</si>
  <si>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</si>
  <si>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</si>
  <si>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</si>
  <si>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ค่าเสื่อมราคาระบบบำบัดน้ำเสีย - 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</si>
  <si>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</si>
  <si>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</si>
  <si>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</si>
  <si>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</si>
  <si>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</si>
  <si>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</si>
  <si>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</si>
  <si>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</si>
  <si>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</si>
  <si>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</si>
  <si>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</si>
  <si>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</si>
  <si>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</si>
  <si>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</si>
  <si>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</si>
  <si>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</si>
  <si>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</si>
  <si>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</si>
  <si>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</si>
  <si>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</si>
  <si>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</si>
  <si>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</si>
  <si>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</si>
  <si>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</si>
  <si>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</si>
  <si>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</si>
  <si>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</si>
  <si>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</si>
  <si>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</si>
  <si>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</si>
  <si>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</si>
  <si>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</si>
  <si>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</si>
  <si>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</si>
  <si>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</si>
  <si>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</si>
  <si>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</si>
  <si>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</si>
  <si>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</si>
  <si>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</si>
  <si>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</si>
  <si>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</si>
  <si>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ค่าใช้จ่ายเงินช่วยเหลือผู้ประสบภัย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</si>
  <si>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</si>
  <si>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</si>
  <si>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</si>
  <si>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รายได้แผ่นดินรอนำส่งคลัง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</si>
  <si>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</si>
  <si>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</si>
  <si>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</si>
  <si>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</si>
  <si>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</si>
  <si>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</si>
  <si>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</si>
  <si>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</si>
  <si>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รายได้จากการขายสินค้าและบริการของหน่วยบริการ</t>
  </si>
  <si>
    <t>สรุปรับ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</si>
  <si>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</si>
  <si>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</si>
  <si>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</si>
  <si>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</si>
  <si>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</si>
  <si>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</si>
  <si>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</si>
  <si>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</si>
  <si>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</si>
  <si>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</si>
  <si>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</si>
  <si>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</si>
  <si>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 1</t>
  </si>
  <si>
    <t>เรียกเก็บ UC 2</t>
  </si>
  <si>
    <t>กองทุน UC 3</t>
  </si>
  <si>
    <t>EMS 4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</si>
  <si>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</si>
  <si>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</si>
  <si>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</si>
  <si>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</si>
  <si>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</si>
  <si>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</si>
  <si>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</si>
  <si>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</si>
  <si>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</si>
  <si>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</si>
  <si>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</si>
  <si>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</si>
  <si>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</si>
  <si>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</si>
  <si>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</si>
  <si>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</si>
  <si>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</si>
  <si>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</si>
  <si>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</si>
  <si>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</si>
  <si>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</si>
  <si>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</si>
  <si>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AdjRWรวม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</si>
  <si>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</si>
  <si>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</si>
  <si>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</si>
  <si>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4201020106.101</t>
  </si>
  <si>
    <t>4201020199.101</t>
  </si>
  <si>
    <t>4202010199.101</t>
  </si>
  <si>
    <t>4202020102.101</t>
  </si>
  <si>
    <t>4202030105.101</t>
  </si>
  <si>
    <t>4203010101.101</t>
  </si>
  <si>
    <t>4205010104.101</t>
  </si>
  <si>
    <t>4205010110.101</t>
  </si>
  <si>
    <t>4206010102.101</t>
  </si>
  <si>
    <t>4206010199.101</t>
  </si>
  <si>
    <t>4207010102.102</t>
  </si>
  <si>
    <t>4301010102.101</t>
  </si>
  <si>
    <t>4301010102.102</t>
  </si>
  <si>
    <t>4301010102.103</t>
  </si>
  <si>
    <t>4301010102.104</t>
  </si>
  <si>
    <t>4301020102.101</t>
  </si>
  <si>
    <t>4301020102.102</t>
  </si>
  <si>
    <t>4301020102.103</t>
  </si>
  <si>
    <t>4301020102.104</t>
  </si>
  <si>
    <t>4301020102.105</t>
  </si>
  <si>
    <t>4301020102.106</t>
  </si>
  <si>
    <t>4301020104.104</t>
  </si>
  <si>
    <t>4301020104.105</t>
  </si>
  <si>
    <t>4301020104.106</t>
  </si>
  <si>
    <t>4301020104.107</t>
  </si>
  <si>
    <t>4301020104.108</t>
  </si>
  <si>
    <t>4301020104.109</t>
  </si>
  <si>
    <t>4301020104.110</t>
  </si>
  <si>
    <t>4301020104.111</t>
  </si>
  <si>
    <t>4301020104.401</t>
  </si>
  <si>
    <t>4301020104.402</t>
  </si>
  <si>
    <t>4301020104.405</t>
  </si>
  <si>
    <t>4301020104.406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</si>
  <si>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</si>
  <si>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</si>
  <si>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</si>
  <si>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</si>
  <si>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</si>
  <si>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</si>
  <si>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4301020104.805</t>
  </si>
  <si>
    <t>4301020104.806</t>
  </si>
  <si>
    <t>4301020104.807</t>
  </si>
  <si>
    <t>4301020104.808</t>
  </si>
  <si>
    <t>4301020105.201</t>
  </si>
  <si>
    <t>4301020105.202</t>
  </si>
  <si>
    <t>4301020105.203</t>
  </si>
  <si>
    <t>4301020105.205</t>
  </si>
  <si>
    <t>4301020105.207</t>
  </si>
  <si>
    <t>4301020105.211</t>
  </si>
  <si>
    <t>4301020105.214</t>
  </si>
  <si>
    <t>4301020105.217</t>
  </si>
  <si>
    <t>4301020105.222</t>
  </si>
  <si>
    <t>4301020105.223</t>
  </si>
  <si>
    <t>4301020105.228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</si>
  <si>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</si>
  <si>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</si>
  <si>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</si>
  <si>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</si>
  <si>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</si>
  <si>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</si>
  <si>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</si>
  <si>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4301020105.243</t>
  </si>
  <si>
    <t>4301020105.244</t>
  </si>
  <si>
    <t>4301020105.245</t>
  </si>
  <si>
    <t>4301020105.251</t>
  </si>
  <si>
    <t>4301020105.252</t>
  </si>
  <si>
    <t>4301020105.255</t>
  </si>
  <si>
    <t>4301020105.256</t>
  </si>
  <si>
    <t>4301020105.257</t>
  </si>
  <si>
    <t>4301020105.258</t>
  </si>
  <si>
    <t>4301020105.260</t>
  </si>
  <si>
    <t>4301020105.263</t>
  </si>
  <si>
    <t>4301020105.264</t>
  </si>
  <si>
    <t>4301020105.265</t>
  </si>
  <si>
    <t>4301020105.266</t>
  </si>
  <si>
    <t>4301020106.303</t>
  </si>
  <si>
    <t>4301020106.305</t>
  </si>
  <si>
    <t>4301020106.306</t>
  </si>
  <si>
    <t>4301020106.307</t>
  </si>
  <si>
    <t>4301020106.308</t>
  </si>
  <si>
    <t>4301020106.309</t>
  </si>
  <si>
    <t>4301020106.310</t>
  </si>
  <si>
    <t>4301020106.311</t>
  </si>
  <si>
    <t>4301020106.312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</si>
  <si>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</si>
  <si>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</si>
  <si>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</si>
  <si>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</si>
  <si>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</si>
  <si>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</si>
  <si>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4301020106.321</t>
  </si>
  <si>
    <t>4301020106.322</t>
  </si>
  <si>
    <t>4301020106.502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</si>
  <si>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</si>
  <si>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</si>
  <si>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</si>
  <si>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</si>
  <si>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</si>
  <si>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</si>
  <si>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</si>
  <si>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4301020106.512</t>
  </si>
  <si>
    <t>4301020106.513</t>
  </si>
  <si>
    <t>4301020106.514</t>
  </si>
  <si>
    <t>4301020106.515</t>
  </si>
  <si>
    <t>4301020106.516</t>
  </si>
  <si>
    <t>4301020106.517</t>
  </si>
  <si>
    <t>4301020106.518</t>
  </si>
  <si>
    <t>4301020106.519</t>
  </si>
  <si>
    <t>4301020106.701</t>
  </si>
  <si>
    <t>4301020106.703</t>
  </si>
  <si>
    <t>4301020106.704</t>
  </si>
  <si>
    <t>4301020106.705</t>
  </si>
  <si>
    <t>4301020106.706</t>
  </si>
  <si>
    <t>4301020106.709</t>
  </si>
  <si>
    <t>4301020106.710</t>
  </si>
  <si>
    <t>4301020106.711</t>
  </si>
  <si>
    <t>4301020106.712</t>
  </si>
  <si>
    <t>4301020108.101</t>
  </si>
  <si>
    <t>4301030102.101</t>
  </si>
  <si>
    <t>4301030104.101</t>
  </si>
  <si>
    <t>4302010106.101</t>
  </si>
  <si>
    <t>4302010199.101</t>
  </si>
  <si>
    <t>4302020107.101</t>
  </si>
  <si>
    <t>4302020199.101</t>
  </si>
  <si>
    <t>4302030101.101</t>
  </si>
  <si>
    <t>4302030101.102</t>
  </si>
  <si>
    <t>4302040101.101</t>
  </si>
  <si>
    <t>4303010101.101</t>
  </si>
  <si>
    <t>4306010104.101</t>
  </si>
  <si>
    <t>4306010110.101</t>
  </si>
  <si>
    <t>4306010110.102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</si>
  <si>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</si>
  <si>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</si>
  <si>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</si>
  <si>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</si>
  <si>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</si>
  <si>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</si>
  <si>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</si>
  <si>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4307010112.101</t>
  </si>
  <si>
    <t>4308010101.101</t>
  </si>
  <si>
    <t>4308010105.101</t>
  </si>
  <si>
    <t>4308010106.101</t>
  </si>
  <si>
    <t>4308010111.101</t>
  </si>
  <si>
    <t>4308010117.101</t>
  </si>
  <si>
    <t>4308010118.101</t>
  </si>
  <si>
    <t>4308010121.101</t>
  </si>
  <si>
    <t>4313010101.101</t>
  </si>
  <si>
    <t>4313010103.101</t>
  </si>
  <si>
    <t>4313010199.101</t>
  </si>
  <si>
    <t>4313010199.102</t>
  </si>
  <si>
    <t>4313010199.105</t>
  </si>
  <si>
    <t>4313010199.108</t>
  </si>
  <si>
    <t>4313010199.109</t>
  </si>
  <si>
    <t>4313010199.110</t>
  </si>
  <si>
    <t>4313010199.113</t>
  </si>
  <si>
    <t>4313010199.114</t>
  </si>
  <si>
    <t>4313010199.115</t>
  </si>
  <si>
    <t>4313010199.116</t>
  </si>
  <si>
    <t>4313010199.117</t>
  </si>
  <si>
    <t>4313010199.118</t>
  </si>
  <si>
    <t>4313010199.119</t>
  </si>
  <si>
    <t>4313010199.120</t>
  </si>
  <si>
    <t>4313010199.121</t>
  </si>
  <si>
    <t>4313010199.122</t>
  </si>
  <si>
    <t>4313010199.123</t>
  </si>
  <si>
    <t>4313010199.202</t>
  </si>
  <si>
    <t>5101010101.101</t>
  </si>
  <si>
    <t>5101010101.102</t>
  </si>
  <si>
    <t>5101010103.101</t>
  </si>
  <si>
    <t>5101010103.102</t>
  </si>
  <si>
    <t>5101010103.103</t>
  </si>
  <si>
    <t>5101010108.101</t>
  </si>
  <si>
    <t>5101010109.101</t>
  </si>
  <si>
    <t>5101010109.102</t>
  </si>
  <si>
    <t>5101010109.103</t>
  </si>
  <si>
    <t>5101010109.104</t>
  </si>
  <si>
    <t>5101010113.101</t>
  </si>
  <si>
    <t>5101010113.102</t>
  </si>
  <si>
    <t>5101010113.103</t>
  </si>
  <si>
    <t>5101010113.104</t>
  </si>
  <si>
    <t>5101010113.105</t>
  </si>
  <si>
    <t>5101010113.106</t>
  </si>
  <si>
    <t>5101010113.107</t>
  </si>
  <si>
    <t>5101010113.108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</si>
  <si>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</si>
  <si>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</si>
  <si>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</si>
  <si>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</si>
  <si>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</si>
  <si>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</si>
  <si>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</si>
  <si>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</si>
  <si>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5101010199.101</t>
  </si>
  <si>
    <t>5101010199.102</t>
  </si>
  <si>
    <t>5101010199.103</t>
  </si>
  <si>
    <t>5101020101.101</t>
  </si>
  <si>
    <t>5101020101.102</t>
  </si>
  <si>
    <t>5101020102.101</t>
  </si>
  <si>
    <t>5101020103.101</t>
  </si>
  <si>
    <t>5101020104.101</t>
  </si>
  <si>
    <t>5101020105.101</t>
  </si>
  <si>
    <t>5101020106.101</t>
  </si>
  <si>
    <t>5101020106.102</t>
  </si>
  <si>
    <t>5101020108.101</t>
  </si>
  <si>
    <t>5101020112.101</t>
  </si>
  <si>
    <t>5101020114.107</t>
  </si>
  <si>
    <t>5101020114.114</t>
  </si>
  <si>
    <t>5101020114.126</t>
  </si>
  <si>
    <t>5101020114.127</t>
  </si>
  <si>
    <t>5101020115.101</t>
  </si>
  <si>
    <t>5101020116.101</t>
  </si>
  <si>
    <t>5101020116.102</t>
  </si>
  <si>
    <t>5101030101.101</t>
  </si>
  <si>
    <t>5101030205.101</t>
  </si>
  <si>
    <t>5101030206.101</t>
  </si>
  <si>
    <t>5101030207.101</t>
  </si>
  <si>
    <t>5101030208.101</t>
  </si>
  <si>
    <t>5101030211.101</t>
  </si>
  <si>
    <t>5101040107.101</t>
  </si>
  <si>
    <t>5101040111.101</t>
  </si>
  <si>
    <t>5101040118.101</t>
  </si>
  <si>
    <t>5101040202.101</t>
  </si>
  <si>
    <t>5101040204.101</t>
  </si>
  <si>
    <t>5101040205.101</t>
  </si>
  <si>
    <t>5101040206.101</t>
  </si>
  <si>
    <t>5101040207.101</t>
  </si>
  <si>
    <t>5102010106.101</t>
  </si>
  <si>
    <t>5102010199.101</t>
  </si>
  <si>
    <t>5102010199.102</t>
  </si>
  <si>
    <t>5102030199.101</t>
  </si>
  <si>
    <t>5102030199.102</t>
  </si>
  <si>
    <t>5103010102.101</t>
  </si>
  <si>
    <t>5103010102.102</t>
  </si>
  <si>
    <t>5103010103.101</t>
  </si>
  <si>
    <t>5103010103.102</t>
  </si>
  <si>
    <t>5103010199.101</t>
  </si>
  <si>
    <t>5103010199.102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</si>
  <si>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</si>
  <si>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</si>
  <si>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</si>
  <si>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</si>
  <si>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</si>
  <si>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</si>
  <si>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</si>
  <si>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</si>
  <si>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</si>
  <si>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5104010107.101</t>
  </si>
  <si>
    <t>5104010107.102</t>
  </si>
  <si>
    <t>5104010107.103</t>
  </si>
  <si>
    <t>5104010107.104</t>
  </si>
  <si>
    <t>5104010107.105</t>
  </si>
  <si>
    <t>5104010107.106</t>
  </si>
  <si>
    <t>5104010107.107</t>
  </si>
  <si>
    <t>5104010107.108</t>
  </si>
  <si>
    <t>5104010107.109</t>
  </si>
  <si>
    <t>5104010107.110</t>
  </si>
  <si>
    <t>5104010107.111</t>
  </si>
  <si>
    <t>5104010107.112</t>
  </si>
  <si>
    <t>5104010107.113</t>
  </si>
  <si>
    <t>5104010110.101</t>
  </si>
  <si>
    <t>5104010112.101</t>
  </si>
  <si>
    <t>5104010112.103</t>
  </si>
  <si>
    <t>5104010112.106</t>
  </si>
  <si>
    <t>5104010112.108</t>
  </si>
  <si>
    <t>5104010112.110</t>
  </si>
  <si>
    <t>5104010112.111</t>
  </si>
  <si>
    <t>5104010112.112</t>
  </si>
  <si>
    <t>5104010112.113</t>
  </si>
  <si>
    <t>5104010112.114</t>
  </si>
  <si>
    <t>5104010112.115</t>
  </si>
  <si>
    <t>5104010114.101</t>
  </si>
  <si>
    <t>5104010115.101</t>
  </si>
  <si>
    <t>5104020101.101</t>
  </si>
  <si>
    <t>5104020103.101</t>
  </si>
  <si>
    <t>5104020105.101</t>
  </si>
  <si>
    <t>5104020106.101</t>
  </si>
  <si>
    <t>5104020107.101</t>
  </si>
  <si>
    <t>5104030202.101</t>
  </si>
  <si>
    <t>5104030203.101</t>
  </si>
  <si>
    <t>5104030205.101</t>
  </si>
  <si>
    <t>5104030205.102</t>
  </si>
  <si>
    <t>5104030205.103</t>
  </si>
  <si>
    <t>5104030205.104</t>
  </si>
  <si>
    <t>5104030205.112</t>
  </si>
  <si>
    <t>5104030205.113</t>
  </si>
  <si>
    <t>5104030205.117</t>
  </si>
  <si>
    <t>5104030205.118</t>
  </si>
  <si>
    <t>5104030206.101</t>
  </si>
  <si>
    <t>5104030207.101</t>
  </si>
  <si>
    <t>5104030208.101</t>
  </si>
  <si>
    <t>5104030210.101</t>
  </si>
  <si>
    <t>5104030212.101</t>
  </si>
  <si>
    <t>5104030217.101</t>
  </si>
  <si>
    <t>5104030218.101</t>
  </si>
  <si>
    <t>5104030219.101</t>
  </si>
  <si>
    <t>5104030220.101</t>
  </si>
  <si>
    <t>5104030299.102</t>
  </si>
  <si>
    <t>5104030299.103</t>
  </si>
  <si>
    <t>5104030299.104</t>
  </si>
  <si>
    <t>5104030299.105</t>
  </si>
  <si>
    <t>5104030299.202</t>
  </si>
  <si>
    <t>5104030299.203</t>
  </si>
  <si>
    <t>5104030299.204</t>
  </si>
  <si>
    <t>5104030299.501</t>
  </si>
  <si>
    <t>5104030299.502</t>
  </si>
  <si>
    <t>5104030299.701</t>
  </si>
  <si>
    <t>5104030299.702</t>
  </si>
  <si>
    <t>5104040102.101</t>
  </si>
  <si>
    <t>5104040102.102</t>
  </si>
  <si>
    <t>5104040102.103</t>
  </si>
  <si>
    <t>5104040102.104</t>
  </si>
  <si>
    <t>5104040102.105</t>
  </si>
  <si>
    <t>5104040102.106</t>
  </si>
  <si>
    <t>5104040102.107</t>
  </si>
  <si>
    <t>5104040102.108</t>
  </si>
  <si>
    <t>5104040102.109</t>
  </si>
  <si>
    <t>5104040102.110</t>
  </si>
  <si>
    <t>5104040102.111</t>
  </si>
  <si>
    <t>5104040102.112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</si>
  <si>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</si>
  <si>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</si>
  <si>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</si>
  <si>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</si>
  <si>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</si>
  <si>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</si>
  <si>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</si>
  <si>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5104040102.120</t>
  </si>
  <si>
    <t>5105010101.101</t>
  </si>
  <si>
    <t>5105010103.101</t>
  </si>
  <si>
    <t>5105010105.101</t>
  </si>
  <si>
    <t>5105010107.101</t>
  </si>
  <si>
    <t>5105010107.102</t>
  </si>
  <si>
    <t>5105010107.103</t>
  </si>
  <si>
    <t>5105010107.104</t>
  </si>
  <si>
    <t>5105010107.105</t>
  </si>
  <si>
    <t>5105010107.106</t>
  </si>
  <si>
    <t>5105010109.101</t>
  </si>
  <si>
    <t>5105010111.101</t>
  </si>
  <si>
    <t>5105010113.101</t>
  </si>
  <si>
    <t>5105010115.101</t>
  </si>
  <si>
    <t>5105010117.101</t>
  </si>
  <si>
    <t>5105010119.101</t>
  </si>
  <si>
    <t>5105010121.101</t>
  </si>
  <si>
    <t>5105010125.101</t>
  </si>
  <si>
    <t>5105010127.101</t>
  </si>
  <si>
    <t>5105010129.101</t>
  </si>
  <si>
    <t>5105010131.101</t>
  </si>
  <si>
    <t>5105010133.101</t>
  </si>
  <si>
    <t>5105010135.101</t>
  </si>
  <si>
    <t>5105010137.101</t>
  </si>
  <si>
    <t>5105010139.101</t>
  </si>
  <si>
    <t>5105010148.101</t>
  </si>
  <si>
    <t>5105010149.102</t>
  </si>
  <si>
    <t>5105010158.101</t>
  </si>
  <si>
    <t>5105010160.101</t>
  </si>
  <si>
    <t>5105010160.102</t>
  </si>
  <si>
    <t>5105010160.103</t>
  </si>
  <si>
    <t>5105010160.104</t>
  </si>
  <si>
    <t>5105010160.105</t>
  </si>
  <si>
    <t>5105010160.106</t>
  </si>
  <si>
    <t>5105010160.107</t>
  </si>
  <si>
    <t>5105010160.108</t>
  </si>
  <si>
    <t>5105010160.109</t>
  </si>
  <si>
    <t>5105010161.101</t>
  </si>
  <si>
    <t>5105010161.102</t>
  </si>
  <si>
    <t>5105010161.103</t>
  </si>
  <si>
    <t>5105010161.104</t>
  </si>
  <si>
    <t>5105010161.105</t>
  </si>
  <si>
    <t>5105010161.106</t>
  </si>
  <si>
    <t>5105010161.107</t>
  </si>
  <si>
    <t>5105010161.108</t>
  </si>
  <si>
    <t>5105010161.109</t>
  </si>
  <si>
    <t>5105010161.110</t>
  </si>
  <si>
    <t>5105010164.101</t>
  </si>
  <si>
    <t>5105010164.103</t>
  </si>
  <si>
    <t>5105010194.101</t>
  </si>
  <si>
    <t>5105010195.101</t>
  </si>
  <si>
    <t>5107010199.101</t>
  </si>
  <si>
    <t>5107020199.101</t>
  </si>
  <si>
    <t>5107030101.101</t>
  </si>
  <si>
    <t>5108010101.102</t>
  </si>
  <si>
    <t>5108010101.104</t>
  </si>
  <si>
    <t>5108010101.105</t>
  </si>
  <si>
    <t>5108010101.114</t>
  </si>
  <si>
    <t>5108010101.115</t>
  </si>
  <si>
    <t>5108010101.203</t>
  </si>
  <si>
    <t>5108010101.205</t>
  </si>
  <si>
    <t>5108010107.102</t>
  </si>
  <si>
    <t>5108010107.104</t>
  </si>
  <si>
    <t>5108010107.105</t>
  </si>
  <si>
    <t>5108010107.114</t>
  </si>
  <si>
    <t>5108010107.115</t>
  </si>
  <si>
    <t>5108010107.203</t>
  </si>
  <si>
    <t>5108010107.205</t>
  </si>
  <si>
    <t>5112010103.101</t>
  </si>
  <si>
    <t>5203010105.101</t>
  </si>
  <si>
    <t>5203010106.101</t>
  </si>
  <si>
    <t>5203010107.101</t>
  </si>
  <si>
    <t>5203010109.101</t>
  </si>
  <si>
    <t>5203010110.101</t>
  </si>
  <si>
    <t>5203010111.101</t>
  </si>
  <si>
    <t>5203010112.101</t>
  </si>
  <si>
    <t>5203010113.101</t>
  </si>
  <si>
    <t>5203010114.101</t>
  </si>
  <si>
    <t>5203010115.101</t>
  </si>
  <si>
    <t>5203010117.101</t>
  </si>
  <si>
    <t>5203010119.101</t>
  </si>
  <si>
    <t>5203010120.101</t>
  </si>
  <si>
    <t>5203010122.101</t>
  </si>
  <si>
    <t>5203010126.101</t>
  </si>
  <si>
    <t>5203010141.101</t>
  </si>
  <si>
    <t>5203010142.101</t>
  </si>
  <si>
    <t>5203010145.101</t>
  </si>
  <si>
    <t>5203010146.101</t>
  </si>
  <si>
    <t>5205010101.101</t>
  </si>
  <si>
    <t>5209010112.101</t>
  </si>
  <si>
    <t>5210010101.101</t>
  </si>
  <si>
    <t>5210010102.101</t>
  </si>
  <si>
    <t>5210010103.101</t>
  </si>
  <si>
    <t>5210010105.101</t>
  </si>
  <si>
    <t>5210010112.101</t>
  </si>
  <si>
    <t>5210010118.101</t>
  </si>
  <si>
    <t>5210010121.101</t>
  </si>
  <si>
    <t>5211010101.101</t>
  </si>
  <si>
    <t>5211010102.101</t>
  </si>
  <si>
    <t>5212010199.101</t>
  </si>
  <si>
    <t>5212010199.102</t>
  </si>
  <si>
    <t>5212010199.104</t>
  </si>
  <si>
    <t>5212010199.105</t>
  </si>
  <si>
    <t>5212010199.106</t>
  </si>
  <si>
    <t>5212010199.107</t>
  </si>
  <si>
    <t>5212010199.108</t>
  </si>
  <si>
    <t>5212010199.109</t>
  </si>
  <si>
    <t>5212010199.110</t>
  </si>
  <si>
    <t>5212010199.111</t>
  </si>
  <si>
    <t>5212010199.112</t>
  </si>
  <si>
    <t>5212010199.113</t>
  </si>
  <si>
    <t>5212010199.114</t>
  </si>
  <si>
    <t>5401010101.101</t>
  </si>
  <si>
    <t>รวมรายได้</t>
  </si>
  <si>
    <t>พระอาจารย์มั่นฯ</t>
  </si>
  <si>
    <t>รวมเขต 8</t>
  </si>
  <si>
    <t>ไตรมาส 1/2567 (ณ วันที่ 31 ธันวาคม 2566)</t>
  </si>
  <si>
    <t>การจัดกลุ่ม Benchmarking รายได้ ค่าใช้จ่าย ปี 2567</t>
  </si>
  <si>
    <t>Province</t>
  </si>
  <si>
    <t>OrgID</t>
  </si>
  <si>
    <t>Org</t>
  </si>
  <si>
    <t>ประเภท</t>
  </si>
  <si>
    <t>ServBed</t>
  </si>
  <si>
    <t>CapacityGroup</t>
  </si>
  <si>
    <t>pop</t>
  </si>
  <si>
    <t xml:space="preserve">จำนวนเตียงจริง </t>
  </si>
  <si>
    <t>รพช.</t>
  </si>
  <si>
    <t>รพช.F3 P&lt;=15,000</t>
  </si>
  <si>
    <t>รพช.F3 P15,000-25,000</t>
  </si>
  <si>
    <t>รพช.F2 P&lt;=30,000</t>
  </si>
  <si>
    <t>รพช.F2 P30,000-60,000</t>
  </si>
  <si>
    <t>รพช.F1 P50,000-100,000</t>
  </si>
  <si>
    <t>รพช.M2 B&lt;=100</t>
  </si>
  <si>
    <t>รพช.M2 B&gt;100</t>
  </si>
  <si>
    <t>รพท.</t>
  </si>
  <si>
    <t>รพท.M1 B&gt;200</t>
  </si>
  <si>
    <t>รพท.S B&lt;=400</t>
  </si>
  <si>
    <t>รพท.S B&gt;400</t>
  </si>
  <si>
    <t>รพศ.</t>
  </si>
  <si>
    <t>รพศ.A B&gt;700to1000</t>
  </si>
  <si>
    <t>รพศ.A B&gt;1000</t>
  </si>
  <si>
    <t>รายได้แผ่นดิน - เงินชดใช้จากการผิดสัญญาการศึกษาและดูงาน</t>
  </si>
  <si>
    <t>รายได้แผ่นดิน - ค่าปรับอื่น</t>
  </si>
  <si>
    <t>รายได้จากการจำหน่ายยาสมุนไพร - บุคคลภายนอก</t>
  </si>
  <si>
    <t>รายได้จากการจำหน่ายสินค้าอื่น ๆ - บุคคลภายนอก</t>
  </si>
  <si>
    <t>รายได้จากการจำหน่ายยาสมุนไพร - หน่วยงานภาครัฐ</t>
  </si>
  <si>
    <t>รายได้จากการจำหน่ายสินค้าอื่น ๆ - หน่วยงานภาครัฐ</t>
  </si>
  <si>
    <t>รายได้ค่ารักษาเบิกจ่ายตรงหน่วยงานอื่น - OP</t>
  </si>
  <si>
    <t>รายได้ค่ารักษาเบิกจ่ายตรงหน่วยงานอื่น - IP</t>
  </si>
  <si>
    <t>ส่วนต่างค่ารักษาที่สูงกว่าข้อตกลงในการจ่ายตาม DRG - เบิกจ่ายตรงหน่วยงานอื่น</t>
  </si>
  <si>
    <t>ส่วนต่างค่ารักษาที่ต่ำกว่าข้อตกลงในการจ่ายตาม DRG - เบิกจ่ายตรงหน่วยงานอื่น</t>
  </si>
  <si>
    <t>ส่วนต่างค่ารักษาที่สูงกว่าข้อตกลงในการจ่ายตาม DRG - เบิกจ่ายตรงกรมบัญชีกลาง</t>
  </si>
  <si>
    <t>ส่วนต่างค่ารักษาที่ต่ำกว่าข้อตกลงในการจ่ายตาม DRG - เบิกจ่ายตรงกรมบัญชีกลาง</t>
  </si>
  <si>
    <t>รายได้ค่ารักษาเบิกจ่ายตรง - อปท. OP</t>
  </si>
  <si>
    <t>รายได้ค่ารักษาเบิกจ่ายตรง - อปท. IP</t>
  </si>
  <si>
    <t>ส่วนต่างค่ารักษาที่สูงกว่าข้อตกลงในการจ่ายตาม DRG - เบิกจ่ายตรง - อปท.</t>
  </si>
  <si>
    <t>ส่วนต่างค่ารักษาที่ต่ำกว่าข้อตกลงในการจ่ายตาม DRG - เบิกจ่ายตรง - อปท.</t>
  </si>
  <si>
    <t>รายได้ค่ารักษาเบิกจ่ายตรง - อปท.รูปแบบพิเศษ IP</t>
  </si>
  <si>
    <t>ส่วนต่างค่ารักษาที่สูงกว่าข้อตกลงในการจ่ายตาม DRG - 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</si>
  <si>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 -เบิกจ่ายตรง (พนักงานส่วนท้องถิ่นรูปแบบพิเศษ)</t>
  </si>
  <si>
    <t>รายได้ค่ารักษา UC - OP  ใน CUP</t>
  </si>
  <si>
    <t>รายได้ค่ารักษา UC - IP</t>
  </si>
  <si>
    <t>รายได้ค่ารักษา UC - OP นอก CUP ต่างจังหวัด</t>
  </si>
  <si>
    <t>รายได้ค่ารักษา UC - OP นอกสังกัด สป.</t>
  </si>
  <si>
    <t>รายได้กองทุน UC - P&amp;P อื่น</t>
  </si>
  <si>
    <t>ส่วนต่างค่ารักษาที่สูงกว่าข้อตกลงในการจ่ายตาม DRG - กองทุน UC - IP</t>
  </si>
  <si>
    <t>ส่วนต่างค่ารักษาที่ต่ำกว่าข้อตกลงในการจ่ายตาม DRG - กองทุน UC - IP</t>
  </si>
  <si>
    <t>รายได้กองทุน UC - บริการพื้นที่เฉพาะ</t>
  </si>
  <si>
    <t>รายได้ค่ารักษา UC - OP บริการกรณีเฉพาะ (CR)</t>
  </si>
  <si>
    <t>ส่วนต่างค่ารักษาที่สูงกว่าข้อตกลงในการจ่ายตาม DRG กองทุน UC    (บริการเฉพาะ) CR - IP</t>
  </si>
  <si>
    <t>ส่วนต่างค่ารักษาที่ต่ำกว่าข้อตกลงในการจ่ายตาม DRG กองทุน UC   (บริการเฉพาะ) CR - IP</t>
  </si>
  <si>
    <t>รายได้กองทุน UC - P&amp;P ตามเกณฑ์คุณภาพผลงานบริการ</t>
  </si>
  <si>
    <t>ส่วนต่างค่ารักษาที่สูงกว่าข้อตกลงตามหลักเกณฑ์การจ่ายกองทุนUC - บริการเฉพาะ (CR) - OP</t>
  </si>
  <si>
    <t>ส่วนต่างค่ารักษาที่ต่ำกว่าข้อตกลงตามหลักเกณฑ์การจ่ายกองทุนUC - บริการเฉพาะ (CR) - OP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</si>
  <si>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</si>
  <si>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</si>
  <si>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รายได้ค่ารักษาประกันสังคม OP - เครือข่าย</t>
  </si>
  <si>
    <t>รายได้ค่ารักษาประกันสังคม IP - เครือข่าย</t>
  </si>
  <si>
    <t>รายได้ค่ารักษาประกันสังคม OP - นอกเครือข่าย</t>
  </si>
  <si>
    <t>รายได้ค่ารักษาประกันสังคม IP - นอกเครือข่าย</t>
  </si>
  <si>
    <t>รายได้ค่ารักษาประกันสังคม OP - นอกเครือข่าย ต่างสังกัด สป.สธ.</t>
  </si>
  <si>
    <t>รายได้ค่ารักษาประกันสังคม IP - นอกเครือข่าย ต่างสังกัด สป.สธ.</t>
  </si>
  <si>
    <t>ส่วนต่างค่ารักษาที่สูงกว่าข้อตกลงในการจ่ายตาม DRG - แรงงานต่างด้าว - IP</t>
  </si>
  <si>
    <t>รายได้ค่ารักษาบุคคลที่มีปัญหาสถานะและสิทธิ - เบิกจากส่วนกลาง IP</t>
  </si>
  <si>
    <t>รายได้จากการช่วยเหลือเพื่อการดำเนินงานอื่น</t>
  </si>
  <si>
    <t>บัญชีรายได้ระหว่างหน่วยงาน - กรมบัญชี กลางรับเงินเบิกเกินส่งคืนจากหน่วยงาน</t>
  </si>
  <si>
    <t>รายได้ระหว่างหน่วยงาน - หน่วยงานรับเงินนอกงบประมาณจากกรมบัญชีกลาง</t>
  </si>
  <si>
    <t>รายได้ระหว่างหน่วยงาน - ปรับเงินฝากคลัง</t>
  </si>
  <si>
    <t>รายได้ระหว่างหน่วยงาน - หน่วยงานรับเงินจากหน่วยงานอื่น</t>
  </si>
  <si>
    <t>รายได้ระหว่างหน่วยงาน - เงินทดรองราชการ</t>
  </si>
  <si>
    <t>รายได้ระหว่างกัน - ภายในกรมเดียวกัน</t>
  </si>
  <si>
    <t>รายได้ระหว่างกัน - ภายในกรมเดียวกัน (Manual)</t>
  </si>
  <si>
    <t>รายได้อื่น - สินค้ารับโอนจาก สสจ./รพศ./รพท./รพช./รพ.สต.</t>
  </si>
  <si>
    <t>รายได้อื่น - วัสดุรับโอนจาก สสจ./รพศ./รพท./รพช./รพ.สต.</t>
  </si>
  <si>
    <t>รายได้อื่น - ครุภัณฑ์ ที่ดินและสิ่งก่อสร้างรับโอนจาก สสจ./รพศ./รพท./รพช./รพ.สต.</t>
  </si>
  <si>
    <t>รายได้อื่น - เงินนอกงบประมาณรับโอนจาก สสจ./รพศ./รพท./รพช./รพ.สต.</t>
  </si>
  <si>
    <t>รายได้อื่น - เงินงบประมาณงบลงทุน รับโอนจาก สสจ./รพศ./รพท./รพช./รพ.สต.</t>
  </si>
  <si>
    <t>รายได้อื่น - เงินงบประมาณงบดำเนินงานรับโอนจาก สสจ./รพศ./รพท./รพช./รพ.สต.</t>
  </si>
  <si>
    <t>รายได้อื่น - เงินงบประมาณงบอุดหนุนรับโอนจาก สสจ./รพศ. /รพท./รพช. /รพ.สต</t>
  </si>
  <si>
    <t>รายได้อื่น - เงินงบประมาณงบรายจ่ายอื่นรับโอนจาก สสจ./รพศ. /รพท./รพช./รพ.สต.</t>
  </si>
  <si>
    <t>รายได้อื่น - เงินงบประมาณงบกลางรับโอนจาก สสจ./รพศ. /รพท./รพช./รพ.สต.</t>
  </si>
  <si>
    <t>เงินประจำตำแหน่งระดับสูง/ระดับกลาง(สนับสนุน)</t>
  </si>
  <si>
    <t>เงินประจำตำแหน่งผู้เชี่ยวชาญ(บริการ)</t>
  </si>
  <si>
    <t>ค่าตอบแทนเงินเพิ่มพิเศษสำหรับผู้ปฏิบัติงานด้านการสาธารณสุข(พ.ต.ส.-เงินนอกงบประมาณ)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</si>
  <si>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</si>
  <si>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</si>
  <si>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เงินสมทบกองทุนทดแทน - เงินนอกงบประมาณ</t>
  </si>
  <si>
    <t>5101020199.105</t>
  </si>
  <si>
    <t>ค่าใช้จ่ายบุคลากรอื่น (เงินงบประมาณ)</t>
  </si>
  <si>
    <t>5101020199.106</t>
  </si>
  <si>
    <t>ค่าใช้จ่ายบุคลากรอื่น (เงินนอกงบประมาณ)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</si>
  <si>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</si>
  <si>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</si>
  <si>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 ผู้ป่วยนอก รพ.รัฐ สำหรับผู้รับเบี้ยหวัด/บำนาญตามกฎหมาย</t>
  </si>
  <si>
    <t>เงินช่วยค่ารักษาพยาบาลประเภท ผู้ป่วยใน รพ.รัฐ สำหรับผู้รับเบี้ยหวัด/บำนาญตามกฎหมาย</t>
  </si>
  <si>
    <t>เงินช่วยค่ารักษาพยาบาลประเภท ผู้ป่วยนอก รพ.เอกชน  สำหรับผู้รับเบี้ยหวัด/บำนาญตามกฎหมาย</t>
  </si>
  <si>
    <t>เงินช่วยค่ารักษาพยาบาลประเภท ผู้ป่วยใน รพ.เอกชน สำหรับผู้รับเบี้ยหวัด/บำนาญตามกฎหมาย</t>
  </si>
  <si>
    <t>ค่าใช้จ่ายทุนการศึกษา - ในประเทศ</t>
  </si>
  <si>
    <t>ค่าใช้จ่ายด้านการฝึกอบรม - ในประเทศ (เงินงบประมาณ)</t>
  </si>
  <si>
    <t>ค่าใช้จ่ายด้านการฝึกอบรม - บุคคล ภายนอก (เงินงบประมาณ)</t>
  </si>
  <si>
    <t>ค่าใช้จ่ายด้านการฝึกอบรม - บุคคล ภายนอก (เงินนอกงบประมาณ)</t>
  </si>
  <si>
    <t>ค่าเบี้ยเลี้ยง - ในประเทศ (เงินงบประมาณ)</t>
  </si>
  <si>
    <t>ค่าเบี้ยเลี้ยง - ในประเทศ (เงินนอกงบประมาณ)</t>
  </si>
  <si>
    <t>ค่าที่พัก - ในประเทศ (เงินงบประมาณ)</t>
  </si>
  <si>
    <t>ค่าที่พัก - ในประเทศ (เงินนอกงบประมาณ)</t>
  </si>
  <si>
    <t>ค่าใช้จ่ายเดินทางอื่น - ในประเทศ (เงินงบประมาณ)</t>
  </si>
  <si>
    <t>ค่าใช้จ่ายเดินทางอื่น - ในประเทศ (เงินนอกงบประมาณ)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</si>
  <si>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</si>
  <si>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ค่าตอบแทนการปฏิบัติงานอื่น - เงินงบประมาณ</t>
  </si>
  <si>
    <t>ค่าตอบแทนการปฏิบัติงานอื่น - เงินนอกงบประมาณ</t>
  </si>
  <si>
    <t>ค่าเสื่อมราคา - อาคารเพื่อการพักอาศัย</t>
  </si>
  <si>
    <t>ค่าเสื่อมราคา - ระบบประปา</t>
  </si>
  <si>
    <t>ค่าเสื่อมราคา - ระบบถนนภายใน</t>
  </si>
  <si>
    <t>ค่าเสื่อมราคา - ครุภัณฑ์สำนักงาน</t>
  </si>
  <si>
    <t>ค่าเสื่อมราคา - ยานพาหนะและอุปกรณ์การขนส่ง</t>
  </si>
  <si>
    <t>ค่าเสื่อมราคา - ครุภัณฑ์ไฟฟ้าและวิทยุ</t>
  </si>
  <si>
    <t>ค่าเสื่อมราคา - ครุภัณฑ์โฆษณาและเผยแพร่</t>
  </si>
  <si>
    <t>ค่าเสื่อมราคา - ครุภัณฑ์การเกษตร</t>
  </si>
  <si>
    <t>ค่าเสื่อมราคา - ครุภัณฑ์โรงงาน</t>
  </si>
  <si>
    <t>ค่าเสื่อมราคา - ครุภัณฑ์ก่อสร้าง</t>
  </si>
  <si>
    <t>ค่าเสื่อมราคา - ครุภัณฑ์วิทยาศาสตร์และการแพทย์</t>
  </si>
  <si>
    <t>ค่าเสื่อมราคา - อุปกรณ์คอมพิวเตอร์</t>
  </si>
  <si>
    <t>ค่าเสื่อมราคา - ครุภัณฑ์งานบ้านงานครัว</t>
  </si>
  <si>
    <t>ค่าเสื่อมราคา - ครุภัณฑ์อื่น</t>
  </si>
  <si>
    <t>ค่าตัดจำหน่าย - โปรแกรมคอมพิวเตอร์</t>
  </si>
  <si>
    <t>ค่าตัดจำหน่าย - สินทรัพย์ที่ไม่มีตัวตนอื่น</t>
  </si>
  <si>
    <t>ค่าเสื่อมราคา - 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</si>
  <si>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</si>
  <si>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 - Interface</t>
  </si>
  <si>
    <t>ค่าเสื่อมราคาอาคารเพื่อประโยชน์อื่น - Interface</t>
  </si>
  <si>
    <t>ค่าเสื่อมราคาสิ่งปลูกสร้าง - Interface</t>
  </si>
  <si>
    <t>ค่าเสื่อมราคาระบบประปา - Interface</t>
  </si>
  <si>
    <t>ค่าเสื่อมราคาระบบไฟฟ้า - Interface</t>
  </si>
  <si>
    <t>ค่าเสื่อมราคาครุภัณฑ์สำนักงาน - Interface</t>
  </si>
  <si>
    <t>ค่าเสื่อมราคาครุภัณฑ์ยานพาหนะและขนส่ง - Interface</t>
  </si>
  <si>
    <t>ค่าเสื่อมราคาครุภัณฑ์ก่อสร้าง - Interface</t>
  </si>
  <si>
    <t>ค่าเสื่อมราคาครุภัณฑ์วิทยาศาสตร์และการแพทย์ - Interface</t>
  </si>
  <si>
    <t>ค่าตัดจำหน่ายโปรแกรมคอมพิวเตอร์ - Interface</t>
  </si>
  <si>
    <t>ค่าตัดจำหน่ายสินทรัพย์ไม่มีตัวตนอื่น - Interface</t>
  </si>
  <si>
    <t>ค่าเสื่อมราคา - อาคารและสิ่งปลูกสร้างไม่ระบุรายละเอียด</t>
  </si>
  <si>
    <t>ค่าเสื่อมราคา - ครุภัณฑ์ไม่ระบุรายละเอียด</t>
  </si>
  <si>
    <t>ค่าสวัสดิการสังคม - อื่น</t>
  </si>
  <si>
    <t>ค่าจำหน่าย - อาคารและสิ่งปลูกสร้างไม่ระบุรายละเอียด</t>
  </si>
  <si>
    <t>ค่าจำหน่าย - ครุภัณฑ์ไม่ระบุรายละเอียด</t>
  </si>
  <si>
    <t>ค่าใช้จ่ายระหว่างหน่วยงาน - หน่วยงานส่งเงินเบิกเกินส่งคืนให้กรมบัญชีกลาง</t>
  </si>
  <si>
    <t>ค่าใช้จ่ายระหว่างหน่วยงาน - ปรับเงินฝากคลัง</t>
  </si>
  <si>
    <t>ค่าใช้จ่ายระหว่างกัน - ภายในกรมเดียวกัน</t>
  </si>
  <si>
    <t>ค่าใช้จ่ายระหว่างกัน - ภายในกรมเดียวกัน (Manual)</t>
  </si>
  <si>
    <t>ค่าใช้จ่ายอื่น - สินค้าโอนไป สสจ./รพศ./รพท./รพช./รพ.สต.</t>
  </si>
  <si>
    <t>ค่าใช้จ่ายอื่น - วัสดุโอนไป สสจ./ รพศ./รพท./รพช./รพ.สต.</t>
  </si>
  <si>
    <t>ค่าใช้จ่ายอื่น - ครุภัณฑ์ที่ดินและสิ่งก่อสร้างโอนไป สสจ./รพศ./รพท./รพช./รพ.สต.</t>
  </si>
  <si>
    <t>ค่าใช้จ่ายอื่น - เงินงบประมาณงบลงทุนโอนไป สสจ./รพศ./รพท./รพช./รพ.สต.</t>
  </si>
  <si>
    <t>ค่าใช้จ่ายอื่น - เงินงบประมาณงบดำเนินงานโอนไป สสจ./รพศ./รพท./รพช./รพ.สต.</t>
  </si>
  <si>
    <t>ค่าใช้จ่ายอื่น - เงินงบประมาณงบอุดหนุนโอนไป สสจ./รพศ./รพท./รพช./รพ.สต.</t>
  </si>
  <si>
    <t>ค่าใช้จ่ายอื่น - เงินงบประมาณงบรายจ่ายอื่นโอนไป  สสจ./รพศ./รพท./รพช./รพ.สต.</t>
  </si>
  <si>
    <t>ค่าใช้จ่ายอื่น - เงินงบประมาณงบกลางโอนไป สสจ./รพศ. /รพท./รพช./ รพ.สต.</t>
  </si>
  <si>
    <t>ค่าใช้จ่ายอื่น - เงินนอกงบประมาณโอนไป สสจ./รพศ./รพท./รพช./รพ.สต.</t>
  </si>
  <si>
    <t>สรุปจ่าย L2[5]=[2+3+4]</t>
  </si>
  <si>
    <t>ไม่ลิ้งสูตร</t>
  </si>
  <si>
    <t>1+2+3+4+5+6+7+8+9+10+11+12+13+14+15+16+17+18+19</t>
  </si>
  <si>
    <t>รวมค่าใช้จ่าย[23] =[1+5+6+7+11+12+13+14+15+16+17+18+19+20+21+22]</t>
  </si>
  <si>
    <t>ค่า Adj.RW รวม quick method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</si>
  <si>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 1 ปี 2567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</si>
  <si>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1 ปี 2567</t>
  </si>
  <si>
    <t>HFO</t>
  </si>
  <si>
    <t>HDC</t>
  </si>
  <si>
    <t xml:space="preserve"> New Factor</t>
  </si>
  <si>
    <t>หน่วยบริการ</t>
  </si>
  <si>
    <t>ลำดับเรียงตามจัดกลุ่ม</t>
  </si>
  <si>
    <t>ลำดับเรียงตามงบทดลอง</t>
  </si>
  <si>
    <t>TPS from HFO</t>
  </si>
  <si>
    <t>แหล่งข้อมูล</t>
  </si>
  <si>
    <t>ปชก ทั้งหมด - (สิทธิ UC+SSO+SSS)</t>
  </si>
  <si>
    <t>ตารางที่ 1 เปรียบเทียบ รายได้ (บาท/ประชากร) ของโรงพยาบาลในเขตสุขภาพที่ 8 แยกตามกลุ่ม ณ ไตรมาส  2 ปี 2567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</si>
  <si>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 2 ปี 2567</t>
  </si>
  <si>
    <t>ตารางที่ 3 รายได้ (บาท/ประชากร)เทียบกับค่า Mean-1SD ของกลุ่ม ของโรงพยาบาลในเขตสุขภาพที่ 8 ณ ไตรมาส  2 ปี 2567</t>
  </si>
  <si>
    <t>ตารางที่ 7 เปรียบเทียบ ค่าใช้จ่าย (บาท/RW) ของโรงพยาบาลในเขตสุขภาพที่ 8 แยกตามกลุ่ม ณ ไตรมาส 2 ปี 2567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</si>
  <si>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2 ปี 2567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</si>
  <si>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2 ปี 2567</t>
  </si>
  <si>
    <t>ตารางที่ 4 รายได้ (บาท/ประชากร) ของโรงพยาบาลในเขตสุขภาพที่ 8 แยกรายจังหวัด ณ ไตรมาส 2 ปีงบประมาณ 2567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</si>
  <si>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2 ปี 2567</t>
  </si>
  <si>
    <t>ตารางที่ 10 ค่าใช้จ่าย (บาท/RW) ของโรงพยาบาลในเขตสุขภาพที่ 8 แยกรายจังหวัด ณ ไตรมาส 2 ปีงบประมาณ 2567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</si>
  <si>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2 ปี 2567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</si>
  <si>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2 ปีงบประมาณ 2567</t>
  </si>
  <si>
    <t>ตารางที่ 12 สรุปค่าเฉลี่ย ค่าใช้จ่าย (บาท/RW) ของโรงพยาบาลในเขตสุขภาพที่ 8 แยกตามกลุ่ม ณ ไตรมาส 2 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</si>
</sst>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_-* #,##0_-;\-* #,##0_-;_-* &quot;-&quot;??_-;_-@_-"/>
    <numFmt numFmtId="167" formatCode="0.00_ ;[Red]\-0.00\ "/>
    <numFmt numFmtId="168" formatCode="0.0"/>
    <numFmt numFmtId="169" formatCode="#,##0_ ;[Red]\-#,##0\ "/>
  </numFmts>
  <fonts count="7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  <charset val="222"/>
      <scheme val="minor"/>
    </font>
    <font>
      <sz val="12"/>
      <color rgb="FFFF0000"/>
      <name val="Tahoma"/>
      <family val="2"/>
      <charset val="22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Calibri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1"/>
      <name val="Calibri"/>
      <family val="2"/>
      <charset val="222"/>
      <scheme val="minor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b/>
      <sz val="16"/>
      <color rgb="FFFF0000"/>
      <name val="TH SarabunPSK"/>
      <family val="2"/>
    </font>
    <font>
      <b/>
      <sz val="3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  <charset val="22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26"/>
      <color theme="0"/>
      <name val="TH SarabunPSK"/>
      <family val="2"/>
    </font>
    <font>
      <sz val="10"/>
      <color rgb="FFFF0000"/>
      <name val="Tahoma"/>
      <family val="2"/>
    </font>
    <font>
      <sz val="16"/>
      <color rgb="FFFF0000"/>
      <name val="TH SarabunPSK"/>
      <family val="2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0"/>
      <color theme="1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3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8" fillId="0" borderId="0"/>
    <xf numFmtId="0" fontId="16" fillId="0" borderId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6" fillId="0" borderId="20" applyNumberFormat="0" applyFill="0" applyAlignment="0" applyProtection="0"/>
    <xf numFmtId="0" fontId="66" fillId="0" borderId="0" applyNumberFormat="0" applyFill="0" applyBorder="0" applyAlignment="0" applyProtection="0"/>
    <xf numFmtId="0" fontId="67" fillId="36" borderId="0" applyNumberFormat="0" applyBorder="0" applyAlignment="0" applyProtection="0"/>
    <xf numFmtId="0" fontId="68" fillId="37" borderId="0" applyNumberFormat="0" applyBorder="0" applyAlignment="0" applyProtection="0"/>
    <xf numFmtId="0" fontId="69" fillId="38" borderId="0" applyNumberFormat="0" applyBorder="0" applyAlignment="0" applyProtection="0"/>
    <xf numFmtId="0" fontId="70" fillId="39" borderId="21" applyNumberFormat="0" applyAlignment="0" applyProtection="0"/>
    <xf numFmtId="0" fontId="71" fillId="40" borderId="22" applyNumberFormat="0" applyAlignment="0" applyProtection="0"/>
    <xf numFmtId="0" fontId="72" fillId="40" borderId="21" applyNumberFormat="0" applyAlignment="0" applyProtection="0"/>
    <xf numFmtId="0" fontId="73" fillId="0" borderId="23" applyNumberFormat="0" applyFill="0" applyAlignment="0" applyProtection="0"/>
    <xf numFmtId="0" fontId="74" fillId="41" borderId="24" applyNumberFormat="0" applyAlignment="0" applyProtection="0"/>
    <xf numFmtId="0" fontId="18" fillId="0" borderId="0" applyNumberFormat="0" applyFill="0" applyBorder="0" applyAlignment="0" applyProtection="0"/>
    <xf numFmtId="0" fontId="1" fillId="42" borderId="25" applyNumberFormat="0" applyFont="0" applyAlignment="0" applyProtection="0"/>
    <xf numFmtId="0" fontId="75" fillId="0" borderId="0" applyNumberFormat="0" applyFill="0" applyBorder="0" applyAlignment="0" applyProtection="0"/>
    <xf numFmtId="0" fontId="76" fillId="0" borderId="26" applyNumberFormat="0" applyFill="0" applyAlignment="0" applyProtection="0"/>
    <xf numFmtId="0" fontId="7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77" fillId="46" borderId="0" applyNumberFormat="0" applyBorder="0" applyAlignment="0" applyProtection="0"/>
    <xf numFmtId="0" fontId="7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77" fillId="50" borderId="0" applyNumberFormat="0" applyBorder="0" applyAlignment="0" applyProtection="0"/>
    <xf numFmtId="0" fontId="7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77" fillId="54" borderId="0" applyNumberFormat="0" applyBorder="0" applyAlignment="0" applyProtection="0"/>
    <xf numFmtId="0" fontId="7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77" fillId="58" borderId="0" applyNumberFormat="0" applyBorder="0" applyAlignment="0" applyProtection="0"/>
    <xf numFmtId="0" fontId="77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77" fillId="62" borderId="0" applyNumberFormat="0" applyBorder="0" applyAlignment="0" applyProtection="0"/>
    <xf numFmtId="0" fontId="77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77" fillId="66" borderId="0" applyNumberFormat="0" applyBorder="0" applyAlignment="0" applyProtection="0"/>
  </cellStyleXfs>
  <cellXfs count="38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10" fontId="9" fillId="4" borderId="2" xfId="1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>
      <alignment horizontal="center"/>
    </xf>
    <xf numFmtId="10" fontId="9" fillId="4" borderId="5" xfId="1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NumberFormat="1" applyFont="1" applyFill="1" applyBorder="1" applyAlignment="1">
      <alignment horizontal="right"/>
    </xf>
    <xf numFmtId="0" fontId="15" fillId="0" borderId="0" xfId="4" applyFont="1"/>
    <xf numFmtId="0" fontId="4" fillId="2" borderId="2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/>
    </xf>
    <xf numFmtId="3" fontId="15" fillId="5" borderId="5" xfId="7" applyNumberFormat="1" applyFont="1" applyFill="1" applyBorder="1" applyAlignment="1">
      <alignment horizontal="right"/>
    </xf>
    <xf numFmtId="3" fontId="15" fillId="0" borderId="0" xfId="4" applyNumberFormat="1" applyFont="1"/>
    <xf numFmtId="0" fontId="15" fillId="4" borderId="2" xfId="4" applyFont="1" applyFill="1" applyBorder="1" applyAlignment="1">
      <alignment horizontal="center"/>
    </xf>
    <xf numFmtId="3" fontId="15" fillId="5" borderId="2" xfId="7" applyNumberFormat="1" applyFont="1" applyFill="1" applyBorder="1" applyAlignment="1">
      <alignment horizontal="right"/>
    </xf>
    <xf numFmtId="3" fontId="15" fillId="5" borderId="2" xfId="4" applyNumberFormat="1" applyFont="1" applyFill="1" applyBorder="1" applyAlignment="1">
      <alignment horizontal="right"/>
    </xf>
    <xf numFmtId="0" fontId="9" fillId="0" borderId="0" xfId="4" applyFont="1"/>
    <xf numFmtId="0" fontId="10" fillId="0" borderId="0" xfId="0" applyFont="1" applyAlignment="1">
      <alignment horizontal="left" vertical="center"/>
    </xf>
    <xf numFmtId="0" fontId="17" fillId="6" borderId="2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7" borderId="0" xfId="0" applyFont="1" applyFill="1"/>
    <xf numFmtId="3" fontId="9" fillId="0" borderId="0" xfId="0" applyNumberFormat="1" applyFont="1"/>
    <xf numFmtId="2" fontId="6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9" fillId="4" borderId="2" xfId="6" applyNumberFormat="1" applyFont="1" applyFill="1" applyBorder="1" applyAlignment="1">
      <alignment horizontal="right"/>
    </xf>
    <xf numFmtId="2" fontId="9" fillId="0" borderId="0" xfId="0" applyNumberFormat="1" applyFont="1"/>
    <xf numFmtId="2" fontId="12" fillId="0" borderId="0" xfId="0" applyNumberFormat="1" applyFont="1"/>
    <xf numFmtId="2" fontId="9" fillId="4" borderId="2" xfId="1" applyNumberFormat="1" applyFont="1" applyFill="1" applyBorder="1" applyAlignment="1">
      <alignment horizontal="right"/>
    </xf>
    <xf numFmtId="2" fontId="9" fillId="0" borderId="0" xfId="1" applyNumberFormat="1" applyFont="1" applyFill="1" applyBorder="1" applyAlignment="1">
      <alignment horizontal="right"/>
    </xf>
    <xf numFmtId="2" fontId="9" fillId="8" borderId="2" xfId="1" applyNumberFormat="1" applyFont="1" applyFill="1" applyBorder="1" applyAlignment="1">
      <alignment horizontal="right"/>
    </xf>
    <xf numFmtId="166" fontId="9" fillId="4" borderId="2" xfId="1" applyNumberFormat="1" applyFont="1" applyFill="1" applyBorder="1" applyAlignment="1">
      <alignment horizontal="right"/>
    </xf>
    <xf numFmtId="43" fontId="9" fillId="4" borderId="2" xfId="6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9" fillId="0" borderId="0" xfId="1" applyNumberFormat="1" applyFont="1"/>
    <xf numFmtId="10" fontId="12" fillId="0" borderId="0" xfId="1" applyNumberFormat="1" applyFont="1"/>
    <xf numFmtId="10" fontId="9" fillId="0" borderId="0" xfId="1" applyNumberFormat="1" applyFont="1" applyFill="1" applyBorder="1" applyAlignment="1">
      <alignment horizontal="right"/>
    </xf>
    <xf numFmtId="43" fontId="26" fillId="0" borderId="0" xfId="6" applyFont="1"/>
    <xf numFmtId="43" fontId="26" fillId="0" borderId="0" xfId="6" applyFont="1" applyFill="1"/>
    <xf numFmtId="43" fontId="27" fillId="0" borderId="0" xfId="6" applyFont="1"/>
    <xf numFmtId="0" fontId="26" fillId="0" borderId="0" xfId="6" applyNumberFormat="1" applyFont="1"/>
    <xf numFmtId="43" fontId="27" fillId="0" borderId="0" xfId="6" applyFont="1" applyFill="1"/>
    <xf numFmtId="0" fontId="27" fillId="0" borderId="0" xfId="6" applyNumberFormat="1" applyFont="1" applyFill="1"/>
    <xf numFmtId="43" fontId="21" fillId="0" borderId="2" xfId="6" applyFont="1" applyFill="1" applyBorder="1" applyAlignment="1">
      <alignment horizontal="center" vertical="center"/>
    </xf>
    <xf numFmtId="2" fontId="27" fillId="0" borderId="0" xfId="6" applyNumberFormat="1" applyFont="1"/>
    <xf numFmtId="43" fontId="21" fillId="0" borderId="8" xfId="6" applyFont="1" applyFill="1" applyBorder="1" applyAlignment="1">
      <alignment horizontal="center"/>
    </xf>
    <xf numFmtId="0" fontId="29" fillId="0" borderId="7" xfId="16" applyFont="1" applyBorder="1"/>
    <xf numFmtId="0" fontId="29" fillId="0" borderId="6" xfId="16" applyFont="1" applyBorder="1" applyAlignment="1">
      <alignment horizontal="center"/>
    </xf>
    <xf numFmtId="0" fontId="30" fillId="0" borderId="7" xfId="0" applyFont="1" applyBorder="1"/>
    <xf numFmtId="0" fontId="30" fillId="0" borderId="6" xfId="0" applyFont="1" applyBorder="1"/>
    <xf numFmtId="0" fontId="31" fillId="0" borderId="7" xfId="16" applyFont="1" applyBorder="1"/>
    <xf numFmtId="0" fontId="31" fillId="0" borderId="6" xfId="16" applyFont="1" applyBorder="1" applyAlignment="1">
      <alignment horizontal="center"/>
    </xf>
    <xf numFmtId="0" fontId="32" fillId="0" borderId="7" xfId="16" applyFont="1" applyBorder="1"/>
    <xf numFmtId="0" fontId="32" fillId="0" borderId="6" xfId="16" applyFont="1" applyBorder="1" applyAlignment="1">
      <alignment horizontal="center"/>
    </xf>
    <xf numFmtId="0" fontId="33" fillId="0" borderId="7" xfId="16" applyFont="1" applyBorder="1"/>
    <xf numFmtId="0" fontId="33" fillId="0" borderId="6" xfId="16" applyFont="1" applyBorder="1" applyAlignment="1">
      <alignment horizontal="center"/>
    </xf>
    <xf numFmtId="0" fontId="34" fillId="0" borderId="7" xfId="16" applyFont="1" applyBorder="1"/>
    <xf numFmtId="0" fontId="34" fillId="0" borderId="6" xfId="16" applyFont="1" applyBorder="1" applyAlignment="1">
      <alignment horizontal="center"/>
    </xf>
    <xf numFmtId="0" fontId="35" fillId="0" borderId="7" xfId="16" applyFont="1" applyBorder="1"/>
    <xf numFmtId="0" fontId="35" fillId="0" borderId="6" xfId="16" applyFont="1" applyBorder="1" applyAlignment="1">
      <alignment horizontal="center"/>
    </xf>
    <xf numFmtId="0" fontId="29" fillId="0" borderId="14" xfId="16" applyFont="1" applyBorder="1"/>
    <xf numFmtId="0" fontId="29" fillId="0" borderId="9" xfId="16" applyFont="1" applyBorder="1"/>
    <xf numFmtId="0" fontId="30" fillId="0" borderId="12" xfId="16" applyFont="1" applyBorder="1"/>
    <xf numFmtId="0" fontId="30" fillId="0" borderId="0" xfId="16" applyFont="1"/>
    <xf numFmtId="0" fontId="31" fillId="0" borderId="12" xfId="16" applyFont="1" applyBorder="1"/>
    <xf numFmtId="0" fontId="31" fillId="0" borderId="15" xfId="16" applyFont="1" applyBorder="1"/>
    <xf numFmtId="0" fontId="32" fillId="0" borderId="12" xfId="16" applyFont="1" applyBorder="1"/>
    <xf numFmtId="0" fontId="32" fillId="0" borderId="0" xfId="16" applyFont="1"/>
    <xf numFmtId="0" fontId="33" fillId="0" borderId="12" xfId="16" applyFont="1" applyBorder="1"/>
    <xf numFmtId="0" fontId="33" fillId="0" borderId="0" xfId="16" applyFont="1"/>
    <xf numFmtId="0" fontId="34" fillId="0" borderId="12" xfId="16" applyFont="1" applyBorder="1"/>
    <xf numFmtId="0" fontId="34" fillId="0" borderId="15" xfId="16" applyFont="1" applyBorder="1"/>
    <xf numFmtId="0" fontId="35" fillId="0" borderId="12" xfId="16" applyFont="1" applyBorder="1"/>
    <xf numFmtId="0" fontId="35" fillId="0" borderId="15" xfId="16" applyFont="1" applyBorder="1"/>
    <xf numFmtId="0" fontId="29" fillId="0" borderId="12" xfId="16" applyFont="1" applyBorder="1"/>
    <xf numFmtId="0" fontId="29" fillId="0" borderId="15" xfId="16" applyFont="1" applyBorder="1"/>
    <xf numFmtId="0" fontId="35" fillId="0" borderId="0" xfId="16" applyFont="1"/>
    <xf numFmtId="0" fontId="32" fillId="0" borderId="13" xfId="0" applyFont="1" applyBorder="1"/>
    <xf numFmtId="0" fontId="32" fillId="0" borderId="1" xfId="0" applyFont="1" applyBorder="1"/>
    <xf numFmtId="0" fontId="36" fillId="0" borderId="0" xfId="0" applyFont="1"/>
    <xf numFmtId="0" fontId="33" fillId="0" borderId="13" xfId="0" applyFont="1" applyBorder="1"/>
    <xf numFmtId="0" fontId="33" fillId="0" borderId="1" xfId="0" applyFont="1" applyBorder="1"/>
    <xf numFmtId="0" fontId="27" fillId="0" borderId="1" xfId="16" applyFont="1" applyBorder="1"/>
    <xf numFmtId="0" fontId="27" fillId="0" borderId="16" xfId="16" applyFont="1" applyBorder="1"/>
    <xf numFmtId="0" fontId="27" fillId="0" borderId="0" xfId="16" applyFont="1"/>
    <xf numFmtId="0" fontId="30" fillId="0" borderId="13" xfId="0" applyFont="1" applyBorder="1"/>
    <xf numFmtId="0" fontId="30" fillId="0" borderId="1" xfId="0" applyFont="1" applyBorder="1"/>
    <xf numFmtId="0" fontId="31" fillId="0" borderId="13" xfId="16" applyFont="1" applyBorder="1"/>
    <xf numFmtId="0" fontId="31" fillId="0" borderId="16" xfId="16" applyFont="1" applyBorder="1"/>
    <xf numFmtId="0" fontId="27" fillId="0" borderId="0" xfId="16" applyFont="1" applyAlignment="1">
      <alignment horizontal="center"/>
    </xf>
    <xf numFmtId="0" fontId="35" fillId="0" borderId="13" xfId="0" applyFont="1" applyBorder="1"/>
    <xf numFmtId="0" fontId="35" fillId="0" borderId="16" xfId="0" applyFont="1" applyBorder="1"/>
    <xf numFmtId="0" fontId="34" fillId="0" borderId="13" xfId="16" applyFont="1" applyBorder="1"/>
    <xf numFmtId="0" fontId="34" fillId="0" borderId="16" xfId="16" applyFont="1" applyBorder="1"/>
    <xf numFmtId="0" fontId="37" fillId="0" borderId="0" xfId="0" applyFont="1" applyAlignment="1">
      <alignment vertical="center"/>
    </xf>
    <xf numFmtId="165" fontId="22" fillId="0" borderId="0" xfId="6" applyNumberFormat="1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13" borderId="0" xfId="17" applyFont="1" applyFill="1" applyAlignment="1">
      <alignment horizontal="center" vertical="center"/>
    </xf>
    <xf numFmtId="167" fontId="22" fillId="0" borderId="0" xfId="6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14" borderId="0" xfId="18" applyFont="1" applyFill="1" applyAlignment="1">
      <alignment vertical="center" wrapText="1"/>
    </xf>
    <xf numFmtId="0" fontId="24" fillId="4" borderId="0" xfId="18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4" fillId="5" borderId="0" xfId="18" applyFont="1" applyFill="1" applyAlignment="1">
      <alignment vertical="center" wrapText="1"/>
    </xf>
    <xf numFmtId="0" fontId="24" fillId="12" borderId="0" xfId="18" applyFont="1" applyFill="1" applyAlignment="1">
      <alignment vertical="center" wrapText="1"/>
    </xf>
    <xf numFmtId="0" fontId="24" fillId="15" borderId="0" xfId="18" applyFont="1" applyFill="1" applyAlignment="1">
      <alignment vertical="center" wrapText="1"/>
    </xf>
    <xf numFmtId="0" fontId="24" fillId="16" borderId="0" xfId="18" applyFont="1" applyFill="1" applyAlignment="1">
      <alignment vertical="center" wrapText="1"/>
    </xf>
    <xf numFmtId="0" fontId="24" fillId="3" borderId="0" xfId="18" applyFont="1" applyFill="1" applyAlignment="1">
      <alignment vertical="center" wrapText="1"/>
    </xf>
    <xf numFmtId="0" fontId="24" fillId="17" borderId="0" xfId="18" applyFont="1" applyFill="1" applyAlignment="1">
      <alignment vertical="center" wrapText="1"/>
    </xf>
    <xf numFmtId="0" fontId="24" fillId="18" borderId="0" xfId="18" applyFont="1" applyFill="1" applyAlignment="1">
      <alignment vertical="center" wrapText="1"/>
    </xf>
    <xf numFmtId="0" fontId="24" fillId="5" borderId="0" xfId="18" applyFont="1" applyFill="1" applyAlignment="1">
      <alignment horizontal="left" vertical="center" wrapText="1"/>
    </xf>
    <xf numFmtId="0" fontId="24" fillId="0" borderId="0" xfId="18" applyFont="1" applyAlignment="1">
      <alignment vertical="center" wrapText="1"/>
    </xf>
    <xf numFmtId="0" fontId="24" fillId="18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17" borderId="0" xfId="0" applyFont="1" applyFill="1" applyAlignment="1">
      <alignment horizontal="left" vertical="center" wrapText="1"/>
    </xf>
    <xf numFmtId="0" fontId="24" fillId="19" borderId="0" xfId="18" applyFont="1" applyFill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8" fillId="19" borderId="0" xfId="18" applyFont="1" applyFill="1" applyAlignment="1">
      <alignment vertical="center" wrapText="1"/>
    </xf>
    <xf numFmtId="0" fontId="39" fillId="0" borderId="0" xfId="0" applyFont="1" applyAlignment="1">
      <alignment vertical="center"/>
    </xf>
    <xf numFmtId="0" fontId="24" fillId="20" borderId="0" xfId="18" applyFont="1" applyFill="1" applyAlignment="1">
      <alignment vertical="center" wrapText="1"/>
    </xf>
    <xf numFmtId="0" fontId="24" fillId="21" borderId="0" xfId="18" applyFont="1" applyFill="1" applyAlignment="1">
      <alignment vertical="center" wrapText="1"/>
    </xf>
    <xf numFmtId="0" fontId="24" fillId="22" borderId="0" xfId="18" applyFont="1" applyFill="1" applyAlignment="1">
      <alignment vertical="center" wrapText="1"/>
    </xf>
    <xf numFmtId="0" fontId="24" fillId="23" borderId="0" xfId="18" applyFont="1" applyFill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25" borderId="0" xfId="18" applyFont="1" applyFill="1" applyAlignment="1">
      <alignment vertical="center" wrapText="1"/>
    </xf>
    <xf numFmtId="0" fontId="41" fillId="24" borderId="0" xfId="0" applyFont="1" applyFill="1" applyAlignment="1">
      <alignment horizontal="left" vertical="center" wrapText="1"/>
    </xf>
    <xf numFmtId="0" fontId="24" fillId="2" borderId="0" xfId="18" applyFont="1" applyFill="1" applyAlignment="1">
      <alignment vertical="center" wrapText="1"/>
    </xf>
    <xf numFmtId="43" fontId="22" fillId="0" borderId="0" xfId="6" applyFont="1" applyFill="1" applyBorder="1" applyAlignment="1">
      <alignment horizontal="center" vertical="center"/>
    </xf>
    <xf numFmtId="43" fontId="22" fillId="0" borderId="0" xfId="6" applyFont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43" fontId="27" fillId="12" borderId="9" xfId="6" applyFont="1" applyFill="1" applyBorder="1"/>
    <xf numFmtId="43" fontId="27" fillId="12" borderId="14" xfId="6" applyFont="1" applyFill="1" applyBorder="1"/>
    <xf numFmtId="43" fontId="27" fillId="12" borderId="3" xfId="6" applyFont="1" applyFill="1" applyBorder="1"/>
    <xf numFmtId="43" fontId="27" fillId="12" borderId="3" xfId="6" applyFont="1" applyFill="1" applyBorder="1" applyAlignment="1">
      <alignment horizontal="center"/>
    </xf>
    <xf numFmtId="43" fontId="0" fillId="0" borderId="0" xfId="6" applyFont="1"/>
    <xf numFmtId="43" fontId="27" fillId="12" borderId="15" xfId="6" applyFont="1" applyFill="1" applyBorder="1" applyAlignment="1">
      <alignment wrapText="1"/>
    </xf>
    <xf numFmtId="43" fontId="27" fillId="12" borderId="12" xfId="6" applyFont="1" applyFill="1" applyBorder="1" applyAlignment="1">
      <alignment horizontal="center" wrapText="1"/>
    </xf>
    <xf numFmtId="43" fontId="27" fillId="12" borderId="4" xfId="6" applyFont="1" applyFill="1" applyBorder="1" applyAlignment="1">
      <alignment horizontal="center" wrapText="1"/>
    </xf>
    <xf numFmtId="43" fontId="27" fillId="12" borderId="4" xfId="6" applyFont="1" applyFill="1" applyBorder="1" applyAlignment="1">
      <alignment horizontal="left" vertical="center" wrapText="1"/>
    </xf>
    <xf numFmtId="43" fontId="27" fillId="12" borderId="2" xfId="6" applyFont="1" applyFill="1" applyBorder="1"/>
    <xf numFmtId="1" fontId="27" fillId="12" borderId="5" xfId="6" applyNumberFormat="1" applyFont="1" applyFill="1" applyBorder="1" applyAlignment="1">
      <alignment horizontal="center" vertical="center"/>
    </xf>
    <xf numFmtId="1" fontId="27" fillId="12" borderId="16" xfId="6" applyNumberFormat="1" applyFont="1" applyFill="1" applyBorder="1" applyAlignment="1">
      <alignment horizontal="center" vertical="center"/>
    </xf>
    <xf numFmtId="1" fontId="27" fillId="12" borderId="13" xfId="6" applyNumberFormat="1" applyFont="1" applyFill="1" applyBorder="1" applyAlignment="1">
      <alignment horizontal="center" vertical="center"/>
    </xf>
    <xf numFmtId="43" fontId="27" fillId="12" borderId="5" xfId="6" applyFont="1" applyFill="1" applyBorder="1" applyAlignment="1">
      <alignment horizontal="center"/>
    </xf>
    <xf numFmtId="43" fontId="42" fillId="0" borderId="0" xfId="6" applyFont="1"/>
    <xf numFmtId="43" fontId="27" fillId="7" borderId="0" xfId="6" applyFont="1" applyFill="1"/>
    <xf numFmtId="43" fontId="18" fillId="7" borderId="0" xfId="6" applyFont="1" applyFill="1"/>
    <xf numFmtId="43" fontId="36" fillId="12" borderId="5" xfId="6" applyFont="1" applyFill="1" applyBorder="1" applyAlignment="1">
      <alignment horizontal="center" vertical="center" wrapText="1"/>
    </xf>
    <xf numFmtId="43" fontId="36" fillId="12" borderId="2" xfId="6" applyFont="1" applyFill="1" applyBorder="1" applyAlignment="1">
      <alignment horizontal="center" vertical="center" wrapText="1"/>
    </xf>
    <xf numFmtId="43" fontId="36" fillId="12" borderId="6" xfId="6" applyFont="1" applyFill="1" applyBorder="1" applyAlignment="1">
      <alignment horizontal="center" vertical="center" wrapText="1"/>
    </xf>
    <xf numFmtId="43" fontId="36" fillId="0" borderId="0" xfId="6" applyFont="1" applyAlignment="1">
      <alignment horizontal="center" vertical="center" wrapText="1"/>
    </xf>
    <xf numFmtId="43" fontId="36" fillId="0" borderId="0" xfId="6" applyFont="1"/>
    <xf numFmtId="166" fontId="26" fillId="0" borderId="0" xfId="6" applyNumberFormat="1" applyFont="1"/>
    <xf numFmtId="1" fontId="6" fillId="0" borderId="0" xfId="0" applyNumberFormat="1" applyFont="1" applyAlignment="1">
      <alignment vertical="center"/>
    </xf>
    <xf numFmtId="1" fontId="9" fillId="0" borderId="0" xfId="0" applyNumberFormat="1" applyFont="1"/>
    <xf numFmtId="43" fontId="43" fillId="0" borderId="0" xfId="6" applyFont="1"/>
    <xf numFmtId="43" fontId="27" fillId="0" borderId="0" xfId="6" applyFont="1" applyBorder="1"/>
    <xf numFmtId="166" fontId="21" fillId="6" borderId="2" xfId="6" applyNumberFormat="1" applyFont="1" applyFill="1" applyBorder="1" applyAlignment="1">
      <alignment horizontal="center" vertical="center"/>
    </xf>
    <xf numFmtId="166" fontId="26" fillId="0" borderId="0" xfId="6" applyNumberFormat="1" applyFont="1" applyBorder="1"/>
    <xf numFmtId="43" fontId="44" fillId="0" borderId="0" xfId="6" applyFont="1"/>
    <xf numFmtId="43" fontId="18" fillId="0" borderId="0" xfId="6" applyFont="1"/>
    <xf numFmtId="166" fontId="20" fillId="11" borderId="0" xfId="6" applyNumberFormat="1" applyFont="1" applyFill="1" applyBorder="1" applyAlignment="1">
      <alignment horizontal="center"/>
    </xf>
    <xf numFmtId="166" fontId="20" fillId="0" borderId="0" xfId="6" applyNumberFormat="1" applyFont="1" applyBorder="1"/>
    <xf numFmtId="166" fontId="21" fillId="9" borderId="0" xfId="6" applyNumberFormat="1" applyFont="1" applyFill="1" applyBorder="1" applyAlignment="1">
      <alignment vertical="center" shrinkToFit="1"/>
    </xf>
    <xf numFmtId="166" fontId="21" fillId="10" borderId="0" xfId="6" applyNumberFormat="1" applyFont="1" applyFill="1" applyBorder="1" applyAlignment="1">
      <alignment vertical="center"/>
    </xf>
    <xf numFmtId="2" fontId="14" fillId="0" borderId="0" xfId="0" applyNumberFormat="1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horizontal="center" vertical="center"/>
    </xf>
    <xf numFmtId="0" fontId="16" fillId="0" borderId="0" xfId="0" applyFont="1"/>
    <xf numFmtId="0" fontId="47" fillId="0" borderId="0" xfId="0" applyFont="1" applyAlignment="1">
      <alignment vertical="center"/>
    </xf>
    <xf numFmtId="0" fontId="48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3" fontId="15" fillId="5" borderId="5" xfId="10" applyNumberFormat="1" applyFont="1" applyFill="1" applyBorder="1" applyAlignment="1">
      <alignment horizontal="right"/>
    </xf>
    <xf numFmtId="3" fontId="9" fillId="0" borderId="0" xfId="4" applyNumberFormat="1" applyFont="1"/>
    <xf numFmtId="3" fontId="15" fillId="5" borderId="2" xfId="10" applyNumberFormat="1" applyFont="1" applyFill="1" applyBorder="1" applyAlignment="1">
      <alignment horizontal="right"/>
    </xf>
    <xf numFmtId="0" fontId="49" fillId="0" borderId="0" xfId="4" applyFont="1" applyAlignment="1">
      <alignment horizontal="left"/>
    </xf>
    <xf numFmtId="165" fontId="25" fillId="0" borderId="0" xfId="6" applyNumberFormat="1" applyFont="1" applyFill="1" applyBorder="1" applyAlignment="1">
      <alignment vertical="center"/>
    </xf>
    <xf numFmtId="165" fontId="51" fillId="0" borderId="0" xfId="6" applyNumberFormat="1" applyFont="1" applyFill="1" applyBorder="1" applyAlignment="1">
      <alignment vertical="center"/>
    </xf>
    <xf numFmtId="165" fontId="25" fillId="0" borderId="0" xfId="6" applyNumberFormat="1" applyFont="1" applyFill="1" applyBorder="1" applyAlignment="1">
      <alignment horizontal="right" vertical="center" wrapText="1"/>
    </xf>
    <xf numFmtId="43" fontId="27" fillId="12" borderId="2" xfId="6" applyFont="1" applyFill="1" applyBorder="1" applyAlignment="1">
      <alignment horizontal="right"/>
    </xf>
    <xf numFmtId="168" fontId="27" fillId="12" borderId="5" xfId="6" applyNumberFormat="1" applyFont="1" applyFill="1" applyBorder="1" applyAlignment="1">
      <alignment horizontal="right"/>
    </xf>
    <xf numFmtId="1" fontId="27" fillId="12" borderId="5" xfId="6" applyNumberFormat="1" applyFont="1" applyFill="1" applyBorder="1" applyAlignment="1">
      <alignment horizontal="right" vertical="center"/>
    </xf>
    <xf numFmtId="1" fontId="27" fillId="12" borderId="16" xfId="6" applyNumberFormat="1" applyFont="1" applyFill="1" applyBorder="1" applyAlignment="1">
      <alignment horizontal="right" vertical="center"/>
    </xf>
    <xf numFmtId="1" fontId="27" fillId="12" borderId="13" xfId="6" applyNumberFormat="1" applyFont="1" applyFill="1" applyBorder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26" fillId="26" borderId="0" xfId="0" applyNumberFormat="1" applyFont="1" applyFill="1" applyAlignment="1">
      <alignment vertical="center"/>
    </xf>
    <xf numFmtId="165" fontId="26" fillId="27" borderId="0" xfId="0" applyNumberFormat="1" applyFont="1" applyFill="1" applyAlignment="1">
      <alignment vertical="center"/>
    </xf>
    <xf numFmtId="43" fontId="52" fillId="12" borderId="5" xfId="6" applyFont="1" applyFill="1" applyBorder="1" applyAlignment="1">
      <alignment horizontal="right"/>
    </xf>
    <xf numFmtId="43" fontId="36" fillId="12" borderId="5" xfId="6" applyFont="1" applyFill="1" applyBorder="1" applyAlignment="1">
      <alignment horizontal="right" vertical="center" wrapText="1"/>
    </xf>
    <xf numFmtId="43" fontId="36" fillId="12" borderId="2" xfId="6" applyFont="1" applyFill="1" applyBorder="1" applyAlignment="1">
      <alignment horizontal="right" vertical="center" wrapText="1"/>
    </xf>
    <xf numFmtId="43" fontId="36" fillId="12" borderId="6" xfId="6" applyFont="1" applyFill="1" applyBorder="1" applyAlignment="1">
      <alignment horizontal="right" vertical="center" wrapText="1"/>
    </xf>
    <xf numFmtId="165" fontId="26" fillId="28" borderId="0" xfId="0" applyNumberFormat="1" applyFont="1" applyFill="1" applyAlignment="1">
      <alignment vertical="center"/>
    </xf>
    <xf numFmtId="0" fontId="26" fillId="28" borderId="0" xfId="0" applyFont="1" applyFill="1" applyAlignment="1">
      <alignment vertical="center"/>
    </xf>
    <xf numFmtId="43" fontId="36" fillId="28" borderId="2" xfId="6" applyFont="1" applyFill="1" applyBorder="1" applyAlignment="1">
      <alignment horizontal="right" vertical="center" wrapText="1"/>
    </xf>
    <xf numFmtId="43" fontId="57" fillId="0" borderId="0" xfId="6" applyFont="1" applyFill="1"/>
    <xf numFmtId="0" fontId="0" fillId="0" borderId="0" xfId="0" applyAlignment="1">
      <alignment vertical="center"/>
    </xf>
    <xf numFmtId="0" fontId="26" fillId="0" borderId="2" xfId="6" applyNumberFormat="1" applyFont="1" applyBorder="1"/>
    <xf numFmtId="0" fontId="26" fillId="0" borderId="2" xfId="6" applyNumberFormat="1" applyFont="1" applyFill="1" applyBorder="1"/>
    <xf numFmtId="0" fontId="22" fillId="0" borderId="2" xfId="6" applyNumberFormat="1" applyFont="1" applyBorder="1"/>
    <xf numFmtId="0" fontId="22" fillId="7" borderId="2" xfId="6" applyNumberFormat="1" applyFont="1" applyFill="1" applyBorder="1"/>
    <xf numFmtId="0" fontId="26" fillId="0" borderId="0" xfId="0" applyFont="1"/>
    <xf numFmtId="0" fontId="26" fillId="7" borderId="2" xfId="0" applyFont="1" applyFill="1" applyBorder="1" applyAlignment="1" applyProtection="1">
      <alignment horizontal="center"/>
      <protection hidden="1"/>
    </xf>
    <xf numFmtId="167" fontId="26" fillId="7" borderId="2" xfId="0" applyNumberFormat="1" applyFont="1" applyFill="1" applyBorder="1" applyProtection="1">
      <protection hidden="1"/>
    </xf>
    <xf numFmtId="167" fontId="26" fillId="7" borderId="2" xfId="0" applyNumberFormat="1" applyFont="1" applyFill="1" applyBorder="1" applyProtection="1">
      <protection locked="0"/>
    </xf>
    <xf numFmtId="167" fontId="26" fillId="7" borderId="2" xfId="0" applyNumberFormat="1" applyFont="1" applyFill="1" applyBorder="1" applyAlignment="1" applyProtection="1">
      <alignment horizontal="center"/>
      <protection hidden="1"/>
    </xf>
    <xf numFmtId="166" fontId="26" fillId="7" borderId="2" xfId="6" applyNumberFormat="1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Alignment="1" applyProtection="1">
      <alignment horizontal="left"/>
      <protection hidden="1"/>
    </xf>
    <xf numFmtId="3" fontId="26" fillId="7" borderId="2" xfId="0" applyNumberFormat="1" applyFont="1" applyFill="1" applyBorder="1" applyAlignment="1" applyProtection="1">
      <alignment horizontal="right"/>
      <protection hidden="1"/>
    </xf>
    <xf numFmtId="166" fontId="26" fillId="7" borderId="2" xfId="6" applyNumberFormat="1" applyFont="1" applyFill="1" applyBorder="1" applyAlignment="1" applyProtection="1">
      <alignment horizontal="right"/>
      <protection hidden="1"/>
    </xf>
    <xf numFmtId="0" fontId="26" fillId="0" borderId="0" xfId="0" applyFont="1" applyAlignment="1">
      <alignment horizontal="center"/>
    </xf>
    <xf numFmtId="166" fontId="26" fillId="7" borderId="2" xfId="6" applyNumberFormat="1" applyFont="1" applyFill="1" applyBorder="1" applyAlignment="1">
      <alignment horizontal="center"/>
    </xf>
    <xf numFmtId="167" fontId="26" fillId="7" borderId="2" xfId="0" applyNumberFormat="1" applyFont="1" applyFill="1" applyBorder="1"/>
    <xf numFmtId="3" fontId="26" fillId="7" borderId="2" xfId="0" applyNumberFormat="1" applyFont="1" applyFill="1" applyBorder="1" applyAlignment="1">
      <alignment horizontal="right"/>
    </xf>
    <xf numFmtId="166" fontId="26" fillId="7" borderId="2" xfId="6" applyNumberFormat="1" applyFont="1" applyFill="1" applyBorder="1" applyAlignment="1">
      <alignment horizontal="right"/>
    </xf>
    <xf numFmtId="0" fontId="26" fillId="7" borderId="0" xfId="0" applyFont="1" applyFill="1" applyAlignment="1">
      <alignment horizontal="center"/>
    </xf>
    <xf numFmtId="0" fontId="26" fillId="7" borderId="0" xfId="0" applyFont="1" applyFill="1"/>
    <xf numFmtId="0" fontId="26" fillId="7" borderId="0" xfId="0" applyFont="1" applyFill="1" applyAlignment="1">
      <alignment horizontal="right"/>
    </xf>
    <xf numFmtId="166" fontId="26" fillId="7" borderId="0" xfId="6" applyNumberFormat="1" applyFont="1" applyFill="1" applyAlignment="1">
      <alignment horizontal="right"/>
    </xf>
    <xf numFmtId="0" fontId="26" fillId="0" borderId="2" xfId="0" applyFont="1" applyBorder="1"/>
    <xf numFmtId="43" fontId="53" fillId="2" borderId="17" xfId="6" applyFont="1" applyFill="1" applyBorder="1" applyAlignment="1">
      <alignment horizontal="center"/>
    </xf>
    <xf numFmtId="166" fontId="53" fillId="2" borderId="17" xfId="6" applyNumberFormat="1" applyFont="1" applyFill="1" applyBorder="1" applyAlignment="1">
      <alignment horizontal="center"/>
    </xf>
    <xf numFmtId="166" fontId="53" fillId="0" borderId="10" xfId="6" applyNumberFormat="1" applyFont="1" applyFill="1" applyBorder="1" applyAlignment="1">
      <alignment horizontal="center"/>
    </xf>
    <xf numFmtId="166" fontId="53" fillId="0" borderId="11" xfId="6" applyNumberFormat="1" applyFont="1" applyFill="1" applyBorder="1" applyAlignment="1">
      <alignment horizontal="center"/>
    </xf>
    <xf numFmtId="166" fontId="53" fillId="0" borderId="11" xfId="6" applyNumberFormat="1" applyFont="1" applyBorder="1" applyAlignment="1">
      <alignment horizontal="center" vertical="center" wrapText="1"/>
    </xf>
    <xf numFmtId="166" fontId="53" fillId="0" borderId="11" xfId="6" applyNumberFormat="1" applyFont="1" applyBorder="1" applyAlignment="1">
      <alignment horizontal="center" vertical="center"/>
    </xf>
    <xf numFmtId="166" fontId="53" fillId="0" borderId="4" xfId="6" applyNumberFormat="1" applyFont="1" applyFill="1" applyBorder="1" applyAlignment="1">
      <alignment horizontal="center"/>
    </xf>
    <xf numFmtId="0" fontId="26" fillId="0" borderId="5" xfId="6" applyNumberFormat="1" applyFont="1" applyBorder="1"/>
    <xf numFmtId="2" fontId="24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2" fontId="22" fillId="24" borderId="0" xfId="0" applyNumberFormat="1" applyFont="1" applyFill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6" fillId="0" borderId="0" xfId="6" applyNumberFormat="1" applyFont="1" applyFill="1"/>
    <xf numFmtId="166" fontId="26" fillId="0" borderId="0" xfId="6" applyNumberFormat="1" applyFont="1" applyFill="1" applyBorder="1"/>
    <xf numFmtId="166" fontId="27" fillId="0" borderId="0" xfId="6" applyNumberFormat="1" applyFont="1" applyFill="1" applyBorder="1"/>
    <xf numFmtId="166" fontId="26" fillId="0" borderId="0" xfId="6" applyNumberFormat="1" applyFont="1" applyFill="1"/>
    <xf numFmtId="0" fontId="57" fillId="0" borderId="0" xfId="6" applyNumberFormat="1" applyFont="1" applyFill="1"/>
    <xf numFmtId="43" fontId="24" fillId="0" borderId="0" xfId="6" applyFont="1" applyFill="1"/>
    <xf numFmtId="43" fontId="26" fillId="34" borderId="0" xfId="6" applyFont="1" applyFill="1"/>
    <xf numFmtId="43" fontId="54" fillId="21" borderId="2" xfId="6" applyFont="1" applyFill="1" applyBorder="1" applyAlignment="1">
      <alignment horizontal="center" vertical="center"/>
    </xf>
    <xf numFmtId="166" fontId="54" fillId="30" borderId="2" xfId="6" applyNumberFormat="1" applyFont="1" applyFill="1" applyBorder="1" applyAlignment="1">
      <alignment horizontal="center" vertical="center"/>
    </xf>
    <xf numFmtId="166" fontId="54" fillId="29" borderId="7" xfId="6" applyNumberFormat="1" applyFont="1" applyFill="1" applyBorder="1" applyAlignment="1">
      <alignment horizontal="center" vertical="center"/>
    </xf>
    <xf numFmtId="166" fontId="54" fillId="0" borderId="2" xfId="6" applyNumberFormat="1" applyFont="1" applyFill="1" applyBorder="1" applyAlignment="1">
      <alignment horizontal="center"/>
    </xf>
    <xf numFmtId="166" fontId="54" fillId="35" borderId="2" xfId="6" applyNumberFormat="1" applyFont="1" applyFill="1" applyBorder="1" applyAlignment="1">
      <alignment horizontal="center"/>
    </xf>
    <xf numFmtId="0" fontId="26" fillId="35" borderId="2" xfId="0" applyFont="1" applyFill="1" applyBorder="1" applyAlignment="1">
      <alignment horizontal="center"/>
    </xf>
    <xf numFmtId="0" fontId="26" fillId="35" borderId="2" xfId="0" applyFont="1" applyFill="1" applyBorder="1" applyAlignment="1" applyProtection="1">
      <alignment horizontal="center"/>
      <protection hidden="1"/>
    </xf>
    <xf numFmtId="167" fontId="26" fillId="35" borderId="2" xfId="0" applyNumberFormat="1" applyFont="1" applyFill="1" applyBorder="1" applyProtection="1">
      <protection hidden="1"/>
    </xf>
    <xf numFmtId="167" fontId="26" fillId="35" borderId="2" xfId="0" applyNumberFormat="1" applyFont="1" applyFill="1" applyBorder="1" applyProtection="1">
      <protection locked="0"/>
    </xf>
    <xf numFmtId="167" fontId="26" fillId="35" borderId="2" xfId="0" applyNumberFormat="1" applyFont="1" applyFill="1" applyBorder="1" applyAlignment="1" applyProtection="1">
      <alignment horizontal="center"/>
      <protection hidden="1"/>
    </xf>
    <xf numFmtId="166" fontId="26" fillId="35" borderId="2" xfId="6" applyNumberFormat="1" applyFont="1" applyFill="1" applyBorder="1" applyAlignment="1" applyProtection="1">
      <alignment horizontal="center"/>
      <protection hidden="1"/>
    </xf>
    <xf numFmtId="0" fontId="26" fillId="35" borderId="2" xfId="0" applyFont="1" applyFill="1" applyBorder="1" applyAlignment="1" applyProtection="1">
      <alignment horizontal="left"/>
      <protection hidden="1"/>
    </xf>
    <xf numFmtId="3" fontId="26" fillId="35" borderId="2" xfId="0" applyNumberFormat="1" applyFont="1" applyFill="1" applyBorder="1" applyAlignment="1" applyProtection="1">
      <alignment horizontal="right"/>
      <protection hidden="1"/>
    </xf>
    <xf numFmtId="166" fontId="26" fillId="35" borderId="2" xfId="6" applyNumberFormat="1" applyFont="1" applyFill="1" applyBorder="1" applyAlignment="1" applyProtection="1">
      <alignment horizontal="right"/>
      <protection hidden="1"/>
    </xf>
    <xf numFmtId="0" fontId="26" fillId="35" borderId="2" xfId="0" applyFont="1" applyFill="1" applyBorder="1"/>
    <xf numFmtId="167" fontId="26" fillId="0" borderId="0" xfId="0" applyNumberFormat="1" applyFont="1" applyAlignment="1">
      <alignment vertical="center"/>
    </xf>
    <xf numFmtId="0" fontId="26" fillId="0" borderId="0" xfId="0" applyFont="1" applyAlignment="1">
      <alignment horizontal="right" vertical="center"/>
    </xf>
    <xf numFmtId="43" fontId="43" fillId="0" borderId="0" xfId="6" applyFont="1" applyFill="1" applyBorder="1"/>
    <xf numFmtId="43" fontId="27" fillId="0" borderId="0" xfId="6" applyFont="1" applyFill="1" applyBorder="1" applyAlignment="1">
      <alignment horizontal="left" wrapText="1"/>
    </xf>
    <xf numFmtId="43" fontId="27" fillId="0" borderId="0" xfId="6" applyFont="1" applyFill="1" applyBorder="1" applyAlignment="1">
      <alignment horizontal="left"/>
    </xf>
    <xf numFmtId="43" fontId="27" fillId="12" borderId="2" xfId="6" applyFont="1" applyFill="1" applyBorder="1" applyAlignment="1">
      <alignment horizontal="center" wrapText="1"/>
    </xf>
    <xf numFmtId="43" fontId="27" fillId="12" borderId="2" xfId="6" applyFont="1" applyFill="1" applyBorder="1" applyAlignment="1">
      <alignment wrapText="1"/>
    </xf>
    <xf numFmtId="1" fontId="27" fillId="12" borderId="2" xfId="6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43" fontId="26" fillId="0" borderId="0" xfId="6" applyFont="1" applyFill="1" applyBorder="1" applyAlignment="1">
      <alignment horizontal="center"/>
    </xf>
    <xf numFmtId="43" fontId="26" fillId="32" borderId="0" xfId="6" applyFont="1" applyFill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0" xfId="6" applyNumberFormat="1" applyFont="1" applyAlignment="1">
      <alignment horizontal="center"/>
    </xf>
    <xf numFmtId="0" fontId="26" fillId="0" borderId="5" xfId="6" applyNumberFormat="1" applyFont="1" applyBorder="1" applyAlignment="1">
      <alignment horizontal="center"/>
    </xf>
    <xf numFmtId="0" fontId="26" fillId="0" borderId="5" xfId="6" applyNumberFormat="1" applyFont="1" applyBorder="1" applyAlignment="1">
      <alignment horizontal="left"/>
    </xf>
    <xf numFmtId="0" fontId="26" fillId="0" borderId="2" xfId="6" applyNumberFormat="1" applyFont="1" applyBorder="1" applyAlignment="1">
      <alignment horizontal="center"/>
    </xf>
    <xf numFmtId="0" fontId="26" fillId="0" borderId="2" xfId="6" applyNumberFormat="1" applyFont="1" applyBorder="1" applyAlignment="1">
      <alignment horizontal="left"/>
    </xf>
    <xf numFmtId="0" fontId="22" fillId="0" borderId="2" xfId="6" applyNumberFormat="1" applyFont="1" applyBorder="1" applyAlignment="1">
      <alignment horizontal="left"/>
    </xf>
    <xf numFmtId="0" fontId="22" fillId="0" borderId="2" xfId="6" applyNumberFormat="1" applyFont="1" applyBorder="1" applyAlignment="1">
      <alignment horizontal="center"/>
    </xf>
    <xf numFmtId="49" fontId="22" fillId="0" borderId="2" xfId="6" applyNumberFormat="1" applyFont="1" applyBorder="1" applyAlignment="1">
      <alignment horizontal="left"/>
    </xf>
    <xf numFmtId="0" fontId="26" fillId="0" borderId="2" xfId="6" applyNumberFormat="1" applyFont="1" applyFill="1" applyBorder="1" applyAlignment="1">
      <alignment horizontal="center"/>
    </xf>
    <xf numFmtId="0" fontId="22" fillId="0" borderId="2" xfId="6" applyNumberFormat="1" applyFont="1" applyFill="1" applyBorder="1" applyAlignment="1">
      <alignment horizontal="left"/>
    </xf>
    <xf numFmtId="0" fontId="22" fillId="7" borderId="2" xfId="6" applyNumberFormat="1" applyFont="1" applyFill="1" applyBorder="1" applyAlignment="1">
      <alignment horizontal="center"/>
    </xf>
    <xf numFmtId="0" fontId="22" fillId="7" borderId="2" xfId="6" applyNumberFormat="1" applyFont="1" applyFill="1" applyBorder="1" applyAlignment="1">
      <alignment horizontal="left"/>
    </xf>
    <xf numFmtId="0" fontId="5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66" fontId="12" fillId="2" borderId="2" xfId="6" applyNumberFormat="1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9" fontId="0" fillId="0" borderId="0" xfId="1" applyFont="1"/>
    <xf numFmtId="1" fontId="61" fillId="0" borderId="0" xfId="0" applyNumberFormat="1" applyFont="1"/>
    <xf numFmtId="43" fontId="9" fillId="4" borderId="2" xfId="6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/>
    <xf numFmtId="166" fontId="51" fillId="2" borderId="2" xfId="6" applyNumberFormat="1" applyFont="1" applyFill="1" applyBorder="1"/>
    <xf numFmtId="166" fontId="62" fillId="0" borderId="0" xfId="6" applyNumberFormat="1" applyFont="1"/>
    <xf numFmtId="166" fontId="26" fillId="0" borderId="1" xfId="6" applyNumberFormat="1" applyFont="1" applyBorder="1" applyAlignment="1"/>
    <xf numFmtId="169" fontId="53" fillId="0" borderId="11" xfId="6" applyNumberFormat="1" applyFont="1" applyFill="1" applyBorder="1" applyAlignment="1">
      <alignment horizontal="right"/>
    </xf>
    <xf numFmtId="169" fontId="53" fillId="0" borderId="10" xfId="6" applyNumberFormat="1" applyFont="1" applyFill="1" applyBorder="1" applyAlignment="1">
      <alignment horizontal="right"/>
    </xf>
    <xf numFmtId="169" fontId="53" fillId="0" borderId="11" xfId="6" applyNumberFormat="1" applyFont="1" applyFill="1" applyBorder="1" applyAlignment="1">
      <alignment horizontal="right" vertical="center"/>
    </xf>
    <xf numFmtId="169" fontId="53" fillId="0" borderId="4" xfId="6" applyNumberFormat="1" applyFont="1" applyFill="1" applyBorder="1" applyAlignment="1">
      <alignment horizontal="right"/>
    </xf>
    <xf numFmtId="3" fontId="62" fillId="2" borderId="17" xfId="6" applyNumberFormat="1" applyFont="1" applyFill="1" applyBorder="1" applyAlignment="1">
      <alignment horizontal="right"/>
    </xf>
    <xf numFmtId="3" fontId="78" fillId="0" borderId="0" xfId="0" applyNumberFormat="1" applyFont="1" applyAlignment="1">
      <alignment wrapText="1"/>
    </xf>
    <xf numFmtId="43" fontId="54" fillId="29" borderId="2" xfId="6" applyFont="1" applyFill="1" applyBorder="1" applyAlignment="1">
      <alignment horizontal="center" vertical="center"/>
    </xf>
    <xf numFmtId="166" fontId="26" fillId="0" borderId="1" xfId="6" applyNumberFormat="1" applyFont="1" applyBorder="1" applyAlignment="1">
      <alignment wrapText="1"/>
    </xf>
    <xf numFmtId="43" fontId="26" fillId="0" borderId="0" xfId="6" applyNumberFormat="1" applyFont="1" applyFill="1" applyBorder="1"/>
    <xf numFmtId="10" fontId="61" fillId="4" borderId="5" xfId="1" applyNumberFormat="1" applyFont="1" applyFill="1" applyBorder="1" applyAlignment="1">
      <alignment horizontal="center"/>
    </xf>
    <xf numFmtId="10" fontId="61" fillId="8" borderId="2" xfId="1" applyNumberFormat="1" applyFont="1" applyFill="1" applyBorder="1" applyAlignment="1">
      <alignment horizontal="right"/>
    </xf>
    <xf numFmtId="10" fontId="61" fillId="4" borderId="2" xfId="1" applyNumberFormat="1" applyFont="1" applyFill="1" applyBorder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166" fontId="9" fillId="4" borderId="2" xfId="1" applyNumberFormat="1" applyFont="1" applyFill="1" applyBorder="1" applyAlignment="1"/>
    <xf numFmtId="166" fontId="9" fillId="4" borderId="2" xfId="1" applyNumberFormat="1" applyFont="1" applyFill="1" applyBorder="1" applyAlignment="1">
      <alignment horizontal="center"/>
    </xf>
    <xf numFmtId="3" fontId="14" fillId="0" borderId="0" xfId="0" applyNumberFormat="1" applyFont="1" applyAlignment="1">
      <alignment horizontal="right"/>
    </xf>
    <xf numFmtId="1" fontId="7" fillId="28" borderId="2" xfId="2" applyNumberFormat="1" applyFont="1" applyFill="1" applyBorder="1" applyAlignment="1">
      <alignment horizontal="center" vertical="center" wrapText="1"/>
    </xf>
    <xf numFmtId="167" fontId="55" fillId="7" borderId="2" xfId="0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0" fontId="59" fillId="7" borderId="0" xfId="0" applyFont="1" applyFill="1" applyAlignment="1">
      <alignment horizontal="center"/>
    </xf>
    <xf numFmtId="3" fontId="55" fillId="7" borderId="2" xfId="0" applyNumberFormat="1" applyFont="1" applyFill="1" applyBorder="1" applyAlignment="1">
      <alignment horizontal="center" vertical="center" wrapText="1"/>
    </xf>
    <xf numFmtId="166" fontId="55" fillId="7" borderId="2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54" fillId="16" borderId="3" xfId="6" applyNumberFormat="1" applyFont="1" applyFill="1" applyBorder="1" applyAlignment="1">
      <alignment horizontal="center" vertical="center"/>
    </xf>
    <xf numFmtId="166" fontId="54" fillId="16" borderId="5" xfId="6" applyNumberFormat="1" applyFont="1" applyFill="1" applyBorder="1" applyAlignment="1">
      <alignment horizontal="center" vertical="center"/>
    </xf>
    <xf numFmtId="166" fontId="54" fillId="12" borderId="3" xfId="6" applyNumberFormat="1" applyFont="1" applyFill="1" applyBorder="1" applyAlignment="1">
      <alignment horizontal="center" vertical="center"/>
    </xf>
    <xf numFmtId="166" fontId="54" fillId="12" borderId="5" xfId="6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55" fillId="0" borderId="2" xfId="6" applyNumberFormat="1" applyFont="1" applyBorder="1" applyAlignment="1">
      <alignment horizontal="center"/>
    </xf>
    <xf numFmtId="166" fontId="56" fillId="31" borderId="2" xfId="6" applyNumberFormat="1" applyFont="1" applyFill="1" applyBorder="1" applyAlignment="1">
      <alignment horizontal="center" vertical="center"/>
    </xf>
    <xf numFmtId="0" fontId="54" fillId="16" borderId="3" xfId="0" applyFont="1" applyFill="1" applyBorder="1" applyAlignment="1">
      <alignment horizontal="center" vertical="center"/>
    </xf>
    <xf numFmtId="0" fontId="54" fillId="16" borderId="4" xfId="0" applyFont="1" applyFill="1" applyBorder="1" applyAlignment="1">
      <alignment horizontal="center" vertical="center"/>
    </xf>
    <xf numFmtId="0" fontId="54" fillId="16" borderId="5" xfId="0" applyFont="1" applyFill="1" applyBorder="1" applyAlignment="1">
      <alignment horizontal="center" vertical="center"/>
    </xf>
    <xf numFmtId="166" fontId="51" fillId="12" borderId="3" xfId="6" applyNumberFormat="1" applyFont="1" applyFill="1" applyBorder="1" applyAlignment="1">
      <alignment horizontal="center" vertical="center" wrapText="1" shrinkToFit="1"/>
    </xf>
    <xf numFmtId="166" fontId="51" fillId="12" borderId="5" xfId="6" applyNumberFormat="1" applyFont="1" applyFill="1" applyBorder="1" applyAlignment="1">
      <alignment horizontal="center" vertical="center" wrapText="1" shrinkToFit="1"/>
    </xf>
    <xf numFmtId="166" fontId="54" fillId="16" borderId="3" xfId="6" applyNumberFormat="1" applyFont="1" applyFill="1" applyBorder="1" applyAlignment="1">
      <alignment horizontal="center" vertical="center" wrapText="1"/>
    </xf>
    <xf numFmtId="166" fontId="54" fillId="16" borderId="5" xfId="6" applyNumberFormat="1" applyFont="1" applyFill="1" applyBorder="1" applyAlignment="1">
      <alignment horizontal="center" vertical="center" wrapText="1"/>
    </xf>
    <xf numFmtId="0" fontId="54" fillId="16" borderId="3" xfId="0" applyFont="1" applyFill="1" applyBorder="1" applyAlignment="1">
      <alignment horizontal="center" vertical="center" wrapText="1"/>
    </xf>
    <xf numFmtId="0" fontId="54" fillId="16" borderId="4" xfId="0" applyFont="1" applyFill="1" applyBorder="1" applyAlignment="1">
      <alignment horizontal="center" vertical="center" wrapText="1"/>
    </xf>
    <xf numFmtId="0" fontId="54" fillId="16" borderId="5" xfId="0" applyFont="1" applyFill="1" applyBorder="1" applyAlignment="1">
      <alignment horizontal="center" vertical="center" wrapText="1"/>
    </xf>
    <xf numFmtId="0" fontId="60" fillId="33" borderId="0" xfId="0" applyFont="1" applyFill="1" applyAlignment="1">
      <alignment horizontal="center" vertical="center" wrapText="1"/>
    </xf>
    <xf numFmtId="43" fontId="27" fillId="12" borderId="2" xfId="6" applyFont="1" applyFill="1" applyBorder="1" applyAlignment="1">
      <alignment horizontal="center"/>
    </xf>
    <xf numFmtId="43" fontId="27" fillId="12" borderId="2" xfId="6" applyFont="1" applyFill="1" applyBorder="1" applyAlignment="1">
      <alignment horizontal="center" wrapText="1"/>
    </xf>
    <xf numFmtId="166" fontId="12" fillId="2" borderId="7" xfId="6" applyNumberFormat="1" applyFont="1" applyFill="1" applyBorder="1" applyAlignment="1">
      <alignment horizontal="center"/>
    </xf>
    <xf numFmtId="166" fontId="12" fillId="2" borderId="8" xfId="6" applyNumberFormat="1" applyFont="1" applyFill="1" applyBorder="1" applyAlignment="1">
      <alignment horizontal="center"/>
    </xf>
    <xf numFmtId="166" fontId="12" fillId="2" borderId="6" xfId="6" applyNumberFormat="1" applyFont="1" applyFill="1" applyBorder="1" applyAlignment="1">
      <alignment horizontal="center"/>
    </xf>
    <xf numFmtId="43" fontId="21" fillId="6" borderId="7" xfId="6" applyFont="1" applyFill="1" applyBorder="1" applyAlignment="1">
      <alignment horizontal="center"/>
    </xf>
    <xf numFmtId="43" fontId="21" fillId="6" borderId="8" xfId="6" applyFont="1" applyFill="1" applyBorder="1" applyAlignment="1">
      <alignment horizontal="center"/>
    </xf>
    <xf numFmtId="43" fontId="21" fillId="6" borderId="6" xfId="6" applyFont="1" applyFill="1" applyBorder="1" applyAlignment="1">
      <alignment horizontal="center"/>
    </xf>
    <xf numFmtId="2" fontId="12" fillId="2" borderId="7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0" fontId="12" fillId="2" borderId="7" xfId="1" applyNumberFormat="1" applyFont="1" applyFill="1" applyBorder="1" applyAlignment="1">
      <alignment horizontal="center"/>
    </xf>
    <xf numFmtId="10" fontId="12" fillId="2" borderId="8" xfId="1" applyNumberFormat="1" applyFont="1" applyFill="1" applyBorder="1" applyAlignment="1">
      <alignment horizontal="center"/>
    </xf>
    <xf numFmtId="10" fontId="12" fillId="2" borderId="6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</cellXfs>
  <cellStyles count="64">
    <cellStyle name="20% - Accent1" xfId="41" builtinId="30" customBuiltin="1"/>
    <cellStyle name="20% - Accent2" xfId="45" builtinId="34" customBuiltin="1"/>
    <cellStyle name="20% - Accent3" xfId="49" builtinId="38" customBuiltin="1"/>
    <cellStyle name="20% - Accent4" xfId="53" builtinId="42" customBuiltin="1"/>
    <cellStyle name="20% - Accent5" xfId="57" builtinId="46" customBuiltin="1"/>
    <cellStyle name="20% - Accent6" xfId="61" builtinId="50" customBuiltin="1"/>
    <cellStyle name="40% - Accent1" xfId="42" builtinId="31" customBuiltin="1"/>
    <cellStyle name="40% - Accent2" xfId="46" builtinId="35" customBuiltin="1"/>
    <cellStyle name="40% - Accent3" xfId="50" builtinId="39" customBuiltin="1"/>
    <cellStyle name="40% - Accent4" xfId="54" builtinId="43" customBuiltin="1"/>
    <cellStyle name="40% - Accent5" xfId="58" builtinId="47" customBuiltin="1"/>
    <cellStyle name="40% - Accent6" xfId="62" builtinId="51" customBuiltin="1"/>
    <cellStyle name="60% - Accent1" xfId="43" builtinId="32" customBuiltin="1"/>
    <cellStyle name="60% - Accent2" xfId="47" builtinId="36" customBuiltin="1"/>
    <cellStyle name="60% - Accent3" xfId="51" builtinId="40" customBuiltin="1"/>
    <cellStyle name="60% - Accent4" xfId="55" builtinId="44" customBuiltin="1"/>
    <cellStyle name="60% - Accent5" xfId="59" builtinId="48" customBuiltin="1"/>
    <cellStyle name="60% - Accent6" xfId="63" builtinId="52" customBuiltin="1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omma" xfId="6" builtinId="3"/>
    <cellStyle name="Comma 2" xfId="8"/>
    <cellStyle name="Comma 2 2" xfId="9"/>
    <cellStyle name="Comma 2 2 2" xfId="12"/>
    <cellStyle name="Comma 2 2 3" xfId="20"/>
    <cellStyle name="Comma 2 3" xfId="19"/>
    <cellStyle name="Comma 2 7" xfId="15"/>
    <cellStyle name="Comma 2 9" xfId="14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Input" xfId="31" builtinId="20" customBuiltin="1"/>
    <cellStyle name="Linked Cell" xfId="34" builtinId="24" customBuiltin="1"/>
    <cellStyle name="Neutral" xfId="30" builtinId="28" customBuiltin="1"/>
    <cellStyle name="Normal" xfId="0" builtinId="0"/>
    <cellStyle name="Normal 2" xfId="16"/>
    <cellStyle name="Normal 2 2" xfId="5"/>
    <cellStyle name="Normal_ค่าบัญชี_1" xfId="17"/>
    <cellStyle name="Normal_งบมีค56" xfId="18"/>
    <cellStyle name="Note" xfId="37" builtinId="10" customBuiltin="1"/>
    <cellStyle name="Output" xfId="32" builtinId="21" customBuiltin="1"/>
    <cellStyle name="Percent" xfId="1" builtinId="5"/>
    <cellStyle name="Title" xfId="23" builtinId="15" customBuiltin="1"/>
    <cellStyle name="Total" xfId="39" builtinId="25" customBuiltin="1"/>
    <cellStyle name="Warning Text" xfId="36" builtinId="11" customBuiltin="1"/>
    <cellStyle name="เครื่องหมายจุลภาค_ร่าง จัดกลุ่มBenchmarking_ปรับใหม่" xfId="2"/>
    <cellStyle name="จุลภาค 2" xfId="10"/>
    <cellStyle name="จุลภาค 2 2" xfId="13"/>
    <cellStyle name="จุลภาค 2 3" xfId="22"/>
    <cellStyle name="จุลภาค 3" xfId="21"/>
    <cellStyle name="ปกติ 2" xfId="3"/>
    <cellStyle name="ปกติ 2 2" xfId="11"/>
    <cellStyle name="ปกติ 4" xfId="4"/>
    <cellStyle name="เปอร์เซ็นต์ 2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33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Y2567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993.55591330938762</c:v>
                </c:pt>
                <c:pt idx="1">
                  <c:v>935.2098128456995</c:v>
                </c:pt>
                <c:pt idx="2">
                  <c:v>894.09545545616811</c:v>
                </c:pt>
                <c:pt idx="3">
                  <c:v>922.26656801367324</c:v>
                </c:pt>
                <c:pt idx="4">
                  <c:v>911.65242403806576</c:v>
                </c:pt>
                <c:pt idx="5">
                  <c:v>812.08232111015229</c:v>
                </c:pt>
                <c:pt idx="6">
                  <c:v>841.71420889489161</c:v>
                </c:pt>
                <c:pt idx="7">
                  <c:v>983.08909038432546</c:v>
                </c:pt>
                <c:pt idx="8">
                  <c:v>986.08417587190741</c:v>
                </c:pt>
                <c:pt idx="9">
                  <c:v>1049.0752751314399</c:v>
                </c:pt>
                <c:pt idx="10">
                  <c:v>1776.5601556687584</c:v>
                </c:pt>
                <c:pt idx="11">
                  <c:v>1690.6900491286369</c:v>
                </c:pt>
                <c:pt idx="12">
                  <c:v>3413.7284333838629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8D-4761-95B7-1AEEFE7D5F69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490.89806890581866</c:v>
                </c:pt>
                <c:pt idx="1">
                  <c:v>246.08483216967124</c:v>
                </c:pt>
                <c:pt idx="2">
                  <c:v>210.61536925179297</c:v>
                </c:pt>
                <c:pt idx="3">
                  <c:v>216.81630807817737</c:v>
                </c:pt>
                <c:pt idx="4">
                  <c:v>276.99291598134323</c:v>
                </c:pt>
                <c:pt idx="5">
                  <c:v>223.43578137033236</c:v>
                </c:pt>
                <c:pt idx="6">
                  <c:v>307.68928075886146</c:v>
                </c:pt>
                <c:pt idx="7">
                  <c:v>293.1482802025381</c:v>
                </c:pt>
                <c:pt idx="8">
                  <c:v>273.41541553074376</c:v>
                </c:pt>
                <c:pt idx="9">
                  <c:v>277.07680981399187</c:v>
                </c:pt>
                <c:pt idx="10">
                  <c:v>824.24465194956338</c:v>
                </c:pt>
                <c:pt idx="11">
                  <c:v>1102.3213772062009</c:v>
                </c:pt>
                <c:pt idx="12">
                  <c:v>1807.1981610516859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8D-4761-95B7-1AEEFE7D5F69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1487.1634066714214</c:v>
                </c:pt>
                <c:pt idx="1">
                  <c:v>616.56203968671866</c:v>
                </c:pt>
                <c:pt idx="2">
                  <c:v>680.48742178985367</c:v>
                </c:pt>
                <c:pt idx="3">
                  <c:v>669.56513591338296</c:v>
                </c:pt>
                <c:pt idx="4">
                  <c:v>1032.9600646022584</c:v>
                </c:pt>
                <c:pt idx="5">
                  <c:v>501.82053620407208</c:v>
                </c:pt>
                <c:pt idx="6">
                  <c:v>565.82268463114929</c:v>
                </c:pt>
                <c:pt idx="7">
                  <c:v>945.67751368493339</c:v>
                </c:pt>
                <c:pt idx="8">
                  <c:v>1347.2805584132648</c:v>
                </c:pt>
                <c:pt idx="9">
                  <c:v>846.17921827449106</c:v>
                </c:pt>
                <c:pt idx="10">
                  <c:v>2521.7530408428497</c:v>
                </c:pt>
                <c:pt idx="11">
                  <c:v>4224.1916434997875</c:v>
                </c:pt>
                <c:pt idx="12">
                  <c:v>5068.2707876000241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8D-4761-95B7-1AEEFE7D5F69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8371.8880194701542</c:v>
                </c:pt>
                <c:pt idx="1">
                  <c:v>2252.6680767857047</c:v>
                </c:pt>
                <c:pt idx="2">
                  <c:v>2767.3121055668535</c:v>
                </c:pt>
                <c:pt idx="3">
                  <c:v>2841.3543468494486</c:v>
                </c:pt>
                <c:pt idx="4">
                  <c:v>6031.3171323523811</c:v>
                </c:pt>
                <c:pt idx="5">
                  <c:v>1803.8075308193036</c:v>
                </c:pt>
                <c:pt idx="6">
                  <c:v>3010.719130909029</c:v>
                </c:pt>
                <c:pt idx="7">
                  <c:v>3247.3243241668588</c:v>
                </c:pt>
                <c:pt idx="8">
                  <c:v>4763.775966459908</c:v>
                </c:pt>
                <c:pt idx="9">
                  <c:v>4871.8167352919136</c:v>
                </c:pt>
                <c:pt idx="10">
                  <c:v>9716.5421583395982</c:v>
                </c:pt>
                <c:pt idx="11">
                  <c:v>11075.06360251548</c:v>
                </c:pt>
                <c:pt idx="12">
                  <c:v>20173.031038895249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8D-4761-95B7-1AEEFE7D5F69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9.9463947082120168</c:v>
                </c:pt>
                <c:pt idx="1">
                  <c:v>8.4908348967787468</c:v>
                </c:pt>
                <c:pt idx="2">
                  <c:v>5.6977738348848073</c:v>
                </c:pt>
                <c:pt idx="3">
                  <c:v>5.8130111954473369</c:v>
                </c:pt>
                <c:pt idx="4">
                  <c:v>8.7099226917604469</c:v>
                </c:pt>
                <c:pt idx="5">
                  <c:v>5.4584677518119982</c:v>
                </c:pt>
                <c:pt idx="6">
                  <c:v>6.0560758879601337</c:v>
                </c:pt>
                <c:pt idx="7">
                  <c:v>6.8016366015923593</c:v>
                </c:pt>
                <c:pt idx="8">
                  <c:v>8.0884853626916566</c:v>
                </c:pt>
                <c:pt idx="9">
                  <c:v>14.373811487570036</c:v>
                </c:pt>
                <c:pt idx="10">
                  <c:v>39.986307381678394</c:v>
                </c:pt>
                <c:pt idx="11">
                  <c:v>69.47200849047266</c:v>
                </c:pt>
                <c:pt idx="12">
                  <c:v>96.369550507089315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8D-4761-95B7-1AEEFE7D5F69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38.545720356265726</c:v>
                </c:pt>
                <c:pt idx="1">
                  <c:v>29.402559981739689</c:v>
                </c:pt>
                <c:pt idx="2">
                  <c:v>26.523911888520214</c:v>
                </c:pt>
                <c:pt idx="3">
                  <c:v>49.206887699590474</c:v>
                </c:pt>
                <c:pt idx="4">
                  <c:v>41.377458789351508</c:v>
                </c:pt>
                <c:pt idx="5">
                  <c:v>30.776682474477937</c:v>
                </c:pt>
                <c:pt idx="6">
                  <c:v>29.820718221731784</c:v>
                </c:pt>
                <c:pt idx="7">
                  <c:v>52.912660774631547</c:v>
                </c:pt>
                <c:pt idx="8">
                  <c:v>54.80612975899087</c:v>
                </c:pt>
                <c:pt idx="9">
                  <c:v>66.889582879285442</c:v>
                </c:pt>
                <c:pt idx="10">
                  <c:v>214.08943019146614</c:v>
                </c:pt>
                <c:pt idx="11">
                  <c:v>323.21351367196644</c:v>
                </c:pt>
                <c:pt idx="12">
                  <c:v>329.5405345144037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38D-4761-95B7-1AEEFE7D5F69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918.38626346253125</c:v>
                </c:pt>
                <c:pt idx="1">
                  <c:v>560.54735901144886</c:v>
                </c:pt>
                <c:pt idx="2">
                  <c:v>575.70665436399952</c:v>
                </c:pt>
                <c:pt idx="3">
                  <c:v>605.4132082594349</c:v>
                </c:pt>
                <c:pt idx="4">
                  <c:v>625.33770970372166</c:v>
                </c:pt>
                <c:pt idx="5">
                  <c:v>475.85799540644001</c:v>
                </c:pt>
                <c:pt idx="6">
                  <c:v>518.67053355040639</c:v>
                </c:pt>
                <c:pt idx="7">
                  <c:v>508.44403242341582</c:v>
                </c:pt>
                <c:pt idx="8">
                  <c:v>599.34017745210735</c:v>
                </c:pt>
                <c:pt idx="9">
                  <c:v>532.55625123403354</c:v>
                </c:pt>
                <c:pt idx="10">
                  <c:v>878.15025516715741</c:v>
                </c:pt>
                <c:pt idx="11">
                  <c:v>1469.4292536216924</c:v>
                </c:pt>
                <c:pt idx="12">
                  <c:v>1734.8588044873591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38D-4761-95B7-1AEEFE7D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38823920"/>
        <c:axId val="-1538820656"/>
      </c:barChart>
      <c:catAx>
        <c:axId val="-153882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882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3882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8823920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Y2567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993.55591330938762</c:v>
                </c:pt>
                <c:pt idx="1">
                  <c:v>935.2098128456995</c:v>
                </c:pt>
                <c:pt idx="2">
                  <c:v>894.09545545616811</c:v>
                </c:pt>
                <c:pt idx="3">
                  <c:v>922.26656801367324</c:v>
                </c:pt>
                <c:pt idx="4">
                  <c:v>911.65242403806576</c:v>
                </c:pt>
                <c:pt idx="5">
                  <c:v>812.08232111015229</c:v>
                </c:pt>
                <c:pt idx="6">
                  <c:v>841.71420889489161</c:v>
                </c:pt>
                <c:pt idx="7">
                  <c:v>983.08909038432546</c:v>
                </c:pt>
                <c:pt idx="8">
                  <c:v>986.08417587190741</c:v>
                </c:pt>
                <c:pt idx="9">
                  <c:v>1049.0752751314399</c:v>
                </c:pt>
                <c:pt idx="10">
                  <c:v>1776.5601556687584</c:v>
                </c:pt>
                <c:pt idx="11">
                  <c:v>1690.6900491286369</c:v>
                </c:pt>
                <c:pt idx="12">
                  <c:v>3413.7284333838629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D5-456F-ACB0-16580546FEE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490.89806890581866</c:v>
                </c:pt>
                <c:pt idx="1">
                  <c:v>246.08483216967124</c:v>
                </c:pt>
                <c:pt idx="2">
                  <c:v>210.61536925179297</c:v>
                </c:pt>
                <c:pt idx="3">
                  <c:v>216.81630807817737</c:v>
                </c:pt>
                <c:pt idx="4">
                  <c:v>276.99291598134323</c:v>
                </c:pt>
                <c:pt idx="5">
                  <c:v>223.43578137033236</c:v>
                </c:pt>
                <c:pt idx="6">
                  <c:v>307.68928075886146</c:v>
                </c:pt>
                <c:pt idx="7">
                  <c:v>293.1482802025381</c:v>
                </c:pt>
                <c:pt idx="8">
                  <c:v>273.41541553074376</c:v>
                </c:pt>
                <c:pt idx="9">
                  <c:v>277.07680981399187</c:v>
                </c:pt>
                <c:pt idx="10">
                  <c:v>824.24465194956338</c:v>
                </c:pt>
                <c:pt idx="11">
                  <c:v>1102.3213772062009</c:v>
                </c:pt>
                <c:pt idx="12">
                  <c:v>1807.1981610516859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D5-456F-ACB0-16580546FEE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1487.1634066714214</c:v>
                </c:pt>
                <c:pt idx="1">
                  <c:v>616.56203968671866</c:v>
                </c:pt>
                <c:pt idx="2">
                  <c:v>680.48742178985367</c:v>
                </c:pt>
                <c:pt idx="3">
                  <c:v>669.56513591338296</c:v>
                </c:pt>
                <c:pt idx="4">
                  <c:v>1032.9600646022584</c:v>
                </c:pt>
                <c:pt idx="5">
                  <c:v>501.82053620407208</c:v>
                </c:pt>
                <c:pt idx="6">
                  <c:v>565.82268463114929</c:v>
                </c:pt>
                <c:pt idx="7">
                  <c:v>945.67751368493339</c:v>
                </c:pt>
                <c:pt idx="8">
                  <c:v>1347.2805584132648</c:v>
                </c:pt>
                <c:pt idx="9">
                  <c:v>846.17921827449106</c:v>
                </c:pt>
                <c:pt idx="10">
                  <c:v>2521.7530408428497</c:v>
                </c:pt>
                <c:pt idx="11">
                  <c:v>4224.1916434997875</c:v>
                </c:pt>
                <c:pt idx="12">
                  <c:v>5068.2707876000241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8D5-456F-ACB0-16580546FEE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8371.8880194701542</c:v>
                </c:pt>
                <c:pt idx="1">
                  <c:v>2252.6680767857047</c:v>
                </c:pt>
                <c:pt idx="2">
                  <c:v>2767.3121055668535</c:v>
                </c:pt>
                <c:pt idx="3">
                  <c:v>2841.3543468494486</c:v>
                </c:pt>
                <c:pt idx="4">
                  <c:v>6031.3171323523811</c:v>
                </c:pt>
                <c:pt idx="5">
                  <c:v>1803.8075308193036</c:v>
                </c:pt>
                <c:pt idx="6">
                  <c:v>3010.719130909029</c:v>
                </c:pt>
                <c:pt idx="7">
                  <c:v>3247.3243241668588</c:v>
                </c:pt>
                <c:pt idx="8">
                  <c:v>4763.775966459908</c:v>
                </c:pt>
                <c:pt idx="9">
                  <c:v>4871.8167352919136</c:v>
                </c:pt>
                <c:pt idx="10">
                  <c:v>9716.5421583395982</c:v>
                </c:pt>
                <c:pt idx="11">
                  <c:v>11075.06360251548</c:v>
                </c:pt>
                <c:pt idx="12">
                  <c:v>20173.031038895249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D5-456F-ACB0-16580546FEE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9.9463947082120168</c:v>
                </c:pt>
                <c:pt idx="1">
                  <c:v>8.4908348967787468</c:v>
                </c:pt>
                <c:pt idx="2">
                  <c:v>5.6977738348848073</c:v>
                </c:pt>
                <c:pt idx="3">
                  <c:v>5.8130111954473369</c:v>
                </c:pt>
                <c:pt idx="4">
                  <c:v>8.7099226917604469</c:v>
                </c:pt>
                <c:pt idx="5">
                  <c:v>5.4584677518119982</c:v>
                </c:pt>
                <c:pt idx="6">
                  <c:v>6.0560758879601337</c:v>
                </c:pt>
                <c:pt idx="7">
                  <c:v>6.8016366015923593</c:v>
                </c:pt>
                <c:pt idx="8">
                  <c:v>8.0884853626916566</c:v>
                </c:pt>
                <c:pt idx="9">
                  <c:v>14.373811487570036</c:v>
                </c:pt>
                <c:pt idx="10">
                  <c:v>39.986307381678394</c:v>
                </c:pt>
                <c:pt idx="11">
                  <c:v>69.47200849047266</c:v>
                </c:pt>
                <c:pt idx="12">
                  <c:v>96.369550507089315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D5-456F-ACB0-16580546FEE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38.545720356265726</c:v>
                </c:pt>
                <c:pt idx="1">
                  <c:v>29.402559981739689</c:v>
                </c:pt>
                <c:pt idx="2">
                  <c:v>26.523911888520214</c:v>
                </c:pt>
                <c:pt idx="3">
                  <c:v>49.206887699590474</c:v>
                </c:pt>
                <c:pt idx="4">
                  <c:v>41.377458789351508</c:v>
                </c:pt>
                <c:pt idx="5">
                  <c:v>30.776682474477937</c:v>
                </c:pt>
                <c:pt idx="6">
                  <c:v>29.820718221731784</c:v>
                </c:pt>
                <c:pt idx="7">
                  <c:v>52.912660774631547</c:v>
                </c:pt>
                <c:pt idx="8">
                  <c:v>54.80612975899087</c:v>
                </c:pt>
                <c:pt idx="9">
                  <c:v>66.889582879285442</c:v>
                </c:pt>
                <c:pt idx="10">
                  <c:v>214.08943019146614</c:v>
                </c:pt>
                <c:pt idx="11">
                  <c:v>323.21351367196644</c:v>
                </c:pt>
                <c:pt idx="12">
                  <c:v>329.5405345144037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8D5-456F-ACB0-16580546FEE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918.38626346253125</c:v>
                </c:pt>
                <c:pt idx="1">
                  <c:v>560.54735901144886</c:v>
                </c:pt>
                <c:pt idx="2">
                  <c:v>575.70665436399952</c:v>
                </c:pt>
                <c:pt idx="3">
                  <c:v>605.4132082594349</c:v>
                </c:pt>
                <c:pt idx="4">
                  <c:v>625.33770970372166</c:v>
                </c:pt>
                <c:pt idx="5">
                  <c:v>475.85799540644001</c:v>
                </c:pt>
                <c:pt idx="6">
                  <c:v>518.67053355040639</c:v>
                </c:pt>
                <c:pt idx="7">
                  <c:v>508.44403242341582</c:v>
                </c:pt>
                <c:pt idx="8">
                  <c:v>599.34017745210735</c:v>
                </c:pt>
                <c:pt idx="9">
                  <c:v>532.55625123403354</c:v>
                </c:pt>
                <c:pt idx="10">
                  <c:v>878.15025516715741</c:v>
                </c:pt>
                <c:pt idx="11">
                  <c:v>1469.4292536216924</c:v>
                </c:pt>
                <c:pt idx="12">
                  <c:v>1734.8588044873591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8D5-456F-ACB0-1658054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38826096"/>
        <c:axId val="-1538823376"/>
      </c:barChart>
      <c:catAx>
        <c:axId val="-153882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882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3882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882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Y2567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13156.673522126486</c:v>
                </c:pt>
                <c:pt idx="1">
                  <c:v>10755.219547129947</c:v>
                </c:pt>
                <c:pt idx="2">
                  <c:v>9822.72942416767</c:v>
                </c:pt>
                <c:pt idx="3">
                  <c:v>10303.194093667766</c:v>
                </c:pt>
                <c:pt idx="4">
                  <c:v>9881.9760166551623</c:v>
                </c:pt>
                <c:pt idx="5">
                  <c:v>10466.449435663722</c:v>
                </c:pt>
                <c:pt idx="6">
                  <c:v>9239.0524696871362</c:v>
                </c:pt>
                <c:pt idx="7">
                  <c:v>7860.9587739094495</c:v>
                </c:pt>
                <c:pt idx="8">
                  <c:v>7935.2816354520473</c:v>
                </c:pt>
                <c:pt idx="9">
                  <c:v>7378.8711643697079</c:v>
                </c:pt>
                <c:pt idx="10">
                  <c:v>6637.7422219903874</c:v>
                </c:pt>
                <c:pt idx="11">
                  <c:v>7027.8095347776498</c:v>
                </c:pt>
                <c:pt idx="12">
                  <c:v>6557.2873854964828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4-4220-805C-48A65C3721B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68.319413940108134</c:v>
                </c:pt>
                <c:pt idx="1">
                  <c:v>68.937319587697075</c:v>
                </c:pt>
                <c:pt idx="2">
                  <c:v>78.561127194674683</c:v>
                </c:pt>
                <c:pt idx="3">
                  <c:v>74.65390416918747</c:v>
                </c:pt>
                <c:pt idx="4">
                  <c:v>67.50605225320156</c:v>
                </c:pt>
                <c:pt idx="5">
                  <c:v>47.844743679471634</c:v>
                </c:pt>
                <c:pt idx="6">
                  <c:v>49.051474616582965</c:v>
                </c:pt>
                <c:pt idx="7">
                  <c:v>33.17368321432604</c:v>
                </c:pt>
                <c:pt idx="8">
                  <c:v>55.426568439446996</c:v>
                </c:pt>
                <c:pt idx="9">
                  <c:v>65.126481014741032</c:v>
                </c:pt>
                <c:pt idx="10">
                  <c:v>54.544051683118269</c:v>
                </c:pt>
                <c:pt idx="11">
                  <c:v>73.252477374190676</c:v>
                </c:pt>
                <c:pt idx="12">
                  <c:v>53.12851781169767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14-4220-805C-48A65C3721B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1502.1207557703649</c:v>
                </c:pt>
                <c:pt idx="1">
                  <c:v>1417.0539736945525</c:v>
                </c:pt>
                <c:pt idx="2">
                  <c:v>1277.6930499873606</c:v>
                </c:pt>
                <c:pt idx="3">
                  <c:v>1503.8686198689629</c:v>
                </c:pt>
                <c:pt idx="4">
                  <c:v>1716.0930629835332</c:v>
                </c:pt>
                <c:pt idx="5">
                  <c:v>1890.8311342446525</c:v>
                </c:pt>
                <c:pt idx="6">
                  <c:v>1486.0313878058182</c:v>
                </c:pt>
                <c:pt idx="7">
                  <c:v>1544.2004399673806</c:v>
                </c:pt>
                <c:pt idx="8">
                  <c:v>1763.9863003685139</c:v>
                </c:pt>
                <c:pt idx="9">
                  <c:v>1659.7359305670998</c:v>
                </c:pt>
                <c:pt idx="10">
                  <c:v>2192.432097473521</c:v>
                </c:pt>
                <c:pt idx="11">
                  <c:v>2149.3703639241448</c:v>
                </c:pt>
                <c:pt idx="12">
                  <c:v>3654.8048277157409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14-4220-805C-48A65C3721B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511.32343238317532</c:v>
                </c:pt>
                <c:pt idx="1">
                  <c:v>662.50441729101658</c:v>
                </c:pt>
                <c:pt idx="2">
                  <c:v>652.22679234353757</c:v>
                </c:pt>
                <c:pt idx="3">
                  <c:v>683.82464768464581</c:v>
                </c:pt>
                <c:pt idx="4">
                  <c:v>736.09056958431677</c:v>
                </c:pt>
                <c:pt idx="5">
                  <c:v>752.2517919744796</c:v>
                </c:pt>
                <c:pt idx="6">
                  <c:v>562.98056689642101</c:v>
                </c:pt>
                <c:pt idx="7">
                  <c:v>723.26823276497737</c:v>
                </c:pt>
                <c:pt idx="8">
                  <c:v>836.07245754021517</c:v>
                </c:pt>
                <c:pt idx="9">
                  <c:v>718.25955548489048</c:v>
                </c:pt>
                <c:pt idx="10">
                  <c:v>1306.2176222958835</c:v>
                </c:pt>
                <c:pt idx="11">
                  <c:v>1164.1910326508232</c:v>
                </c:pt>
                <c:pt idx="12">
                  <c:v>2219.6060920459472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14-4220-805C-48A65C3721B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734.07029011236739</c:v>
                </c:pt>
                <c:pt idx="1">
                  <c:v>756.695663735886</c:v>
                </c:pt>
                <c:pt idx="2">
                  <c:v>666.64773947155038</c:v>
                </c:pt>
                <c:pt idx="3">
                  <c:v>864.97707133935921</c:v>
                </c:pt>
                <c:pt idx="4">
                  <c:v>781.23728755734965</c:v>
                </c:pt>
                <c:pt idx="5">
                  <c:v>815.97140123451311</c:v>
                </c:pt>
                <c:pt idx="6">
                  <c:v>787.28282865562289</c:v>
                </c:pt>
                <c:pt idx="7">
                  <c:v>510.55369408130292</c:v>
                </c:pt>
                <c:pt idx="8">
                  <c:v>541.30108208333093</c:v>
                </c:pt>
                <c:pt idx="9">
                  <c:v>717.57870215284026</c:v>
                </c:pt>
                <c:pt idx="10">
                  <c:v>572.31598873174312</c:v>
                </c:pt>
                <c:pt idx="11">
                  <c:v>229.96379583924477</c:v>
                </c:pt>
                <c:pt idx="12">
                  <c:v>229.77388250295633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14-4220-805C-48A65C3721B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713.60095312531143</c:v>
                </c:pt>
                <c:pt idx="1">
                  <c:v>651.71838858441788</c:v>
                </c:pt>
                <c:pt idx="2">
                  <c:v>662.81855083270716</c:v>
                </c:pt>
                <c:pt idx="3">
                  <c:v>942.4346896901576</c:v>
                </c:pt>
                <c:pt idx="4">
                  <c:v>775.71266307941687</c:v>
                </c:pt>
                <c:pt idx="5">
                  <c:v>840.90000271187216</c:v>
                </c:pt>
                <c:pt idx="6">
                  <c:v>952.53138325202053</c:v>
                </c:pt>
                <c:pt idx="7">
                  <c:v>566.40423688516501</c:v>
                </c:pt>
                <c:pt idx="8">
                  <c:v>648.32550251480677</c:v>
                </c:pt>
                <c:pt idx="9">
                  <c:v>602.83356447653387</c:v>
                </c:pt>
                <c:pt idx="10">
                  <c:v>444.75140865467222</c:v>
                </c:pt>
                <c:pt idx="11">
                  <c:v>431.85490869071913</c:v>
                </c:pt>
                <c:pt idx="12">
                  <c:v>410.35548171025835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B14-4220-805C-48A65C3721B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1619.7224847890188</c:v>
                </c:pt>
                <c:pt idx="1">
                  <c:v>535.73622169967712</c:v>
                </c:pt>
                <c:pt idx="2">
                  <c:v>899.72085712876526</c:v>
                </c:pt>
                <c:pt idx="3">
                  <c:v>1130.0854902280805</c:v>
                </c:pt>
                <c:pt idx="4">
                  <c:v>897.41604260206202</c:v>
                </c:pt>
                <c:pt idx="5">
                  <c:v>798.0122828900295</c:v>
                </c:pt>
                <c:pt idx="6">
                  <c:v>788.34974602971022</c:v>
                </c:pt>
                <c:pt idx="7">
                  <c:v>759.35883840561519</c:v>
                </c:pt>
                <c:pt idx="8">
                  <c:v>935.94347854094065</c:v>
                </c:pt>
                <c:pt idx="9">
                  <c:v>810.31576420082206</c:v>
                </c:pt>
                <c:pt idx="10">
                  <c:v>985.7055119196084</c:v>
                </c:pt>
                <c:pt idx="11">
                  <c:v>389.20590935335343</c:v>
                </c:pt>
                <c:pt idx="12">
                  <c:v>805.78266300354653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B14-4220-805C-48A65C3721B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245.17776341876623</c:v>
                </c:pt>
                <c:pt idx="1">
                  <c:v>185.27339279027731</c:v>
                </c:pt>
                <c:pt idx="2">
                  <c:v>170.28530498653225</c:v>
                </c:pt>
                <c:pt idx="3">
                  <c:v>177.8906529079072</c:v>
                </c:pt>
                <c:pt idx="4">
                  <c:v>304.22650165178931</c:v>
                </c:pt>
                <c:pt idx="5">
                  <c:v>366.30799130314517</c:v>
                </c:pt>
                <c:pt idx="6">
                  <c:v>169.85044259682607</c:v>
                </c:pt>
                <c:pt idx="7">
                  <c:v>342.71316257812958</c:v>
                </c:pt>
                <c:pt idx="8">
                  <c:v>458.98264126480154</c:v>
                </c:pt>
                <c:pt idx="9">
                  <c:v>580.58384823301253</c:v>
                </c:pt>
                <c:pt idx="10">
                  <c:v>529.58611707272405</c:v>
                </c:pt>
                <c:pt idx="11">
                  <c:v>580.06210326397536</c:v>
                </c:pt>
                <c:pt idx="12">
                  <c:v>571.62572239797146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B14-4220-805C-48A65C3721B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421.09527055712448</c:v>
                </c:pt>
                <c:pt idx="1">
                  <c:v>346.72911100577721</c:v>
                </c:pt>
                <c:pt idx="2">
                  <c:v>355.56934294408023</c:v>
                </c:pt>
                <c:pt idx="3">
                  <c:v>363.04656922428939</c:v>
                </c:pt>
                <c:pt idx="4">
                  <c:v>355.53788196400234</c:v>
                </c:pt>
                <c:pt idx="5">
                  <c:v>428.01557783246409</c:v>
                </c:pt>
                <c:pt idx="6">
                  <c:v>375.08015180624841</c:v>
                </c:pt>
                <c:pt idx="7">
                  <c:v>306.66735761141905</c:v>
                </c:pt>
                <c:pt idx="8">
                  <c:v>319.37187575236555</c:v>
                </c:pt>
                <c:pt idx="9">
                  <c:v>334.42967651521184</c:v>
                </c:pt>
                <c:pt idx="10">
                  <c:v>319.72768023525884</c:v>
                </c:pt>
                <c:pt idx="11">
                  <c:v>312.68937718337145</c:v>
                </c:pt>
                <c:pt idx="12">
                  <c:v>279.0278921781578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B14-4220-805C-48A65C3721B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42.593288937189769</c:v>
                </c:pt>
                <c:pt idx="1">
                  <c:v>68.172319652635451</c:v>
                </c:pt>
                <c:pt idx="2">
                  <c:v>36.81473688126384</c:v>
                </c:pt>
                <c:pt idx="3">
                  <c:v>53.489937936726676</c:v>
                </c:pt>
                <c:pt idx="4">
                  <c:v>39.354929056887308</c:v>
                </c:pt>
                <c:pt idx="5">
                  <c:v>77.858921809126613</c:v>
                </c:pt>
                <c:pt idx="6">
                  <c:v>37.552920092170851</c:v>
                </c:pt>
                <c:pt idx="7">
                  <c:v>70.174668853218407</c:v>
                </c:pt>
                <c:pt idx="8">
                  <c:v>20.940229880379654</c:v>
                </c:pt>
                <c:pt idx="9">
                  <c:v>48.297536885835065</c:v>
                </c:pt>
                <c:pt idx="10">
                  <c:v>21.970673244150714</c:v>
                </c:pt>
                <c:pt idx="11">
                  <c:v>145.57492661067201</c:v>
                </c:pt>
                <c:pt idx="12">
                  <c:v>5.3205168962603429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B14-4220-805C-48A65C3721B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599.4866191453151</c:v>
                </c:pt>
                <c:pt idx="1">
                  <c:v>196.71119241673739</c:v>
                </c:pt>
                <c:pt idx="2">
                  <c:v>475.54909321434758</c:v>
                </c:pt>
                <c:pt idx="3">
                  <c:v>408.57276637162516</c:v>
                </c:pt>
                <c:pt idx="4">
                  <c:v>476.8475705670171</c:v>
                </c:pt>
                <c:pt idx="5">
                  <c:v>635.03885450732116</c:v>
                </c:pt>
                <c:pt idx="6">
                  <c:v>383.51973094636293</c:v>
                </c:pt>
                <c:pt idx="7">
                  <c:v>469.38209502733929</c:v>
                </c:pt>
                <c:pt idx="8">
                  <c:v>392.71218920348315</c:v>
                </c:pt>
                <c:pt idx="9">
                  <c:v>129.0801435030674</c:v>
                </c:pt>
                <c:pt idx="10">
                  <c:v>155.40416612513673</c:v>
                </c:pt>
                <c:pt idx="11">
                  <c:v>124.9554819594062</c:v>
                </c:pt>
                <c:pt idx="12">
                  <c:v>64.346989641813806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B14-4220-805C-48A65C37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38820112"/>
        <c:axId val="-1538830448"/>
      </c:barChart>
      <c:catAx>
        <c:axId val="-153882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883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3883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8820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Y2567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13156.673522126486</c:v>
                </c:pt>
                <c:pt idx="1">
                  <c:v>10755.219547129947</c:v>
                </c:pt>
                <c:pt idx="2">
                  <c:v>9822.72942416767</c:v>
                </c:pt>
                <c:pt idx="3">
                  <c:v>10303.194093667766</c:v>
                </c:pt>
                <c:pt idx="4">
                  <c:v>9881.9760166551623</c:v>
                </c:pt>
                <c:pt idx="5">
                  <c:v>10466.449435663722</c:v>
                </c:pt>
                <c:pt idx="6">
                  <c:v>9239.0524696871362</c:v>
                </c:pt>
                <c:pt idx="7">
                  <c:v>7860.9587739094495</c:v>
                </c:pt>
                <c:pt idx="8">
                  <c:v>7935.2816354520473</c:v>
                </c:pt>
                <c:pt idx="9">
                  <c:v>7378.8711643697079</c:v>
                </c:pt>
                <c:pt idx="10">
                  <c:v>6637.7422219903874</c:v>
                </c:pt>
                <c:pt idx="11">
                  <c:v>7027.8095347776498</c:v>
                </c:pt>
                <c:pt idx="12">
                  <c:v>6557.2873854964828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57-40D4-BF3B-6ABE848318C9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68.319413940108134</c:v>
                </c:pt>
                <c:pt idx="1">
                  <c:v>68.937319587697075</c:v>
                </c:pt>
                <c:pt idx="2">
                  <c:v>78.561127194674683</c:v>
                </c:pt>
                <c:pt idx="3">
                  <c:v>74.65390416918747</c:v>
                </c:pt>
                <c:pt idx="4">
                  <c:v>67.50605225320156</c:v>
                </c:pt>
                <c:pt idx="5">
                  <c:v>47.844743679471634</c:v>
                </c:pt>
                <c:pt idx="6">
                  <c:v>49.051474616582965</c:v>
                </c:pt>
                <c:pt idx="7">
                  <c:v>33.17368321432604</c:v>
                </c:pt>
                <c:pt idx="8">
                  <c:v>55.426568439446996</c:v>
                </c:pt>
                <c:pt idx="9">
                  <c:v>65.126481014741032</c:v>
                </c:pt>
                <c:pt idx="10">
                  <c:v>54.544051683118269</c:v>
                </c:pt>
                <c:pt idx="11">
                  <c:v>73.252477374190676</c:v>
                </c:pt>
                <c:pt idx="12">
                  <c:v>53.12851781169767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57-40D4-BF3B-6ABE848318C9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1502.1207557703649</c:v>
                </c:pt>
                <c:pt idx="1">
                  <c:v>1417.0539736945525</c:v>
                </c:pt>
                <c:pt idx="2">
                  <c:v>1277.6930499873606</c:v>
                </c:pt>
                <c:pt idx="3">
                  <c:v>1503.8686198689629</c:v>
                </c:pt>
                <c:pt idx="4">
                  <c:v>1716.0930629835332</c:v>
                </c:pt>
                <c:pt idx="5">
                  <c:v>1890.8311342446525</c:v>
                </c:pt>
                <c:pt idx="6">
                  <c:v>1486.0313878058182</c:v>
                </c:pt>
                <c:pt idx="7">
                  <c:v>1544.2004399673806</c:v>
                </c:pt>
                <c:pt idx="8">
                  <c:v>1763.9863003685139</c:v>
                </c:pt>
                <c:pt idx="9">
                  <c:v>1659.7359305670998</c:v>
                </c:pt>
                <c:pt idx="10">
                  <c:v>2192.432097473521</c:v>
                </c:pt>
                <c:pt idx="11">
                  <c:v>2149.3703639241448</c:v>
                </c:pt>
                <c:pt idx="12">
                  <c:v>3654.8048277157409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57-40D4-BF3B-6ABE848318C9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511.32343238317532</c:v>
                </c:pt>
                <c:pt idx="1">
                  <c:v>662.50441729101658</c:v>
                </c:pt>
                <c:pt idx="2">
                  <c:v>652.22679234353757</c:v>
                </c:pt>
                <c:pt idx="3">
                  <c:v>683.82464768464581</c:v>
                </c:pt>
                <c:pt idx="4">
                  <c:v>736.09056958431677</c:v>
                </c:pt>
                <c:pt idx="5">
                  <c:v>752.2517919744796</c:v>
                </c:pt>
                <c:pt idx="6">
                  <c:v>562.98056689642101</c:v>
                </c:pt>
                <c:pt idx="7">
                  <c:v>723.26823276497737</c:v>
                </c:pt>
                <c:pt idx="8">
                  <c:v>836.07245754021517</c:v>
                </c:pt>
                <c:pt idx="9">
                  <c:v>718.25955548489048</c:v>
                </c:pt>
                <c:pt idx="10">
                  <c:v>1306.2176222958835</c:v>
                </c:pt>
                <c:pt idx="11">
                  <c:v>1164.1910326508232</c:v>
                </c:pt>
                <c:pt idx="12">
                  <c:v>2219.6060920459472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57-40D4-BF3B-6ABE848318C9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734.07029011236739</c:v>
                </c:pt>
                <c:pt idx="1">
                  <c:v>756.695663735886</c:v>
                </c:pt>
                <c:pt idx="2">
                  <c:v>666.64773947155038</c:v>
                </c:pt>
                <c:pt idx="3">
                  <c:v>864.97707133935921</c:v>
                </c:pt>
                <c:pt idx="4">
                  <c:v>781.23728755734965</c:v>
                </c:pt>
                <c:pt idx="5">
                  <c:v>815.97140123451311</c:v>
                </c:pt>
                <c:pt idx="6">
                  <c:v>787.28282865562289</c:v>
                </c:pt>
                <c:pt idx="7">
                  <c:v>510.55369408130292</c:v>
                </c:pt>
                <c:pt idx="8">
                  <c:v>541.30108208333093</c:v>
                </c:pt>
                <c:pt idx="9">
                  <c:v>717.57870215284026</c:v>
                </c:pt>
                <c:pt idx="10">
                  <c:v>572.31598873174312</c:v>
                </c:pt>
                <c:pt idx="11">
                  <c:v>229.96379583924477</c:v>
                </c:pt>
                <c:pt idx="12">
                  <c:v>229.77388250295633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57-40D4-BF3B-6ABE848318C9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713.60095312531143</c:v>
                </c:pt>
                <c:pt idx="1">
                  <c:v>651.71838858441788</c:v>
                </c:pt>
                <c:pt idx="2">
                  <c:v>662.81855083270716</c:v>
                </c:pt>
                <c:pt idx="3">
                  <c:v>942.4346896901576</c:v>
                </c:pt>
                <c:pt idx="4">
                  <c:v>775.71266307941687</c:v>
                </c:pt>
                <c:pt idx="5">
                  <c:v>840.90000271187216</c:v>
                </c:pt>
                <c:pt idx="6">
                  <c:v>952.53138325202053</c:v>
                </c:pt>
                <c:pt idx="7">
                  <c:v>566.40423688516501</c:v>
                </c:pt>
                <c:pt idx="8">
                  <c:v>648.32550251480677</c:v>
                </c:pt>
                <c:pt idx="9">
                  <c:v>602.83356447653387</c:v>
                </c:pt>
                <c:pt idx="10">
                  <c:v>444.75140865467222</c:v>
                </c:pt>
                <c:pt idx="11">
                  <c:v>431.85490869071913</c:v>
                </c:pt>
                <c:pt idx="12">
                  <c:v>410.35548171025835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57-40D4-BF3B-6ABE848318C9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1619.7224847890188</c:v>
                </c:pt>
                <c:pt idx="1">
                  <c:v>535.73622169967712</c:v>
                </c:pt>
                <c:pt idx="2">
                  <c:v>899.72085712876526</c:v>
                </c:pt>
                <c:pt idx="3">
                  <c:v>1130.0854902280805</c:v>
                </c:pt>
                <c:pt idx="4">
                  <c:v>897.41604260206202</c:v>
                </c:pt>
                <c:pt idx="5">
                  <c:v>798.0122828900295</c:v>
                </c:pt>
                <c:pt idx="6">
                  <c:v>788.34974602971022</c:v>
                </c:pt>
                <c:pt idx="7">
                  <c:v>759.35883840561519</c:v>
                </c:pt>
                <c:pt idx="8">
                  <c:v>935.94347854094065</c:v>
                </c:pt>
                <c:pt idx="9">
                  <c:v>810.31576420082206</c:v>
                </c:pt>
                <c:pt idx="10">
                  <c:v>985.7055119196084</c:v>
                </c:pt>
                <c:pt idx="11">
                  <c:v>389.20590935335343</c:v>
                </c:pt>
                <c:pt idx="12">
                  <c:v>805.78266300354653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C57-40D4-BF3B-6ABE848318C9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245.17776341876623</c:v>
                </c:pt>
                <c:pt idx="1">
                  <c:v>185.27339279027731</c:v>
                </c:pt>
                <c:pt idx="2">
                  <c:v>170.28530498653225</c:v>
                </c:pt>
                <c:pt idx="3">
                  <c:v>177.8906529079072</c:v>
                </c:pt>
                <c:pt idx="4">
                  <c:v>304.22650165178931</c:v>
                </c:pt>
                <c:pt idx="5">
                  <c:v>366.30799130314517</c:v>
                </c:pt>
                <c:pt idx="6">
                  <c:v>169.85044259682607</c:v>
                </c:pt>
                <c:pt idx="7">
                  <c:v>342.71316257812958</c:v>
                </c:pt>
                <c:pt idx="8">
                  <c:v>458.98264126480154</c:v>
                </c:pt>
                <c:pt idx="9">
                  <c:v>580.58384823301253</c:v>
                </c:pt>
                <c:pt idx="10">
                  <c:v>529.58611707272405</c:v>
                </c:pt>
                <c:pt idx="11">
                  <c:v>580.06210326397536</c:v>
                </c:pt>
                <c:pt idx="12">
                  <c:v>571.62572239797146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57-40D4-BF3B-6ABE848318C9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421.09527055712448</c:v>
                </c:pt>
                <c:pt idx="1">
                  <c:v>346.72911100577721</c:v>
                </c:pt>
                <c:pt idx="2">
                  <c:v>355.56934294408023</c:v>
                </c:pt>
                <c:pt idx="3">
                  <c:v>363.04656922428939</c:v>
                </c:pt>
                <c:pt idx="4">
                  <c:v>355.53788196400234</c:v>
                </c:pt>
                <c:pt idx="5">
                  <c:v>428.01557783246409</c:v>
                </c:pt>
                <c:pt idx="6">
                  <c:v>375.08015180624841</c:v>
                </c:pt>
                <c:pt idx="7">
                  <c:v>306.66735761141905</c:v>
                </c:pt>
                <c:pt idx="8">
                  <c:v>319.37187575236555</c:v>
                </c:pt>
                <c:pt idx="9">
                  <c:v>334.42967651521184</c:v>
                </c:pt>
                <c:pt idx="10">
                  <c:v>319.72768023525884</c:v>
                </c:pt>
                <c:pt idx="11">
                  <c:v>312.68937718337145</c:v>
                </c:pt>
                <c:pt idx="12">
                  <c:v>279.0278921781578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C57-40D4-BF3B-6ABE848318C9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42.593288937189769</c:v>
                </c:pt>
                <c:pt idx="1">
                  <c:v>68.172319652635451</c:v>
                </c:pt>
                <c:pt idx="2">
                  <c:v>36.81473688126384</c:v>
                </c:pt>
                <c:pt idx="3">
                  <c:v>53.489937936726676</c:v>
                </c:pt>
                <c:pt idx="4">
                  <c:v>39.354929056887308</c:v>
                </c:pt>
                <c:pt idx="5">
                  <c:v>77.858921809126613</c:v>
                </c:pt>
                <c:pt idx="6">
                  <c:v>37.552920092170851</c:v>
                </c:pt>
                <c:pt idx="7">
                  <c:v>70.174668853218407</c:v>
                </c:pt>
                <c:pt idx="8">
                  <c:v>20.940229880379654</c:v>
                </c:pt>
                <c:pt idx="9">
                  <c:v>48.297536885835065</c:v>
                </c:pt>
                <c:pt idx="10">
                  <c:v>21.970673244150714</c:v>
                </c:pt>
                <c:pt idx="11">
                  <c:v>145.57492661067201</c:v>
                </c:pt>
                <c:pt idx="12">
                  <c:v>5.3205168962603429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57-40D4-BF3B-6ABE848318C9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599.4866191453151</c:v>
                </c:pt>
                <c:pt idx="1">
                  <c:v>196.71119241673739</c:v>
                </c:pt>
                <c:pt idx="2">
                  <c:v>475.54909321434758</c:v>
                </c:pt>
                <c:pt idx="3">
                  <c:v>408.57276637162516</c:v>
                </c:pt>
                <c:pt idx="4">
                  <c:v>476.8475705670171</c:v>
                </c:pt>
                <c:pt idx="5">
                  <c:v>635.03885450732116</c:v>
                </c:pt>
                <c:pt idx="6">
                  <c:v>383.51973094636293</c:v>
                </c:pt>
                <c:pt idx="7">
                  <c:v>469.38209502733929</c:v>
                </c:pt>
                <c:pt idx="8">
                  <c:v>392.71218920348315</c:v>
                </c:pt>
                <c:pt idx="9">
                  <c:v>129.0801435030674</c:v>
                </c:pt>
                <c:pt idx="10">
                  <c:v>155.40416612513673</c:v>
                </c:pt>
                <c:pt idx="11">
                  <c:v>124.9554819594062</c:v>
                </c:pt>
                <c:pt idx="12">
                  <c:v>64.346989641813806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57-40D4-BF3B-6ABE8483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538816848"/>
        <c:axId val="-1538828816"/>
      </c:barChart>
      <c:catAx>
        <c:axId val="-153881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882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53882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538816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76200</xdr:rowOff>
    </xdr:from>
    <xdr:to>
      <xdr:col>7</xdr:col>
      <xdr:colOff>937260</xdr:colOff>
      <xdr:row>70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F9C52FF-10DB-4905-9ABD-B9DF41B4D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</xdr:colOff>
      <xdr:row>1</xdr:row>
      <xdr:rowOff>167640</xdr:rowOff>
    </xdr:from>
    <xdr:to>
      <xdr:col>18</xdr:col>
      <xdr:colOff>617220</xdr:colOff>
      <xdr:row>29</xdr:row>
      <xdr:rowOff>144780</xdr:rowOff>
    </xdr:to>
    <xdr:graphicFrame macro="">
      <xdr:nvGraphicFramePr>
        <xdr:cNvPr id="3" name="Chart 3">
          <a:extLst>
            <a:ext uri="{FF2B5EF4-FFF2-40B4-BE49-F238E27FC236}">
              <a16:creationId xmlns="" xmlns:a16="http://schemas.microsoft.com/office/drawing/2014/main" id="{79B23D73-341E-4A45-91EE-396B62C4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B38FBDD-4898-4BFB-829E-B776FBC4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22860</xdr:rowOff>
    </xdr:from>
    <xdr:to>
      <xdr:col>11</xdr:col>
      <xdr:colOff>998220</xdr:colOff>
      <xdr:row>78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44C62D05-262E-4AEE-9C26-FD61541D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activeCell="P18" sqref="P18"/>
    </sheetView>
  </sheetViews>
  <sheetFormatPr defaultRowHeight="14.4"/>
  <cols>
    <col min="1" max="1" width="2.88671875" customWidth="1"/>
    <col min="2" max="2" width="12.44140625" customWidth="1"/>
    <col min="3" max="3" width="2.44140625" customWidth="1"/>
    <col min="4" max="4" width="14.21875" customWidth="1"/>
    <col min="5" max="5" width="3" customWidth="1"/>
    <col min="6" max="6" width="11" customWidth="1"/>
    <col min="7" max="7" width="2.44140625" customWidth="1"/>
    <col min="8" max="8" width="12.88671875" customWidth="1"/>
    <col min="9" max="9" width="3.21875" customWidth="1"/>
    <col min="10" max="10" width="13.6640625" customWidth="1"/>
    <col min="11" max="11" width="2.5546875" customWidth="1"/>
    <col min="12" max="12" width="14.88671875" customWidth="1"/>
    <col min="13" max="13" width="3.44140625" customWidth="1"/>
    <col min="14" max="14" width="14.109375" customWidth="1"/>
  </cols>
  <sheetData>
    <row r="1" spans="1:14" ht="21">
      <c r="A1" s="71"/>
      <c r="B1" s="72" t="s">
        <v>282</v>
      </c>
      <c r="C1" s="73"/>
      <c r="D1" s="74" t="s">
        <v>283</v>
      </c>
      <c r="E1" s="75"/>
      <c r="F1" s="76" t="s">
        <v>284</v>
      </c>
      <c r="G1" s="77"/>
      <c r="H1" s="78" t="s">
        <v>285</v>
      </c>
      <c r="I1" s="79"/>
      <c r="J1" s="80" t="s">
        <v>286</v>
      </c>
      <c r="K1" s="81"/>
      <c r="L1" s="82" t="s">
        <v>287</v>
      </c>
      <c r="M1" s="83"/>
      <c r="N1" s="84" t="s">
        <v>288</v>
      </c>
    </row>
    <row r="2" spans="1:14" ht="21">
      <c r="A2" s="85">
        <v>1</v>
      </c>
      <c r="B2" s="86" t="s">
        <v>47</v>
      </c>
      <c r="C2" s="87">
        <v>1</v>
      </c>
      <c r="D2" s="88" t="s">
        <v>51</v>
      </c>
      <c r="E2" s="89">
        <v>1</v>
      </c>
      <c r="F2" s="90" t="s">
        <v>289</v>
      </c>
      <c r="G2" s="91">
        <v>1</v>
      </c>
      <c r="H2" s="92" t="s">
        <v>88</v>
      </c>
      <c r="I2" s="93">
        <v>1</v>
      </c>
      <c r="J2" s="94" t="s">
        <v>55</v>
      </c>
      <c r="K2" s="95">
        <v>1</v>
      </c>
      <c r="L2" s="96" t="s">
        <v>45</v>
      </c>
      <c r="M2" s="97">
        <v>1</v>
      </c>
      <c r="N2" s="98" t="s">
        <v>49</v>
      </c>
    </row>
    <row r="3" spans="1:14" ht="21">
      <c r="A3" s="99">
        <v>2</v>
      </c>
      <c r="B3" s="100" t="s">
        <v>120</v>
      </c>
      <c r="C3" s="87">
        <v>2</v>
      </c>
      <c r="D3" s="88" t="s">
        <v>69</v>
      </c>
      <c r="E3" s="89">
        <v>2</v>
      </c>
      <c r="F3" s="90" t="s">
        <v>71</v>
      </c>
      <c r="G3" s="91">
        <v>2</v>
      </c>
      <c r="H3" s="92" t="s">
        <v>115</v>
      </c>
      <c r="I3" s="93">
        <v>2</v>
      </c>
      <c r="J3" s="94" t="s">
        <v>103</v>
      </c>
      <c r="K3" s="95">
        <v>2</v>
      </c>
      <c r="L3" s="96" t="s">
        <v>110</v>
      </c>
      <c r="M3" s="97">
        <v>2</v>
      </c>
      <c r="N3" s="98" t="s">
        <v>91</v>
      </c>
    </row>
    <row r="4" spans="1:14" ht="21">
      <c r="A4" s="99">
        <v>3</v>
      </c>
      <c r="B4" s="100" t="s">
        <v>68</v>
      </c>
      <c r="C4" s="87">
        <v>3</v>
      </c>
      <c r="D4" s="88" t="s">
        <v>73</v>
      </c>
      <c r="E4" s="89">
        <v>3</v>
      </c>
      <c r="F4" s="90" t="s">
        <v>111</v>
      </c>
      <c r="G4" s="91">
        <v>3</v>
      </c>
      <c r="H4" s="92" t="s">
        <v>99</v>
      </c>
      <c r="I4" s="93">
        <v>3</v>
      </c>
      <c r="J4" s="94" t="s">
        <v>107</v>
      </c>
      <c r="K4" s="95">
        <v>3</v>
      </c>
      <c r="L4" s="96" t="s">
        <v>108</v>
      </c>
      <c r="M4" s="97">
        <v>3</v>
      </c>
      <c r="N4" s="98" t="s">
        <v>79</v>
      </c>
    </row>
    <row r="5" spans="1:14" ht="21">
      <c r="A5" s="99">
        <v>4</v>
      </c>
      <c r="B5" s="100" t="s">
        <v>75</v>
      </c>
      <c r="C5" s="87">
        <v>4</v>
      </c>
      <c r="D5" s="88" t="s">
        <v>74</v>
      </c>
      <c r="E5" s="89">
        <v>4</v>
      </c>
      <c r="F5" s="90" t="s">
        <v>96</v>
      </c>
      <c r="G5" s="91">
        <v>4</v>
      </c>
      <c r="H5" s="92" t="s">
        <v>121</v>
      </c>
      <c r="I5" s="93">
        <v>4</v>
      </c>
      <c r="J5" s="94" t="s">
        <v>118</v>
      </c>
      <c r="K5" s="95">
        <v>4</v>
      </c>
      <c r="L5" s="96" t="s">
        <v>128</v>
      </c>
      <c r="M5" s="97">
        <v>4</v>
      </c>
      <c r="N5" s="98" t="s">
        <v>133</v>
      </c>
    </row>
    <row r="6" spans="1:14" ht="21">
      <c r="A6" s="99">
        <v>5</v>
      </c>
      <c r="B6" s="100" t="s">
        <v>130</v>
      </c>
      <c r="C6" s="87">
        <v>5</v>
      </c>
      <c r="D6" s="88" t="s">
        <v>57</v>
      </c>
      <c r="E6" s="89">
        <v>5</v>
      </c>
      <c r="F6" s="90" t="s">
        <v>54</v>
      </c>
      <c r="G6" s="91">
        <v>5</v>
      </c>
      <c r="H6" s="92" t="s">
        <v>109</v>
      </c>
      <c r="I6" s="93">
        <v>5</v>
      </c>
      <c r="J6" s="94" t="s">
        <v>101</v>
      </c>
      <c r="K6" s="95">
        <v>5</v>
      </c>
      <c r="L6" s="96" t="s">
        <v>46</v>
      </c>
      <c r="M6" s="97">
        <v>5</v>
      </c>
      <c r="N6" s="98" t="s">
        <v>117</v>
      </c>
    </row>
    <row r="7" spans="1:14" ht="21">
      <c r="A7" s="99">
        <v>6</v>
      </c>
      <c r="B7" s="100" t="s">
        <v>60</v>
      </c>
      <c r="C7" s="87">
        <v>6</v>
      </c>
      <c r="D7" s="88" t="s">
        <v>90</v>
      </c>
      <c r="E7" s="89">
        <v>6</v>
      </c>
      <c r="F7" s="90" t="s">
        <v>65</v>
      </c>
      <c r="G7" s="91">
        <v>6</v>
      </c>
      <c r="H7" s="92" t="s">
        <v>290</v>
      </c>
      <c r="I7" s="93">
        <v>6</v>
      </c>
      <c r="J7" s="94" t="s">
        <v>98</v>
      </c>
      <c r="K7" s="95">
        <v>6</v>
      </c>
      <c r="L7" s="96" t="s">
        <v>100</v>
      </c>
      <c r="M7" s="97">
        <v>6</v>
      </c>
      <c r="N7" s="98" t="s">
        <v>86</v>
      </c>
    </row>
    <row r="8" spans="1:14" ht="21">
      <c r="A8" s="99">
        <v>7</v>
      </c>
      <c r="B8" s="100" t="s">
        <v>48</v>
      </c>
      <c r="C8" s="87">
        <v>7</v>
      </c>
      <c r="D8" s="101" t="s">
        <v>106</v>
      </c>
      <c r="E8" s="89">
        <v>7</v>
      </c>
      <c r="F8" s="90" t="s">
        <v>93</v>
      </c>
      <c r="G8" s="102"/>
      <c r="H8" s="103"/>
      <c r="I8" s="93">
        <v>7</v>
      </c>
      <c r="J8" s="94" t="s">
        <v>84</v>
      </c>
      <c r="K8" s="95">
        <v>7</v>
      </c>
      <c r="L8" s="96" t="s">
        <v>124</v>
      </c>
      <c r="M8" s="97">
        <v>7</v>
      </c>
      <c r="N8" s="98" t="s">
        <v>50</v>
      </c>
    </row>
    <row r="9" spans="1:14" ht="21">
      <c r="A9" s="99">
        <v>8</v>
      </c>
      <c r="B9" s="100" t="s">
        <v>66</v>
      </c>
      <c r="C9" s="87">
        <v>8</v>
      </c>
      <c r="D9" s="88" t="s">
        <v>113</v>
      </c>
      <c r="E9" s="89">
        <v>8</v>
      </c>
      <c r="F9" s="90" t="s">
        <v>123</v>
      </c>
      <c r="G9" s="104"/>
      <c r="H9" s="104"/>
      <c r="I9" s="93">
        <v>8</v>
      </c>
      <c r="J9" s="94" t="s">
        <v>56</v>
      </c>
      <c r="K9" s="95">
        <v>8</v>
      </c>
      <c r="L9" s="96" t="s">
        <v>81</v>
      </c>
      <c r="M9" s="97">
        <v>8</v>
      </c>
      <c r="N9" s="98" t="s">
        <v>127</v>
      </c>
    </row>
    <row r="10" spans="1:14" ht="21">
      <c r="A10" s="99">
        <v>9</v>
      </c>
      <c r="B10" s="100" t="s">
        <v>64</v>
      </c>
      <c r="C10" s="87">
        <v>9</v>
      </c>
      <c r="D10" s="88" t="s">
        <v>83</v>
      </c>
      <c r="E10" s="89">
        <v>9</v>
      </c>
      <c r="F10" s="90" t="s">
        <v>97</v>
      </c>
      <c r="G10" s="104"/>
      <c r="H10" s="104"/>
      <c r="I10" s="105"/>
      <c r="J10" s="106"/>
      <c r="K10" s="95">
        <v>9</v>
      </c>
      <c r="L10" s="96" t="s">
        <v>76</v>
      </c>
      <c r="M10" s="97">
        <v>9</v>
      </c>
      <c r="N10" s="98" t="s">
        <v>94</v>
      </c>
    </row>
    <row r="11" spans="1:14" ht="21">
      <c r="A11" s="107"/>
      <c r="B11" s="108"/>
      <c r="C11" s="87">
        <v>10</v>
      </c>
      <c r="D11" s="88" t="s">
        <v>80</v>
      </c>
      <c r="E11" s="89">
        <v>10</v>
      </c>
      <c r="F11" s="90" t="s">
        <v>77</v>
      </c>
      <c r="G11" s="104"/>
      <c r="H11" s="104"/>
      <c r="I11" s="104"/>
      <c r="J11" s="104"/>
      <c r="K11" s="95">
        <v>10</v>
      </c>
      <c r="L11" s="96" t="s">
        <v>92</v>
      </c>
      <c r="M11" s="97">
        <v>10</v>
      </c>
      <c r="N11" s="98" t="s">
        <v>114</v>
      </c>
    </row>
    <row r="12" spans="1:14" ht="21">
      <c r="A12" s="109"/>
      <c r="B12" s="109"/>
      <c r="C12" s="87">
        <v>11</v>
      </c>
      <c r="D12" s="88" t="s">
        <v>102</v>
      </c>
      <c r="E12" s="89">
        <v>11</v>
      </c>
      <c r="F12" s="90" t="s">
        <v>104</v>
      </c>
      <c r="G12" s="104"/>
      <c r="H12" s="104"/>
      <c r="I12" s="104"/>
      <c r="J12" s="104"/>
      <c r="K12" s="95">
        <v>11</v>
      </c>
      <c r="L12" s="96" t="s">
        <v>105</v>
      </c>
      <c r="M12" s="97">
        <v>11</v>
      </c>
      <c r="N12" s="98" t="s">
        <v>119</v>
      </c>
    </row>
    <row r="13" spans="1:14" ht="21">
      <c r="A13" s="109"/>
      <c r="B13" s="109"/>
      <c r="C13" s="87">
        <v>12</v>
      </c>
      <c r="D13" s="88" t="s">
        <v>52</v>
      </c>
      <c r="E13" s="89">
        <v>12</v>
      </c>
      <c r="F13" s="90" t="s">
        <v>291</v>
      </c>
      <c r="G13" s="104"/>
      <c r="H13" s="104"/>
      <c r="I13" s="104"/>
      <c r="J13" s="104"/>
      <c r="K13" s="95">
        <v>12</v>
      </c>
      <c r="L13" s="96" t="s">
        <v>125</v>
      </c>
      <c r="M13" s="97">
        <v>12</v>
      </c>
      <c r="N13" s="98" t="s">
        <v>78</v>
      </c>
    </row>
    <row r="14" spans="1:14" ht="21">
      <c r="A14" s="109"/>
      <c r="B14" s="109"/>
      <c r="C14" s="110"/>
      <c r="D14" s="111"/>
      <c r="E14" s="89">
        <v>13</v>
      </c>
      <c r="F14" s="90" t="s">
        <v>87</v>
      </c>
      <c r="G14" s="104"/>
      <c r="H14" s="104"/>
      <c r="I14" s="104"/>
      <c r="J14" s="104"/>
      <c r="K14" s="95">
        <v>13</v>
      </c>
      <c r="L14" s="96" t="s">
        <v>112</v>
      </c>
      <c r="M14" s="97">
        <v>13</v>
      </c>
      <c r="N14" s="98" t="s">
        <v>61</v>
      </c>
    </row>
    <row r="15" spans="1:14" ht="21">
      <c r="A15" s="109"/>
      <c r="B15" s="109"/>
      <c r="C15" s="104"/>
      <c r="D15" s="104"/>
      <c r="E15" s="112">
        <v>14</v>
      </c>
      <c r="F15" s="113" t="s">
        <v>62</v>
      </c>
      <c r="G15" s="104"/>
      <c r="H15" s="104"/>
      <c r="I15" s="104"/>
      <c r="J15" s="104"/>
      <c r="K15" s="95">
        <v>14</v>
      </c>
      <c r="L15" s="96" t="s">
        <v>122</v>
      </c>
      <c r="M15" s="97">
        <v>14</v>
      </c>
      <c r="N15" s="98" t="s">
        <v>95</v>
      </c>
    </row>
    <row r="16" spans="1:14" ht="21">
      <c r="A16" s="109"/>
      <c r="B16" s="109" t="s">
        <v>292</v>
      </c>
      <c r="C16" s="104"/>
      <c r="D16" s="104"/>
      <c r="E16" s="104"/>
      <c r="F16" s="104"/>
      <c r="G16" s="104"/>
      <c r="H16" s="104"/>
      <c r="I16" s="104"/>
      <c r="J16" s="104"/>
      <c r="K16" s="95">
        <v>15</v>
      </c>
      <c r="L16" s="96" t="s">
        <v>72</v>
      </c>
      <c r="M16" s="97">
        <v>15</v>
      </c>
      <c r="N16" s="98" t="s">
        <v>82</v>
      </c>
    </row>
    <row r="17" spans="1:14" ht="21">
      <c r="A17" s="109"/>
      <c r="B17" s="109"/>
      <c r="C17" s="104"/>
      <c r="D17" s="104"/>
      <c r="E17" s="104"/>
      <c r="F17" s="104"/>
      <c r="G17" s="104"/>
      <c r="H17" s="104"/>
      <c r="I17" s="104"/>
      <c r="J17" s="104"/>
      <c r="K17" s="95">
        <v>16</v>
      </c>
      <c r="L17" s="96" t="s">
        <v>63</v>
      </c>
      <c r="M17" s="97">
        <v>16</v>
      </c>
      <c r="N17" s="98" t="s">
        <v>85</v>
      </c>
    </row>
    <row r="18" spans="1:14" ht="21">
      <c r="A18" s="109"/>
      <c r="B18" s="109"/>
      <c r="C18" s="104"/>
      <c r="D18" s="104"/>
      <c r="E18" s="104"/>
      <c r="F18" s="104"/>
      <c r="G18" s="104"/>
      <c r="H18" s="104"/>
      <c r="I18" s="104"/>
      <c r="J18" s="104"/>
      <c r="K18" s="95">
        <v>17</v>
      </c>
      <c r="L18" s="96" t="s">
        <v>293</v>
      </c>
      <c r="M18" s="97">
        <v>17</v>
      </c>
      <c r="N18" s="98" t="s">
        <v>129</v>
      </c>
    </row>
    <row r="19" spans="1:14" ht="2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95">
        <v>18</v>
      </c>
      <c r="L19" s="96" t="s">
        <v>70</v>
      </c>
      <c r="M19" s="97">
        <v>18</v>
      </c>
      <c r="N19" s="98" t="s">
        <v>294</v>
      </c>
    </row>
    <row r="20" spans="1:14" ht="21">
      <c r="A20" s="109"/>
      <c r="B20" s="114"/>
      <c r="C20" s="104"/>
      <c r="D20" s="104"/>
      <c r="E20" s="104"/>
      <c r="F20" s="104"/>
      <c r="G20" s="104"/>
      <c r="H20" s="104"/>
      <c r="I20" s="104"/>
      <c r="J20" s="104"/>
      <c r="K20" s="95">
        <v>19</v>
      </c>
      <c r="L20" s="96" t="s">
        <v>126</v>
      </c>
      <c r="M20" s="115"/>
      <c r="N20" s="116"/>
    </row>
    <row r="21" spans="1:14" ht="2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95">
        <v>20</v>
      </c>
      <c r="L21" s="96" t="s">
        <v>59</v>
      </c>
      <c r="M21" s="104"/>
      <c r="N21" s="104"/>
    </row>
    <row r="22" spans="1:14" ht="2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17">
        <v>21</v>
      </c>
      <c r="L22" s="118" t="s">
        <v>58</v>
      </c>
      <c r="M22" s="104"/>
      <c r="N22" s="104">
        <f>9+12+14+6+8+21+18</f>
        <v>88</v>
      </c>
    </row>
    <row r="23" spans="1:14" ht="2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14" ht="2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ht="2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4" ht="2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4" ht="2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14" ht="2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X154"/>
  <sheetViews>
    <sheetView tabSelected="1" topLeftCell="AK109" zoomScale="50" zoomScaleNormal="50" zoomScaleSheetLayoutView="76" workbookViewId="0">
      <selection activeCell="AM144" sqref="AM144:AW144"/>
    </sheetView>
  </sheetViews>
  <sheetFormatPr defaultColWidth="9" defaultRowHeight="13.2"/>
  <cols>
    <col min="1" max="1" width="11.77734375" style="182" customWidth="1"/>
    <col min="2" max="2" width="20.5546875" style="11" customWidth="1"/>
    <col min="3" max="4" width="16.5546875" style="11" customWidth="1"/>
    <col min="5" max="8" width="14.21875" style="11" customWidth="1"/>
    <col min="9" max="13" width="14.44140625" style="11" customWidth="1"/>
    <col min="14" max="14" width="20.6640625" style="11" hidden="1" customWidth="1"/>
    <col min="15" max="15" width="16.6640625" style="48" hidden="1" customWidth="1"/>
    <col min="16" max="16" width="16.6640625" style="49" hidden="1" customWidth="1"/>
    <col min="17" max="20" width="14.5546875" style="48" hidden="1" customWidth="1"/>
    <col min="21" max="21" width="14.5546875" style="49" hidden="1" customWidth="1"/>
    <col min="22" max="25" width="14.44140625" style="11" hidden="1" customWidth="1"/>
    <col min="26" max="26" width="20.6640625" style="11" customWidth="1"/>
    <col min="27" max="27" width="16.6640625" style="59" customWidth="1"/>
    <col min="28" max="28" width="16.6640625" style="60" customWidth="1"/>
    <col min="29" max="32" width="14.5546875" style="59" customWidth="1"/>
    <col min="33" max="37" width="14.5546875" style="60" customWidth="1"/>
    <col min="38" max="38" width="20.6640625" style="11" customWidth="1"/>
    <col min="39" max="39" width="16.6640625" style="11" customWidth="1"/>
    <col min="40" max="40" width="16.6640625" style="22" customWidth="1"/>
    <col min="41" max="44" width="15.109375" style="11" customWidth="1"/>
    <col min="45" max="45" width="15.109375" style="22" customWidth="1"/>
    <col min="46" max="49" width="14.5546875" style="60" customWidth="1"/>
    <col min="50" max="271" width="9" style="11"/>
    <col min="272" max="272" width="20.5546875" style="11" customWidth="1"/>
    <col min="273" max="274" width="16.5546875" style="11" customWidth="1"/>
    <col min="275" max="279" width="14.21875" style="11" customWidth="1"/>
    <col min="280" max="280" width="9" style="11" customWidth="1"/>
    <col min="281" max="281" width="20.6640625" style="11" customWidth="1"/>
    <col min="282" max="283" width="16.6640625" style="11" customWidth="1"/>
    <col min="284" max="288" width="14.5546875" style="11" customWidth="1"/>
    <col min="289" max="289" width="9" style="11" customWidth="1"/>
    <col min="290" max="290" width="20.6640625" style="11" customWidth="1"/>
    <col min="291" max="292" width="16.6640625" style="11" customWidth="1"/>
    <col min="293" max="297" width="15.109375" style="11" customWidth="1"/>
    <col min="298" max="527" width="9" style="11"/>
    <col min="528" max="528" width="20.5546875" style="11" customWidth="1"/>
    <col min="529" max="530" width="16.5546875" style="11" customWidth="1"/>
    <col min="531" max="535" width="14.21875" style="11" customWidth="1"/>
    <col min="536" max="536" width="9" style="11" customWidth="1"/>
    <col min="537" max="537" width="20.6640625" style="11" customWidth="1"/>
    <col min="538" max="539" width="16.6640625" style="11" customWidth="1"/>
    <col min="540" max="544" width="14.5546875" style="11" customWidth="1"/>
    <col min="545" max="545" width="9" style="11" customWidth="1"/>
    <col min="546" max="546" width="20.6640625" style="11" customWidth="1"/>
    <col min="547" max="548" width="16.6640625" style="11" customWidth="1"/>
    <col min="549" max="553" width="15.109375" style="11" customWidth="1"/>
    <col min="554" max="783" width="9" style="11"/>
    <col min="784" max="784" width="20.5546875" style="11" customWidth="1"/>
    <col min="785" max="786" width="16.5546875" style="11" customWidth="1"/>
    <col min="787" max="791" width="14.21875" style="11" customWidth="1"/>
    <col min="792" max="792" width="9" style="11" customWidth="1"/>
    <col min="793" max="793" width="20.6640625" style="11" customWidth="1"/>
    <col min="794" max="795" width="16.6640625" style="11" customWidth="1"/>
    <col min="796" max="800" width="14.5546875" style="11" customWidth="1"/>
    <col min="801" max="801" width="9" style="11" customWidth="1"/>
    <col min="802" max="802" width="20.6640625" style="11" customWidth="1"/>
    <col min="803" max="804" width="16.6640625" style="11" customWidth="1"/>
    <col min="805" max="809" width="15.109375" style="11" customWidth="1"/>
    <col min="810" max="1039" width="9" style="11"/>
    <col min="1040" max="1040" width="20.5546875" style="11" customWidth="1"/>
    <col min="1041" max="1042" width="16.5546875" style="11" customWidth="1"/>
    <col min="1043" max="1047" width="14.21875" style="11" customWidth="1"/>
    <col min="1048" max="1048" width="9" style="11" customWidth="1"/>
    <col min="1049" max="1049" width="20.6640625" style="11" customWidth="1"/>
    <col min="1050" max="1051" width="16.6640625" style="11" customWidth="1"/>
    <col min="1052" max="1056" width="14.5546875" style="11" customWidth="1"/>
    <col min="1057" max="1057" width="9" style="11" customWidth="1"/>
    <col min="1058" max="1058" width="20.6640625" style="11" customWidth="1"/>
    <col min="1059" max="1060" width="16.6640625" style="11" customWidth="1"/>
    <col min="1061" max="1065" width="15.109375" style="11" customWidth="1"/>
    <col min="1066" max="1295" width="9" style="11"/>
    <col min="1296" max="1296" width="20.5546875" style="11" customWidth="1"/>
    <col min="1297" max="1298" width="16.5546875" style="11" customWidth="1"/>
    <col min="1299" max="1303" width="14.21875" style="11" customWidth="1"/>
    <col min="1304" max="1304" width="9" style="11" customWidth="1"/>
    <col min="1305" max="1305" width="20.6640625" style="11" customWidth="1"/>
    <col min="1306" max="1307" width="16.6640625" style="11" customWidth="1"/>
    <col min="1308" max="1312" width="14.5546875" style="11" customWidth="1"/>
    <col min="1313" max="1313" width="9" style="11" customWidth="1"/>
    <col min="1314" max="1314" width="20.6640625" style="11" customWidth="1"/>
    <col min="1315" max="1316" width="16.6640625" style="11" customWidth="1"/>
    <col min="1317" max="1321" width="15.109375" style="11" customWidth="1"/>
    <col min="1322" max="1551" width="9" style="11"/>
    <col min="1552" max="1552" width="20.5546875" style="11" customWidth="1"/>
    <col min="1553" max="1554" width="16.5546875" style="11" customWidth="1"/>
    <col min="1555" max="1559" width="14.21875" style="11" customWidth="1"/>
    <col min="1560" max="1560" width="9" style="11" customWidth="1"/>
    <col min="1561" max="1561" width="20.6640625" style="11" customWidth="1"/>
    <col min="1562" max="1563" width="16.6640625" style="11" customWidth="1"/>
    <col min="1564" max="1568" width="14.5546875" style="11" customWidth="1"/>
    <col min="1569" max="1569" width="9" style="11" customWidth="1"/>
    <col min="1570" max="1570" width="20.6640625" style="11" customWidth="1"/>
    <col min="1571" max="1572" width="16.6640625" style="11" customWidth="1"/>
    <col min="1573" max="1577" width="15.109375" style="11" customWidth="1"/>
    <col min="1578" max="1807" width="9" style="11"/>
    <col min="1808" max="1808" width="20.5546875" style="11" customWidth="1"/>
    <col min="1809" max="1810" width="16.5546875" style="11" customWidth="1"/>
    <col min="1811" max="1815" width="14.21875" style="11" customWidth="1"/>
    <col min="1816" max="1816" width="9" style="11" customWidth="1"/>
    <col min="1817" max="1817" width="20.6640625" style="11" customWidth="1"/>
    <col min="1818" max="1819" width="16.6640625" style="11" customWidth="1"/>
    <col min="1820" max="1824" width="14.5546875" style="11" customWidth="1"/>
    <col min="1825" max="1825" width="9" style="11" customWidth="1"/>
    <col min="1826" max="1826" width="20.6640625" style="11" customWidth="1"/>
    <col min="1827" max="1828" width="16.6640625" style="11" customWidth="1"/>
    <col min="1829" max="1833" width="15.109375" style="11" customWidth="1"/>
    <col min="1834" max="2063" width="9" style="11"/>
    <col min="2064" max="2064" width="20.5546875" style="11" customWidth="1"/>
    <col min="2065" max="2066" width="16.5546875" style="11" customWidth="1"/>
    <col min="2067" max="2071" width="14.21875" style="11" customWidth="1"/>
    <col min="2072" max="2072" width="9" style="11" customWidth="1"/>
    <col min="2073" max="2073" width="20.6640625" style="11" customWidth="1"/>
    <col min="2074" max="2075" width="16.6640625" style="11" customWidth="1"/>
    <col min="2076" max="2080" width="14.5546875" style="11" customWidth="1"/>
    <col min="2081" max="2081" width="9" style="11" customWidth="1"/>
    <col min="2082" max="2082" width="20.6640625" style="11" customWidth="1"/>
    <col min="2083" max="2084" width="16.6640625" style="11" customWidth="1"/>
    <col min="2085" max="2089" width="15.109375" style="11" customWidth="1"/>
    <col min="2090" max="2319" width="9" style="11"/>
    <col min="2320" max="2320" width="20.5546875" style="11" customWidth="1"/>
    <col min="2321" max="2322" width="16.5546875" style="11" customWidth="1"/>
    <col min="2323" max="2327" width="14.21875" style="11" customWidth="1"/>
    <col min="2328" max="2328" width="9" style="11" customWidth="1"/>
    <col min="2329" max="2329" width="20.6640625" style="11" customWidth="1"/>
    <col min="2330" max="2331" width="16.6640625" style="11" customWidth="1"/>
    <col min="2332" max="2336" width="14.5546875" style="11" customWidth="1"/>
    <col min="2337" max="2337" width="9" style="11" customWidth="1"/>
    <col min="2338" max="2338" width="20.6640625" style="11" customWidth="1"/>
    <col min="2339" max="2340" width="16.6640625" style="11" customWidth="1"/>
    <col min="2341" max="2345" width="15.109375" style="11" customWidth="1"/>
    <col min="2346" max="2575" width="9" style="11"/>
    <col min="2576" max="2576" width="20.5546875" style="11" customWidth="1"/>
    <col min="2577" max="2578" width="16.5546875" style="11" customWidth="1"/>
    <col min="2579" max="2583" width="14.21875" style="11" customWidth="1"/>
    <col min="2584" max="2584" width="9" style="11" customWidth="1"/>
    <col min="2585" max="2585" width="20.6640625" style="11" customWidth="1"/>
    <col min="2586" max="2587" width="16.6640625" style="11" customWidth="1"/>
    <col min="2588" max="2592" width="14.5546875" style="11" customWidth="1"/>
    <col min="2593" max="2593" width="9" style="11" customWidth="1"/>
    <col min="2594" max="2594" width="20.6640625" style="11" customWidth="1"/>
    <col min="2595" max="2596" width="16.6640625" style="11" customWidth="1"/>
    <col min="2597" max="2601" width="15.109375" style="11" customWidth="1"/>
    <col min="2602" max="2831" width="9" style="11"/>
    <col min="2832" max="2832" width="20.5546875" style="11" customWidth="1"/>
    <col min="2833" max="2834" width="16.5546875" style="11" customWidth="1"/>
    <col min="2835" max="2839" width="14.21875" style="11" customWidth="1"/>
    <col min="2840" max="2840" width="9" style="11" customWidth="1"/>
    <col min="2841" max="2841" width="20.6640625" style="11" customWidth="1"/>
    <col min="2842" max="2843" width="16.6640625" style="11" customWidth="1"/>
    <col min="2844" max="2848" width="14.5546875" style="11" customWidth="1"/>
    <col min="2849" max="2849" width="9" style="11" customWidth="1"/>
    <col min="2850" max="2850" width="20.6640625" style="11" customWidth="1"/>
    <col min="2851" max="2852" width="16.6640625" style="11" customWidth="1"/>
    <col min="2853" max="2857" width="15.109375" style="11" customWidth="1"/>
    <col min="2858" max="3087" width="9" style="11"/>
    <col min="3088" max="3088" width="20.5546875" style="11" customWidth="1"/>
    <col min="3089" max="3090" width="16.5546875" style="11" customWidth="1"/>
    <col min="3091" max="3095" width="14.21875" style="11" customWidth="1"/>
    <col min="3096" max="3096" width="9" style="11" customWidth="1"/>
    <col min="3097" max="3097" width="20.6640625" style="11" customWidth="1"/>
    <col min="3098" max="3099" width="16.6640625" style="11" customWidth="1"/>
    <col min="3100" max="3104" width="14.5546875" style="11" customWidth="1"/>
    <col min="3105" max="3105" width="9" style="11" customWidth="1"/>
    <col min="3106" max="3106" width="20.6640625" style="11" customWidth="1"/>
    <col min="3107" max="3108" width="16.6640625" style="11" customWidth="1"/>
    <col min="3109" max="3113" width="15.109375" style="11" customWidth="1"/>
    <col min="3114" max="3343" width="9" style="11"/>
    <col min="3344" max="3344" width="20.5546875" style="11" customWidth="1"/>
    <col min="3345" max="3346" width="16.5546875" style="11" customWidth="1"/>
    <col min="3347" max="3351" width="14.21875" style="11" customWidth="1"/>
    <col min="3352" max="3352" width="9" style="11" customWidth="1"/>
    <col min="3353" max="3353" width="20.6640625" style="11" customWidth="1"/>
    <col min="3354" max="3355" width="16.6640625" style="11" customWidth="1"/>
    <col min="3356" max="3360" width="14.5546875" style="11" customWidth="1"/>
    <col min="3361" max="3361" width="9" style="11" customWidth="1"/>
    <col min="3362" max="3362" width="20.6640625" style="11" customWidth="1"/>
    <col min="3363" max="3364" width="16.6640625" style="11" customWidth="1"/>
    <col min="3365" max="3369" width="15.109375" style="11" customWidth="1"/>
    <col min="3370" max="3599" width="9" style="11"/>
    <col min="3600" max="3600" width="20.5546875" style="11" customWidth="1"/>
    <col min="3601" max="3602" width="16.5546875" style="11" customWidth="1"/>
    <col min="3603" max="3607" width="14.21875" style="11" customWidth="1"/>
    <col min="3608" max="3608" width="9" style="11" customWidth="1"/>
    <col min="3609" max="3609" width="20.6640625" style="11" customWidth="1"/>
    <col min="3610" max="3611" width="16.6640625" style="11" customWidth="1"/>
    <col min="3612" max="3616" width="14.5546875" style="11" customWidth="1"/>
    <col min="3617" max="3617" width="9" style="11" customWidth="1"/>
    <col min="3618" max="3618" width="20.6640625" style="11" customWidth="1"/>
    <col min="3619" max="3620" width="16.6640625" style="11" customWidth="1"/>
    <col min="3621" max="3625" width="15.109375" style="11" customWidth="1"/>
    <col min="3626" max="3855" width="9" style="11"/>
    <col min="3856" max="3856" width="20.5546875" style="11" customWidth="1"/>
    <col min="3857" max="3858" width="16.5546875" style="11" customWidth="1"/>
    <col min="3859" max="3863" width="14.21875" style="11" customWidth="1"/>
    <col min="3864" max="3864" width="9" style="11" customWidth="1"/>
    <col min="3865" max="3865" width="20.6640625" style="11" customWidth="1"/>
    <col min="3866" max="3867" width="16.6640625" style="11" customWidth="1"/>
    <col min="3868" max="3872" width="14.5546875" style="11" customWidth="1"/>
    <col min="3873" max="3873" width="9" style="11" customWidth="1"/>
    <col min="3874" max="3874" width="20.6640625" style="11" customWidth="1"/>
    <col min="3875" max="3876" width="16.6640625" style="11" customWidth="1"/>
    <col min="3877" max="3881" width="15.109375" style="11" customWidth="1"/>
    <col min="3882" max="4111" width="9" style="11"/>
    <col min="4112" max="4112" width="20.5546875" style="11" customWidth="1"/>
    <col min="4113" max="4114" width="16.5546875" style="11" customWidth="1"/>
    <col min="4115" max="4119" width="14.21875" style="11" customWidth="1"/>
    <col min="4120" max="4120" width="9" style="11" customWidth="1"/>
    <col min="4121" max="4121" width="20.6640625" style="11" customWidth="1"/>
    <col min="4122" max="4123" width="16.6640625" style="11" customWidth="1"/>
    <col min="4124" max="4128" width="14.5546875" style="11" customWidth="1"/>
    <col min="4129" max="4129" width="9" style="11" customWidth="1"/>
    <col min="4130" max="4130" width="20.6640625" style="11" customWidth="1"/>
    <col min="4131" max="4132" width="16.6640625" style="11" customWidth="1"/>
    <col min="4133" max="4137" width="15.109375" style="11" customWidth="1"/>
    <col min="4138" max="4367" width="9" style="11"/>
    <col min="4368" max="4368" width="20.5546875" style="11" customWidth="1"/>
    <col min="4369" max="4370" width="16.5546875" style="11" customWidth="1"/>
    <col min="4371" max="4375" width="14.21875" style="11" customWidth="1"/>
    <col min="4376" max="4376" width="9" style="11" customWidth="1"/>
    <col min="4377" max="4377" width="20.6640625" style="11" customWidth="1"/>
    <col min="4378" max="4379" width="16.6640625" style="11" customWidth="1"/>
    <col min="4380" max="4384" width="14.5546875" style="11" customWidth="1"/>
    <col min="4385" max="4385" width="9" style="11" customWidth="1"/>
    <col min="4386" max="4386" width="20.6640625" style="11" customWidth="1"/>
    <col min="4387" max="4388" width="16.6640625" style="11" customWidth="1"/>
    <col min="4389" max="4393" width="15.109375" style="11" customWidth="1"/>
    <col min="4394" max="4623" width="9" style="11"/>
    <col min="4624" max="4624" width="20.5546875" style="11" customWidth="1"/>
    <col min="4625" max="4626" width="16.5546875" style="11" customWidth="1"/>
    <col min="4627" max="4631" width="14.21875" style="11" customWidth="1"/>
    <col min="4632" max="4632" width="9" style="11" customWidth="1"/>
    <col min="4633" max="4633" width="20.6640625" style="11" customWidth="1"/>
    <col min="4634" max="4635" width="16.6640625" style="11" customWidth="1"/>
    <col min="4636" max="4640" width="14.5546875" style="11" customWidth="1"/>
    <col min="4641" max="4641" width="9" style="11" customWidth="1"/>
    <col min="4642" max="4642" width="20.6640625" style="11" customWidth="1"/>
    <col min="4643" max="4644" width="16.6640625" style="11" customWidth="1"/>
    <col min="4645" max="4649" width="15.109375" style="11" customWidth="1"/>
    <col min="4650" max="4879" width="9" style="11"/>
    <col min="4880" max="4880" width="20.5546875" style="11" customWidth="1"/>
    <col min="4881" max="4882" width="16.5546875" style="11" customWidth="1"/>
    <col min="4883" max="4887" width="14.21875" style="11" customWidth="1"/>
    <col min="4888" max="4888" width="9" style="11" customWidth="1"/>
    <col min="4889" max="4889" width="20.6640625" style="11" customWidth="1"/>
    <col min="4890" max="4891" width="16.6640625" style="11" customWidth="1"/>
    <col min="4892" max="4896" width="14.5546875" style="11" customWidth="1"/>
    <col min="4897" max="4897" width="9" style="11" customWidth="1"/>
    <col min="4898" max="4898" width="20.6640625" style="11" customWidth="1"/>
    <col min="4899" max="4900" width="16.6640625" style="11" customWidth="1"/>
    <col min="4901" max="4905" width="15.109375" style="11" customWidth="1"/>
    <col min="4906" max="5135" width="9" style="11"/>
    <col min="5136" max="5136" width="20.5546875" style="11" customWidth="1"/>
    <col min="5137" max="5138" width="16.5546875" style="11" customWidth="1"/>
    <col min="5139" max="5143" width="14.21875" style="11" customWidth="1"/>
    <col min="5144" max="5144" width="9" style="11" customWidth="1"/>
    <col min="5145" max="5145" width="20.6640625" style="11" customWidth="1"/>
    <col min="5146" max="5147" width="16.6640625" style="11" customWidth="1"/>
    <col min="5148" max="5152" width="14.5546875" style="11" customWidth="1"/>
    <col min="5153" max="5153" width="9" style="11" customWidth="1"/>
    <col min="5154" max="5154" width="20.6640625" style="11" customWidth="1"/>
    <col min="5155" max="5156" width="16.6640625" style="11" customWidth="1"/>
    <col min="5157" max="5161" width="15.109375" style="11" customWidth="1"/>
    <col min="5162" max="5391" width="9" style="11"/>
    <col min="5392" max="5392" width="20.5546875" style="11" customWidth="1"/>
    <col min="5393" max="5394" width="16.5546875" style="11" customWidth="1"/>
    <col min="5395" max="5399" width="14.21875" style="11" customWidth="1"/>
    <col min="5400" max="5400" width="9" style="11" customWidth="1"/>
    <col min="5401" max="5401" width="20.6640625" style="11" customWidth="1"/>
    <col min="5402" max="5403" width="16.6640625" style="11" customWidth="1"/>
    <col min="5404" max="5408" width="14.5546875" style="11" customWidth="1"/>
    <col min="5409" max="5409" width="9" style="11" customWidth="1"/>
    <col min="5410" max="5410" width="20.6640625" style="11" customWidth="1"/>
    <col min="5411" max="5412" width="16.6640625" style="11" customWidth="1"/>
    <col min="5413" max="5417" width="15.109375" style="11" customWidth="1"/>
    <col min="5418" max="5647" width="9" style="11"/>
    <col min="5648" max="5648" width="20.5546875" style="11" customWidth="1"/>
    <col min="5649" max="5650" width="16.5546875" style="11" customWidth="1"/>
    <col min="5651" max="5655" width="14.21875" style="11" customWidth="1"/>
    <col min="5656" max="5656" width="9" style="11" customWidth="1"/>
    <col min="5657" max="5657" width="20.6640625" style="11" customWidth="1"/>
    <col min="5658" max="5659" width="16.6640625" style="11" customWidth="1"/>
    <col min="5660" max="5664" width="14.5546875" style="11" customWidth="1"/>
    <col min="5665" max="5665" width="9" style="11" customWidth="1"/>
    <col min="5666" max="5666" width="20.6640625" style="11" customWidth="1"/>
    <col min="5667" max="5668" width="16.6640625" style="11" customWidth="1"/>
    <col min="5669" max="5673" width="15.109375" style="11" customWidth="1"/>
    <col min="5674" max="5903" width="9" style="11"/>
    <col min="5904" max="5904" width="20.5546875" style="11" customWidth="1"/>
    <col min="5905" max="5906" width="16.5546875" style="11" customWidth="1"/>
    <col min="5907" max="5911" width="14.21875" style="11" customWidth="1"/>
    <col min="5912" max="5912" width="9" style="11" customWidth="1"/>
    <col min="5913" max="5913" width="20.6640625" style="11" customWidth="1"/>
    <col min="5914" max="5915" width="16.6640625" style="11" customWidth="1"/>
    <col min="5916" max="5920" width="14.5546875" style="11" customWidth="1"/>
    <col min="5921" max="5921" width="9" style="11" customWidth="1"/>
    <col min="5922" max="5922" width="20.6640625" style="11" customWidth="1"/>
    <col min="5923" max="5924" width="16.6640625" style="11" customWidth="1"/>
    <col min="5925" max="5929" width="15.109375" style="11" customWidth="1"/>
    <col min="5930" max="6159" width="9" style="11"/>
    <col min="6160" max="6160" width="20.5546875" style="11" customWidth="1"/>
    <col min="6161" max="6162" width="16.5546875" style="11" customWidth="1"/>
    <col min="6163" max="6167" width="14.21875" style="11" customWidth="1"/>
    <col min="6168" max="6168" width="9" style="11" customWidth="1"/>
    <col min="6169" max="6169" width="20.6640625" style="11" customWidth="1"/>
    <col min="6170" max="6171" width="16.6640625" style="11" customWidth="1"/>
    <col min="6172" max="6176" width="14.5546875" style="11" customWidth="1"/>
    <col min="6177" max="6177" width="9" style="11" customWidth="1"/>
    <col min="6178" max="6178" width="20.6640625" style="11" customWidth="1"/>
    <col min="6179" max="6180" width="16.6640625" style="11" customWidth="1"/>
    <col min="6181" max="6185" width="15.109375" style="11" customWidth="1"/>
    <col min="6186" max="6415" width="9" style="11"/>
    <col min="6416" max="6416" width="20.5546875" style="11" customWidth="1"/>
    <col min="6417" max="6418" width="16.5546875" style="11" customWidth="1"/>
    <col min="6419" max="6423" width="14.21875" style="11" customWidth="1"/>
    <col min="6424" max="6424" width="9" style="11" customWidth="1"/>
    <col min="6425" max="6425" width="20.6640625" style="11" customWidth="1"/>
    <col min="6426" max="6427" width="16.6640625" style="11" customWidth="1"/>
    <col min="6428" max="6432" width="14.5546875" style="11" customWidth="1"/>
    <col min="6433" max="6433" width="9" style="11" customWidth="1"/>
    <col min="6434" max="6434" width="20.6640625" style="11" customWidth="1"/>
    <col min="6435" max="6436" width="16.6640625" style="11" customWidth="1"/>
    <col min="6437" max="6441" width="15.109375" style="11" customWidth="1"/>
    <col min="6442" max="6671" width="9" style="11"/>
    <col min="6672" max="6672" width="20.5546875" style="11" customWidth="1"/>
    <col min="6673" max="6674" width="16.5546875" style="11" customWidth="1"/>
    <col min="6675" max="6679" width="14.21875" style="11" customWidth="1"/>
    <col min="6680" max="6680" width="9" style="11" customWidth="1"/>
    <col min="6681" max="6681" width="20.6640625" style="11" customWidth="1"/>
    <col min="6682" max="6683" width="16.6640625" style="11" customWidth="1"/>
    <col min="6684" max="6688" width="14.5546875" style="11" customWidth="1"/>
    <col min="6689" max="6689" width="9" style="11" customWidth="1"/>
    <col min="6690" max="6690" width="20.6640625" style="11" customWidth="1"/>
    <col min="6691" max="6692" width="16.6640625" style="11" customWidth="1"/>
    <col min="6693" max="6697" width="15.109375" style="11" customWidth="1"/>
    <col min="6698" max="6927" width="9" style="11"/>
    <col min="6928" max="6928" width="20.5546875" style="11" customWidth="1"/>
    <col min="6929" max="6930" width="16.5546875" style="11" customWidth="1"/>
    <col min="6931" max="6935" width="14.21875" style="11" customWidth="1"/>
    <col min="6936" max="6936" width="9" style="11" customWidth="1"/>
    <col min="6937" max="6937" width="20.6640625" style="11" customWidth="1"/>
    <col min="6938" max="6939" width="16.6640625" style="11" customWidth="1"/>
    <col min="6940" max="6944" width="14.5546875" style="11" customWidth="1"/>
    <col min="6945" max="6945" width="9" style="11" customWidth="1"/>
    <col min="6946" max="6946" width="20.6640625" style="11" customWidth="1"/>
    <col min="6947" max="6948" width="16.6640625" style="11" customWidth="1"/>
    <col min="6949" max="6953" width="15.109375" style="11" customWidth="1"/>
    <col min="6954" max="7183" width="9" style="11"/>
    <col min="7184" max="7184" width="20.5546875" style="11" customWidth="1"/>
    <col min="7185" max="7186" width="16.5546875" style="11" customWidth="1"/>
    <col min="7187" max="7191" width="14.21875" style="11" customWidth="1"/>
    <col min="7192" max="7192" width="9" style="11" customWidth="1"/>
    <col min="7193" max="7193" width="20.6640625" style="11" customWidth="1"/>
    <col min="7194" max="7195" width="16.6640625" style="11" customWidth="1"/>
    <col min="7196" max="7200" width="14.5546875" style="11" customWidth="1"/>
    <col min="7201" max="7201" width="9" style="11" customWidth="1"/>
    <col min="7202" max="7202" width="20.6640625" style="11" customWidth="1"/>
    <col min="7203" max="7204" width="16.6640625" style="11" customWidth="1"/>
    <col min="7205" max="7209" width="15.109375" style="11" customWidth="1"/>
    <col min="7210" max="7439" width="9" style="11"/>
    <col min="7440" max="7440" width="20.5546875" style="11" customWidth="1"/>
    <col min="7441" max="7442" width="16.5546875" style="11" customWidth="1"/>
    <col min="7443" max="7447" width="14.21875" style="11" customWidth="1"/>
    <col min="7448" max="7448" width="9" style="11" customWidth="1"/>
    <col min="7449" max="7449" width="20.6640625" style="11" customWidth="1"/>
    <col min="7450" max="7451" width="16.6640625" style="11" customWidth="1"/>
    <col min="7452" max="7456" width="14.5546875" style="11" customWidth="1"/>
    <col min="7457" max="7457" width="9" style="11" customWidth="1"/>
    <col min="7458" max="7458" width="20.6640625" style="11" customWidth="1"/>
    <col min="7459" max="7460" width="16.6640625" style="11" customWidth="1"/>
    <col min="7461" max="7465" width="15.109375" style="11" customWidth="1"/>
    <col min="7466" max="7695" width="9" style="11"/>
    <col min="7696" max="7696" width="20.5546875" style="11" customWidth="1"/>
    <col min="7697" max="7698" width="16.5546875" style="11" customWidth="1"/>
    <col min="7699" max="7703" width="14.21875" style="11" customWidth="1"/>
    <col min="7704" max="7704" width="9" style="11" customWidth="1"/>
    <col min="7705" max="7705" width="20.6640625" style="11" customWidth="1"/>
    <col min="7706" max="7707" width="16.6640625" style="11" customWidth="1"/>
    <col min="7708" max="7712" width="14.5546875" style="11" customWidth="1"/>
    <col min="7713" max="7713" width="9" style="11" customWidth="1"/>
    <col min="7714" max="7714" width="20.6640625" style="11" customWidth="1"/>
    <col min="7715" max="7716" width="16.6640625" style="11" customWidth="1"/>
    <col min="7717" max="7721" width="15.109375" style="11" customWidth="1"/>
    <col min="7722" max="7951" width="9" style="11"/>
    <col min="7952" max="7952" width="20.5546875" style="11" customWidth="1"/>
    <col min="7953" max="7954" width="16.5546875" style="11" customWidth="1"/>
    <col min="7955" max="7959" width="14.21875" style="11" customWidth="1"/>
    <col min="7960" max="7960" width="9" style="11" customWidth="1"/>
    <col min="7961" max="7961" width="20.6640625" style="11" customWidth="1"/>
    <col min="7962" max="7963" width="16.6640625" style="11" customWidth="1"/>
    <col min="7964" max="7968" width="14.5546875" style="11" customWidth="1"/>
    <col min="7969" max="7969" width="9" style="11" customWidth="1"/>
    <col min="7970" max="7970" width="20.6640625" style="11" customWidth="1"/>
    <col min="7971" max="7972" width="16.6640625" style="11" customWidth="1"/>
    <col min="7973" max="7977" width="15.109375" style="11" customWidth="1"/>
    <col min="7978" max="8207" width="9" style="11"/>
    <col min="8208" max="8208" width="20.5546875" style="11" customWidth="1"/>
    <col min="8209" max="8210" width="16.5546875" style="11" customWidth="1"/>
    <col min="8211" max="8215" width="14.21875" style="11" customWidth="1"/>
    <col min="8216" max="8216" width="9" style="11" customWidth="1"/>
    <col min="8217" max="8217" width="20.6640625" style="11" customWidth="1"/>
    <col min="8218" max="8219" width="16.6640625" style="11" customWidth="1"/>
    <col min="8220" max="8224" width="14.5546875" style="11" customWidth="1"/>
    <col min="8225" max="8225" width="9" style="11" customWidth="1"/>
    <col min="8226" max="8226" width="20.6640625" style="11" customWidth="1"/>
    <col min="8227" max="8228" width="16.6640625" style="11" customWidth="1"/>
    <col min="8229" max="8233" width="15.109375" style="11" customWidth="1"/>
    <col min="8234" max="8463" width="9" style="11"/>
    <col min="8464" max="8464" width="20.5546875" style="11" customWidth="1"/>
    <col min="8465" max="8466" width="16.5546875" style="11" customWidth="1"/>
    <col min="8467" max="8471" width="14.21875" style="11" customWidth="1"/>
    <col min="8472" max="8472" width="9" style="11" customWidth="1"/>
    <col min="8473" max="8473" width="20.6640625" style="11" customWidth="1"/>
    <col min="8474" max="8475" width="16.6640625" style="11" customWidth="1"/>
    <col min="8476" max="8480" width="14.5546875" style="11" customWidth="1"/>
    <col min="8481" max="8481" width="9" style="11" customWidth="1"/>
    <col min="8482" max="8482" width="20.6640625" style="11" customWidth="1"/>
    <col min="8483" max="8484" width="16.6640625" style="11" customWidth="1"/>
    <col min="8485" max="8489" width="15.109375" style="11" customWidth="1"/>
    <col min="8490" max="8719" width="9" style="11"/>
    <col min="8720" max="8720" width="20.5546875" style="11" customWidth="1"/>
    <col min="8721" max="8722" width="16.5546875" style="11" customWidth="1"/>
    <col min="8723" max="8727" width="14.21875" style="11" customWidth="1"/>
    <col min="8728" max="8728" width="9" style="11" customWidth="1"/>
    <col min="8729" max="8729" width="20.6640625" style="11" customWidth="1"/>
    <col min="8730" max="8731" width="16.6640625" style="11" customWidth="1"/>
    <col min="8732" max="8736" width="14.5546875" style="11" customWidth="1"/>
    <col min="8737" max="8737" width="9" style="11" customWidth="1"/>
    <col min="8738" max="8738" width="20.6640625" style="11" customWidth="1"/>
    <col min="8739" max="8740" width="16.6640625" style="11" customWidth="1"/>
    <col min="8741" max="8745" width="15.109375" style="11" customWidth="1"/>
    <col min="8746" max="8975" width="9" style="11"/>
    <col min="8976" max="8976" width="20.5546875" style="11" customWidth="1"/>
    <col min="8977" max="8978" width="16.5546875" style="11" customWidth="1"/>
    <col min="8979" max="8983" width="14.21875" style="11" customWidth="1"/>
    <col min="8984" max="8984" width="9" style="11" customWidth="1"/>
    <col min="8985" max="8985" width="20.6640625" style="11" customWidth="1"/>
    <col min="8986" max="8987" width="16.6640625" style="11" customWidth="1"/>
    <col min="8988" max="8992" width="14.5546875" style="11" customWidth="1"/>
    <col min="8993" max="8993" width="9" style="11" customWidth="1"/>
    <col min="8994" max="8994" width="20.6640625" style="11" customWidth="1"/>
    <col min="8995" max="8996" width="16.6640625" style="11" customWidth="1"/>
    <col min="8997" max="9001" width="15.109375" style="11" customWidth="1"/>
    <col min="9002" max="9231" width="9" style="11"/>
    <col min="9232" max="9232" width="20.5546875" style="11" customWidth="1"/>
    <col min="9233" max="9234" width="16.5546875" style="11" customWidth="1"/>
    <col min="9235" max="9239" width="14.21875" style="11" customWidth="1"/>
    <col min="9240" max="9240" width="9" style="11" customWidth="1"/>
    <col min="9241" max="9241" width="20.6640625" style="11" customWidth="1"/>
    <col min="9242" max="9243" width="16.6640625" style="11" customWidth="1"/>
    <col min="9244" max="9248" width="14.5546875" style="11" customWidth="1"/>
    <col min="9249" max="9249" width="9" style="11" customWidth="1"/>
    <col min="9250" max="9250" width="20.6640625" style="11" customWidth="1"/>
    <col min="9251" max="9252" width="16.6640625" style="11" customWidth="1"/>
    <col min="9253" max="9257" width="15.109375" style="11" customWidth="1"/>
    <col min="9258" max="9487" width="9" style="11"/>
    <col min="9488" max="9488" width="20.5546875" style="11" customWidth="1"/>
    <col min="9489" max="9490" width="16.5546875" style="11" customWidth="1"/>
    <col min="9491" max="9495" width="14.21875" style="11" customWidth="1"/>
    <col min="9496" max="9496" width="9" style="11" customWidth="1"/>
    <col min="9497" max="9497" width="20.6640625" style="11" customWidth="1"/>
    <col min="9498" max="9499" width="16.6640625" style="11" customWidth="1"/>
    <col min="9500" max="9504" width="14.5546875" style="11" customWidth="1"/>
    <col min="9505" max="9505" width="9" style="11" customWidth="1"/>
    <col min="9506" max="9506" width="20.6640625" style="11" customWidth="1"/>
    <col min="9507" max="9508" width="16.6640625" style="11" customWidth="1"/>
    <col min="9509" max="9513" width="15.109375" style="11" customWidth="1"/>
    <col min="9514" max="9743" width="9" style="11"/>
    <col min="9744" max="9744" width="20.5546875" style="11" customWidth="1"/>
    <col min="9745" max="9746" width="16.5546875" style="11" customWidth="1"/>
    <col min="9747" max="9751" width="14.21875" style="11" customWidth="1"/>
    <col min="9752" max="9752" width="9" style="11" customWidth="1"/>
    <col min="9753" max="9753" width="20.6640625" style="11" customWidth="1"/>
    <col min="9754" max="9755" width="16.6640625" style="11" customWidth="1"/>
    <col min="9756" max="9760" width="14.5546875" style="11" customWidth="1"/>
    <col min="9761" max="9761" width="9" style="11" customWidth="1"/>
    <col min="9762" max="9762" width="20.6640625" style="11" customWidth="1"/>
    <col min="9763" max="9764" width="16.6640625" style="11" customWidth="1"/>
    <col min="9765" max="9769" width="15.109375" style="11" customWidth="1"/>
    <col min="9770" max="9999" width="9" style="11"/>
    <col min="10000" max="10000" width="20.5546875" style="11" customWidth="1"/>
    <col min="10001" max="10002" width="16.5546875" style="11" customWidth="1"/>
    <col min="10003" max="10007" width="14.21875" style="11" customWidth="1"/>
    <col min="10008" max="10008" width="9" style="11" customWidth="1"/>
    <col min="10009" max="10009" width="20.6640625" style="11" customWidth="1"/>
    <col min="10010" max="10011" width="16.6640625" style="11" customWidth="1"/>
    <col min="10012" max="10016" width="14.5546875" style="11" customWidth="1"/>
    <col min="10017" max="10017" width="9" style="11" customWidth="1"/>
    <col min="10018" max="10018" width="20.6640625" style="11" customWidth="1"/>
    <col min="10019" max="10020" width="16.6640625" style="11" customWidth="1"/>
    <col min="10021" max="10025" width="15.109375" style="11" customWidth="1"/>
    <col min="10026" max="10255" width="9" style="11"/>
    <col min="10256" max="10256" width="20.5546875" style="11" customWidth="1"/>
    <col min="10257" max="10258" width="16.5546875" style="11" customWidth="1"/>
    <col min="10259" max="10263" width="14.21875" style="11" customWidth="1"/>
    <col min="10264" max="10264" width="9" style="11" customWidth="1"/>
    <col min="10265" max="10265" width="20.6640625" style="11" customWidth="1"/>
    <col min="10266" max="10267" width="16.6640625" style="11" customWidth="1"/>
    <col min="10268" max="10272" width="14.5546875" style="11" customWidth="1"/>
    <col min="10273" max="10273" width="9" style="11" customWidth="1"/>
    <col min="10274" max="10274" width="20.6640625" style="11" customWidth="1"/>
    <col min="10275" max="10276" width="16.6640625" style="11" customWidth="1"/>
    <col min="10277" max="10281" width="15.109375" style="11" customWidth="1"/>
    <col min="10282" max="10511" width="9" style="11"/>
    <col min="10512" max="10512" width="20.5546875" style="11" customWidth="1"/>
    <col min="10513" max="10514" width="16.5546875" style="11" customWidth="1"/>
    <col min="10515" max="10519" width="14.21875" style="11" customWidth="1"/>
    <col min="10520" max="10520" width="9" style="11" customWidth="1"/>
    <col min="10521" max="10521" width="20.6640625" style="11" customWidth="1"/>
    <col min="10522" max="10523" width="16.6640625" style="11" customWidth="1"/>
    <col min="10524" max="10528" width="14.5546875" style="11" customWidth="1"/>
    <col min="10529" max="10529" width="9" style="11" customWidth="1"/>
    <col min="10530" max="10530" width="20.6640625" style="11" customWidth="1"/>
    <col min="10531" max="10532" width="16.6640625" style="11" customWidth="1"/>
    <col min="10533" max="10537" width="15.109375" style="11" customWidth="1"/>
    <col min="10538" max="10767" width="9" style="11"/>
    <col min="10768" max="10768" width="20.5546875" style="11" customWidth="1"/>
    <col min="10769" max="10770" width="16.5546875" style="11" customWidth="1"/>
    <col min="10771" max="10775" width="14.21875" style="11" customWidth="1"/>
    <col min="10776" max="10776" width="9" style="11" customWidth="1"/>
    <col min="10777" max="10777" width="20.6640625" style="11" customWidth="1"/>
    <col min="10778" max="10779" width="16.6640625" style="11" customWidth="1"/>
    <col min="10780" max="10784" width="14.5546875" style="11" customWidth="1"/>
    <col min="10785" max="10785" width="9" style="11" customWidth="1"/>
    <col min="10786" max="10786" width="20.6640625" style="11" customWidth="1"/>
    <col min="10787" max="10788" width="16.6640625" style="11" customWidth="1"/>
    <col min="10789" max="10793" width="15.109375" style="11" customWidth="1"/>
    <col min="10794" max="11023" width="9" style="11"/>
    <col min="11024" max="11024" width="20.5546875" style="11" customWidth="1"/>
    <col min="11025" max="11026" width="16.5546875" style="11" customWidth="1"/>
    <col min="11027" max="11031" width="14.21875" style="11" customWidth="1"/>
    <col min="11032" max="11032" width="9" style="11" customWidth="1"/>
    <col min="11033" max="11033" width="20.6640625" style="11" customWidth="1"/>
    <col min="11034" max="11035" width="16.6640625" style="11" customWidth="1"/>
    <col min="11036" max="11040" width="14.5546875" style="11" customWidth="1"/>
    <col min="11041" max="11041" width="9" style="11" customWidth="1"/>
    <col min="11042" max="11042" width="20.6640625" style="11" customWidth="1"/>
    <col min="11043" max="11044" width="16.6640625" style="11" customWidth="1"/>
    <col min="11045" max="11049" width="15.109375" style="11" customWidth="1"/>
    <col min="11050" max="11279" width="9" style="11"/>
    <col min="11280" max="11280" width="20.5546875" style="11" customWidth="1"/>
    <col min="11281" max="11282" width="16.5546875" style="11" customWidth="1"/>
    <col min="11283" max="11287" width="14.21875" style="11" customWidth="1"/>
    <col min="11288" max="11288" width="9" style="11" customWidth="1"/>
    <col min="11289" max="11289" width="20.6640625" style="11" customWidth="1"/>
    <col min="11290" max="11291" width="16.6640625" style="11" customWidth="1"/>
    <col min="11292" max="11296" width="14.5546875" style="11" customWidth="1"/>
    <col min="11297" max="11297" width="9" style="11" customWidth="1"/>
    <col min="11298" max="11298" width="20.6640625" style="11" customWidth="1"/>
    <col min="11299" max="11300" width="16.6640625" style="11" customWidth="1"/>
    <col min="11301" max="11305" width="15.109375" style="11" customWidth="1"/>
    <col min="11306" max="11535" width="9" style="11"/>
    <col min="11536" max="11536" width="20.5546875" style="11" customWidth="1"/>
    <col min="11537" max="11538" width="16.5546875" style="11" customWidth="1"/>
    <col min="11539" max="11543" width="14.21875" style="11" customWidth="1"/>
    <col min="11544" max="11544" width="9" style="11" customWidth="1"/>
    <col min="11545" max="11545" width="20.6640625" style="11" customWidth="1"/>
    <col min="11546" max="11547" width="16.6640625" style="11" customWidth="1"/>
    <col min="11548" max="11552" width="14.5546875" style="11" customWidth="1"/>
    <col min="11553" max="11553" width="9" style="11" customWidth="1"/>
    <col min="11554" max="11554" width="20.6640625" style="11" customWidth="1"/>
    <col min="11555" max="11556" width="16.6640625" style="11" customWidth="1"/>
    <col min="11557" max="11561" width="15.109375" style="11" customWidth="1"/>
    <col min="11562" max="11791" width="9" style="11"/>
    <col min="11792" max="11792" width="20.5546875" style="11" customWidth="1"/>
    <col min="11793" max="11794" width="16.5546875" style="11" customWidth="1"/>
    <col min="11795" max="11799" width="14.21875" style="11" customWidth="1"/>
    <col min="11800" max="11800" width="9" style="11" customWidth="1"/>
    <col min="11801" max="11801" width="20.6640625" style="11" customWidth="1"/>
    <col min="11802" max="11803" width="16.6640625" style="11" customWidth="1"/>
    <col min="11804" max="11808" width="14.5546875" style="11" customWidth="1"/>
    <col min="11809" max="11809" width="9" style="11" customWidth="1"/>
    <col min="11810" max="11810" width="20.6640625" style="11" customWidth="1"/>
    <col min="11811" max="11812" width="16.6640625" style="11" customWidth="1"/>
    <col min="11813" max="11817" width="15.109375" style="11" customWidth="1"/>
    <col min="11818" max="12047" width="9" style="11"/>
    <col min="12048" max="12048" width="20.5546875" style="11" customWidth="1"/>
    <col min="12049" max="12050" width="16.5546875" style="11" customWidth="1"/>
    <col min="12051" max="12055" width="14.21875" style="11" customWidth="1"/>
    <col min="12056" max="12056" width="9" style="11" customWidth="1"/>
    <col min="12057" max="12057" width="20.6640625" style="11" customWidth="1"/>
    <col min="12058" max="12059" width="16.6640625" style="11" customWidth="1"/>
    <col min="12060" max="12064" width="14.5546875" style="11" customWidth="1"/>
    <col min="12065" max="12065" width="9" style="11" customWidth="1"/>
    <col min="12066" max="12066" width="20.6640625" style="11" customWidth="1"/>
    <col min="12067" max="12068" width="16.6640625" style="11" customWidth="1"/>
    <col min="12069" max="12073" width="15.109375" style="11" customWidth="1"/>
    <col min="12074" max="12303" width="9" style="11"/>
    <col min="12304" max="12304" width="20.5546875" style="11" customWidth="1"/>
    <col min="12305" max="12306" width="16.5546875" style="11" customWidth="1"/>
    <col min="12307" max="12311" width="14.21875" style="11" customWidth="1"/>
    <col min="12312" max="12312" width="9" style="11" customWidth="1"/>
    <col min="12313" max="12313" width="20.6640625" style="11" customWidth="1"/>
    <col min="12314" max="12315" width="16.6640625" style="11" customWidth="1"/>
    <col min="12316" max="12320" width="14.5546875" style="11" customWidth="1"/>
    <col min="12321" max="12321" width="9" style="11" customWidth="1"/>
    <col min="12322" max="12322" width="20.6640625" style="11" customWidth="1"/>
    <col min="12323" max="12324" width="16.6640625" style="11" customWidth="1"/>
    <col min="12325" max="12329" width="15.109375" style="11" customWidth="1"/>
    <col min="12330" max="12559" width="9" style="11"/>
    <col min="12560" max="12560" width="20.5546875" style="11" customWidth="1"/>
    <col min="12561" max="12562" width="16.5546875" style="11" customWidth="1"/>
    <col min="12563" max="12567" width="14.21875" style="11" customWidth="1"/>
    <col min="12568" max="12568" width="9" style="11" customWidth="1"/>
    <col min="12569" max="12569" width="20.6640625" style="11" customWidth="1"/>
    <col min="12570" max="12571" width="16.6640625" style="11" customWidth="1"/>
    <col min="12572" max="12576" width="14.5546875" style="11" customWidth="1"/>
    <col min="12577" max="12577" width="9" style="11" customWidth="1"/>
    <col min="12578" max="12578" width="20.6640625" style="11" customWidth="1"/>
    <col min="12579" max="12580" width="16.6640625" style="11" customWidth="1"/>
    <col min="12581" max="12585" width="15.109375" style="11" customWidth="1"/>
    <col min="12586" max="12815" width="9" style="11"/>
    <col min="12816" max="12816" width="20.5546875" style="11" customWidth="1"/>
    <col min="12817" max="12818" width="16.5546875" style="11" customWidth="1"/>
    <col min="12819" max="12823" width="14.21875" style="11" customWidth="1"/>
    <col min="12824" max="12824" width="9" style="11" customWidth="1"/>
    <col min="12825" max="12825" width="20.6640625" style="11" customWidth="1"/>
    <col min="12826" max="12827" width="16.6640625" style="11" customWidth="1"/>
    <col min="12828" max="12832" width="14.5546875" style="11" customWidth="1"/>
    <col min="12833" max="12833" width="9" style="11" customWidth="1"/>
    <col min="12834" max="12834" width="20.6640625" style="11" customWidth="1"/>
    <col min="12835" max="12836" width="16.6640625" style="11" customWidth="1"/>
    <col min="12837" max="12841" width="15.109375" style="11" customWidth="1"/>
    <col min="12842" max="13071" width="9" style="11"/>
    <col min="13072" max="13072" width="20.5546875" style="11" customWidth="1"/>
    <col min="13073" max="13074" width="16.5546875" style="11" customWidth="1"/>
    <col min="13075" max="13079" width="14.21875" style="11" customWidth="1"/>
    <col min="13080" max="13080" width="9" style="11" customWidth="1"/>
    <col min="13081" max="13081" width="20.6640625" style="11" customWidth="1"/>
    <col min="13082" max="13083" width="16.6640625" style="11" customWidth="1"/>
    <col min="13084" max="13088" width="14.5546875" style="11" customWidth="1"/>
    <col min="13089" max="13089" width="9" style="11" customWidth="1"/>
    <col min="13090" max="13090" width="20.6640625" style="11" customWidth="1"/>
    <col min="13091" max="13092" width="16.6640625" style="11" customWidth="1"/>
    <col min="13093" max="13097" width="15.109375" style="11" customWidth="1"/>
    <col min="13098" max="13327" width="9" style="11"/>
    <col min="13328" max="13328" width="20.5546875" style="11" customWidth="1"/>
    <col min="13329" max="13330" width="16.5546875" style="11" customWidth="1"/>
    <col min="13331" max="13335" width="14.21875" style="11" customWidth="1"/>
    <col min="13336" max="13336" width="9" style="11" customWidth="1"/>
    <col min="13337" max="13337" width="20.6640625" style="11" customWidth="1"/>
    <col min="13338" max="13339" width="16.6640625" style="11" customWidth="1"/>
    <col min="13340" max="13344" width="14.5546875" style="11" customWidth="1"/>
    <col min="13345" max="13345" width="9" style="11" customWidth="1"/>
    <col min="13346" max="13346" width="20.6640625" style="11" customWidth="1"/>
    <col min="13347" max="13348" width="16.6640625" style="11" customWidth="1"/>
    <col min="13349" max="13353" width="15.109375" style="11" customWidth="1"/>
    <col min="13354" max="13583" width="9" style="11"/>
    <col min="13584" max="13584" width="20.5546875" style="11" customWidth="1"/>
    <col min="13585" max="13586" width="16.5546875" style="11" customWidth="1"/>
    <col min="13587" max="13591" width="14.21875" style="11" customWidth="1"/>
    <col min="13592" max="13592" width="9" style="11" customWidth="1"/>
    <col min="13593" max="13593" width="20.6640625" style="11" customWidth="1"/>
    <col min="13594" max="13595" width="16.6640625" style="11" customWidth="1"/>
    <col min="13596" max="13600" width="14.5546875" style="11" customWidth="1"/>
    <col min="13601" max="13601" width="9" style="11" customWidth="1"/>
    <col min="13602" max="13602" width="20.6640625" style="11" customWidth="1"/>
    <col min="13603" max="13604" width="16.6640625" style="11" customWidth="1"/>
    <col min="13605" max="13609" width="15.109375" style="11" customWidth="1"/>
    <col min="13610" max="13839" width="9" style="11"/>
    <col min="13840" max="13840" width="20.5546875" style="11" customWidth="1"/>
    <col min="13841" max="13842" width="16.5546875" style="11" customWidth="1"/>
    <col min="13843" max="13847" width="14.21875" style="11" customWidth="1"/>
    <col min="13848" max="13848" width="9" style="11" customWidth="1"/>
    <col min="13849" max="13849" width="20.6640625" style="11" customWidth="1"/>
    <col min="13850" max="13851" width="16.6640625" style="11" customWidth="1"/>
    <col min="13852" max="13856" width="14.5546875" style="11" customWidth="1"/>
    <col min="13857" max="13857" width="9" style="11" customWidth="1"/>
    <col min="13858" max="13858" width="20.6640625" style="11" customWidth="1"/>
    <col min="13859" max="13860" width="16.6640625" style="11" customWidth="1"/>
    <col min="13861" max="13865" width="15.109375" style="11" customWidth="1"/>
    <col min="13866" max="14095" width="9" style="11"/>
    <col min="14096" max="14096" width="20.5546875" style="11" customWidth="1"/>
    <col min="14097" max="14098" width="16.5546875" style="11" customWidth="1"/>
    <col min="14099" max="14103" width="14.21875" style="11" customWidth="1"/>
    <col min="14104" max="14104" width="9" style="11" customWidth="1"/>
    <col min="14105" max="14105" width="20.6640625" style="11" customWidth="1"/>
    <col min="14106" max="14107" width="16.6640625" style="11" customWidth="1"/>
    <col min="14108" max="14112" width="14.5546875" style="11" customWidth="1"/>
    <col min="14113" max="14113" width="9" style="11" customWidth="1"/>
    <col min="14114" max="14114" width="20.6640625" style="11" customWidth="1"/>
    <col min="14115" max="14116" width="16.6640625" style="11" customWidth="1"/>
    <col min="14117" max="14121" width="15.109375" style="11" customWidth="1"/>
    <col min="14122" max="14351" width="9" style="11"/>
    <col min="14352" max="14352" width="20.5546875" style="11" customWidth="1"/>
    <col min="14353" max="14354" width="16.5546875" style="11" customWidth="1"/>
    <col min="14355" max="14359" width="14.21875" style="11" customWidth="1"/>
    <col min="14360" max="14360" width="9" style="11" customWidth="1"/>
    <col min="14361" max="14361" width="20.6640625" style="11" customWidth="1"/>
    <col min="14362" max="14363" width="16.6640625" style="11" customWidth="1"/>
    <col min="14364" max="14368" width="14.5546875" style="11" customWidth="1"/>
    <col min="14369" max="14369" width="9" style="11" customWidth="1"/>
    <col min="14370" max="14370" width="20.6640625" style="11" customWidth="1"/>
    <col min="14371" max="14372" width="16.6640625" style="11" customWidth="1"/>
    <col min="14373" max="14377" width="15.109375" style="11" customWidth="1"/>
    <col min="14378" max="14607" width="9" style="11"/>
    <col min="14608" max="14608" width="20.5546875" style="11" customWidth="1"/>
    <col min="14609" max="14610" width="16.5546875" style="11" customWidth="1"/>
    <col min="14611" max="14615" width="14.21875" style="11" customWidth="1"/>
    <col min="14616" max="14616" width="9" style="11" customWidth="1"/>
    <col min="14617" max="14617" width="20.6640625" style="11" customWidth="1"/>
    <col min="14618" max="14619" width="16.6640625" style="11" customWidth="1"/>
    <col min="14620" max="14624" width="14.5546875" style="11" customWidth="1"/>
    <col min="14625" max="14625" width="9" style="11" customWidth="1"/>
    <col min="14626" max="14626" width="20.6640625" style="11" customWidth="1"/>
    <col min="14627" max="14628" width="16.6640625" style="11" customWidth="1"/>
    <col min="14629" max="14633" width="15.109375" style="11" customWidth="1"/>
    <col min="14634" max="14863" width="9" style="11"/>
    <col min="14864" max="14864" width="20.5546875" style="11" customWidth="1"/>
    <col min="14865" max="14866" width="16.5546875" style="11" customWidth="1"/>
    <col min="14867" max="14871" width="14.21875" style="11" customWidth="1"/>
    <col min="14872" max="14872" width="9" style="11" customWidth="1"/>
    <col min="14873" max="14873" width="20.6640625" style="11" customWidth="1"/>
    <col min="14874" max="14875" width="16.6640625" style="11" customWidth="1"/>
    <col min="14876" max="14880" width="14.5546875" style="11" customWidth="1"/>
    <col min="14881" max="14881" width="9" style="11" customWidth="1"/>
    <col min="14882" max="14882" width="20.6640625" style="11" customWidth="1"/>
    <col min="14883" max="14884" width="16.6640625" style="11" customWidth="1"/>
    <col min="14885" max="14889" width="15.109375" style="11" customWidth="1"/>
    <col min="14890" max="15119" width="9" style="11"/>
    <col min="15120" max="15120" width="20.5546875" style="11" customWidth="1"/>
    <col min="15121" max="15122" width="16.5546875" style="11" customWidth="1"/>
    <col min="15123" max="15127" width="14.21875" style="11" customWidth="1"/>
    <col min="15128" max="15128" width="9" style="11" customWidth="1"/>
    <col min="15129" max="15129" width="20.6640625" style="11" customWidth="1"/>
    <col min="15130" max="15131" width="16.6640625" style="11" customWidth="1"/>
    <col min="15132" max="15136" width="14.5546875" style="11" customWidth="1"/>
    <col min="15137" max="15137" width="9" style="11" customWidth="1"/>
    <col min="15138" max="15138" width="20.6640625" style="11" customWidth="1"/>
    <col min="15139" max="15140" width="16.6640625" style="11" customWidth="1"/>
    <col min="15141" max="15145" width="15.109375" style="11" customWidth="1"/>
    <col min="15146" max="15375" width="9" style="11"/>
    <col min="15376" max="15376" width="20.5546875" style="11" customWidth="1"/>
    <col min="15377" max="15378" width="16.5546875" style="11" customWidth="1"/>
    <col min="15379" max="15383" width="14.21875" style="11" customWidth="1"/>
    <col min="15384" max="15384" width="9" style="11" customWidth="1"/>
    <col min="15385" max="15385" width="20.6640625" style="11" customWidth="1"/>
    <col min="15386" max="15387" width="16.6640625" style="11" customWidth="1"/>
    <col min="15388" max="15392" width="14.5546875" style="11" customWidth="1"/>
    <col min="15393" max="15393" width="9" style="11" customWidth="1"/>
    <col min="15394" max="15394" width="20.6640625" style="11" customWidth="1"/>
    <col min="15395" max="15396" width="16.6640625" style="11" customWidth="1"/>
    <col min="15397" max="15401" width="15.109375" style="11" customWidth="1"/>
    <col min="15402" max="15631" width="9" style="11"/>
    <col min="15632" max="15632" width="20.5546875" style="11" customWidth="1"/>
    <col min="15633" max="15634" width="16.5546875" style="11" customWidth="1"/>
    <col min="15635" max="15639" width="14.21875" style="11" customWidth="1"/>
    <col min="15640" max="15640" width="9" style="11" customWidth="1"/>
    <col min="15641" max="15641" width="20.6640625" style="11" customWidth="1"/>
    <col min="15642" max="15643" width="16.6640625" style="11" customWidth="1"/>
    <col min="15644" max="15648" width="14.5546875" style="11" customWidth="1"/>
    <col min="15649" max="15649" width="9" style="11" customWidth="1"/>
    <col min="15650" max="15650" width="20.6640625" style="11" customWidth="1"/>
    <col min="15651" max="15652" width="16.6640625" style="11" customWidth="1"/>
    <col min="15653" max="15657" width="15.109375" style="11" customWidth="1"/>
    <col min="15658" max="15887" width="9" style="11"/>
    <col min="15888" max="15888" width="20.5546875" style="11" customWidth="1"/>
    <col min="15889" max="15890" width="16.5546875" style="11" customWidth="1"/>
    <col min="15891" max="15895" width="14.21875" style="11" customWidth="1"/>
    <col min="15896" max="15896" width="9" style="11" customWidth="1"/>
    <col min="15897" max="15897" width="20.6640625" style="11" customWidth="1"/>
    <col min="15898" max="15899" width="16.6640625" style="11" customWidth="1"/>
    <col min="15900" max="15904" width="14.5546875" style="11" customWidth="1"/>
    <col min="15905" max="15905" width="9" style="11" customWidth="1"/>
    <col min="15906" max="15906" width="20.6640625" style="11" customWidth="1"/>
    <col min="15907" max="15908" width="16.6640625" style="11" customWidth="1"/>
    <col min="15909" max="15913" width="15.109375" style="11" customWidth="1"/>
    <col min="15914" max="16143" width="9" style="11"/>
    <col min="16144" max="16144" width="20.5546875" style="11" customWidth="1"/>
    <col min="16145" max="16146" width="16.5546875" style="11" customWidth="1"/>
    <col min="16147" max="16151" width="14.21875" style="11" customWidth="1"/>
    <col min="16152" max="16152" width="9" style="11" customWidth="1"/>
    <col min="16153" max="16153" width="20.6640625" style="11" customWidth="1"/>
    <col min="16154" max="16155" width="16.6640625" style="11" customWidth="1"/>
    <col min="16156" max="16160" width="14.5546875" style="11" customWidth="1"/>
    <col min="16161" max="16161" width="9" style="11" customWidth="1"/>
    <col min="16162" max="16162" width="20.6640625" style="11" customWidth="1"/>
    <col min="16163" max="16164" width="16.6640625" style="11" customWidth="1"/>
    <col min="16165" max="16169" width="15.109375" style="11" customWidth="1"/>
    <col min="16170" max="16384" width="9" style="11"/>
  </cols>
  <sheetData>
    <row r="1" spans="1:50" s="9" customFormat="1" ht="28.5" customHeight="1">
      <c r="A1" s="181"/>
      <c r="B1" s="8" t="s">
        <v>1356</v>
      </c>
      <c r="C1" s="8"/>
      <c r="N1" s="37" t="s">
        <v>1343</v>
      </c>
      <c r="O1" s="43"/>
      <c r="P1" s="44"/>
      <c r="Q1" s="43"/>
      <c r="R1" s="43"/>
      <c r="S1" s="43"/>
      <c r="T1" s="43"/>
      <c r="U1" s="44"/>
      <c r="V1" s="43"/>
      <c r="W1" s="43"/>
      <c r="X1" s="43"/>
      <c r="Y1" s="43"/>
      <c r="Z1" s="37" t="s">
        <v>1357</v>
      </c>
      <c r="AA1" s="55"/>
      <c r="AB1" s="56"/>
      <c r="AC1" s="55"/>
      <c r="AD1" s="55"/>
      <c r="AE1" s="55"/>
      <c r="AF1" s="55"/>
      <c r="AG1" s="56"/>
      <c r="AH1" s="56"/>
      <c r="AI1" s="56"/>
      <c r="AJ1" s="56"/>
      <c r="AK1" s="56"/>
      <c r="AL1" s="37" t="s">
        <v>1358</v>
      </c>
      <c r="AN1" s="10"/>
      <c r="AS1" s="10"/>
      <c r="AT1" s="56"/>
      <c r="AU1" s="56"/>
      <c r="AV1" s="56"/>
      <c r="AW1" s="56"/>
    </row>
    <row r="2" spans="1:50" ht="13.5" customHeight="1">
      <c r="B2" s="371" t="s">
        <v>134</v>
      </c>
      <c r="C2" s="380" t="s">
        <v>248</v>
      </c>
      <c r="D2" s="381"/>
      <c r="E2" s="381"/>
      <c r="F2" s="381"/>
      <c r="G2" s="381"/>
      <c r="H2" s="381"/>
      <c r="I2" s="381"/>
      <c r="J2" s="381"/>
      <c r="K2" s="381"/>
      <c r="L2" s="381"/>
      <c r="M2" s="382"/>
      <c r="N2" s="371" t="s">
        <v>134</v>
      </c>
      <c r="O2" s="380" t="s">
        <v>731</v>
      </c>
      <c r="P2" s="381"/>
      <c r="Q2" s="381"/>
      <c r="R2" s="381"/>
      <c r="S2" s="381"/>
      <c r="T2" s="381"/>
      <c r="U2" s="381"/>
      <c r="V2" s="381"/>
      <c r="W2" s="381"/>
      <c r="X2" s="381"/>
      <c r="Y2" s="382"/>
      <c r="Z2" s="371" t="s">
        <v>134</v>
      </c>
      <c r="AA2" s="380" t="s">
        <v>731</v>
      </c>
      <c r="AB2" s="381"/>
      <c r="AC2" s="381"/>
      <c r="AD2" s="381"/>
      <c r="AE2" s="381"/>
      <c r="AF2" s="381"/>
      <c r="AG2" s="381"/>
      <c r="AH2" s="381"/>
      <c r="AI2" s="381"/>
      <c r="AJ2" s="381"/>
      <c r="AK2" s="382"/>
      <c r="AL2" s="371" t="s">
        <v>134</v>
      </c>
      <c r="AM2" s="380" t="s">
        <v>732</v>
      </c>
      <c r="AN2" s="381"/>
      <c r="AO2" s="381"/>
      <c r="AP2" s="381"/>
      <c r="AQ2" s="381"/>
      <c r="AR2" s="381"/>
      <c r="AS2" s="381"/>
      <c r="AT2" s="381"/>
      <c r="AU2" s="381"/>
      <c r="AV2" s="381"/>
      <c r="AW2" s="382"/>
    </row>
    <row r="3" spans="1:50" ht="13.5" customHeight="1">
      <c r="B3" s="371"/>
      <c r="C3" s="38" t="s">
        <v>5</v>
      </c>
      <c r="D3" s="38" t="s">
        <v>8</v>
      </c>
      <c r="E3" s="38" t="s">
        <v>11</v>
      </c>
      <c r="F3" s="38" t="s">
        <v>17</v>
      </c>
      <c r="G3" s="38" t="s">
        <v>20</v>
      </c>
      <c r="H3" s="38" t="s">
        <v>23</v>
      </c>
      <c r="I3" s="38" t="s">
        <v>26</v>
      </c>
      <c r="J3" s="38" t="s">
        <v>29</v>
      </c>
      <c r="K3" s="38" t="s">
        <v>32</v>
      </c>
      <c r="L3" s="38" t="s">
        <v>35</v>
      </c>
      <c r="M3" s="38" t="s">
        <v>38</v>
      </c>
      <c r="N3" s="371"/>
      <c r="O3" s="38" t="s">
        <v>5</v>
      </c>
      <c r="P3" s="38" t="s">
        <v>8</v>
      </c>
      <c r="Q3" s="38" t="s">
        <v>11</v>
      </c>
      <c r="R3" s="38" t="s">
        <v>17</v>
      </c>
      <c r="S3" s="38" t="s">
        <v>20</v>
      </c>
      <c r="T3" s="38" t="s">
        <v>23</v>
      </c>
      <c r="U3" s="38" t="s">
        <v>26</v>
      </c>
      <c r="V3" s="38" t="s">
        <v>29</v>
      </c>
      <c r="W3" s="38" t="s">
        <v>32</v>
      </c>
      <c r="X3" s="38" t="s">
        <v>35</v>
      </c>
      <c r="Y3" s="38" t="s">
        <v>38</v>
      </c>
      <c r="Z3" s="371"/>
      <c r="AA3" s="38" t="s">
        <v>5</v>
      </c>
      <c r="AB3" s="38" t="s">
        <v>8</v>
      </c>
      <c r="AC3" s="38" t="s">
        <v>11</v>
      </c>
      <c r="AD3" s="38" t="s">
        <v>17</v>
      </c>
      <c r="AE3" s="38" t="s">
        <v>20</v>
      </c>
      <c r="AF3" s="38" t="s">
        <v>23</v>
      </c>
      <c r="AG3" s="38" t="s">
        <v>26</v>
      </c>
      <c r="AH3" s="38" t="s">
        <v>29</v>
      </c>
      <c r="AI3" s="38" t="s">
        <v>32</v>
      </c>
      <c r="AJ3" s="38" t="s">
        <v>35</v>
      </c>
      <c r="AK3" s="38" t="s">
        <v>38</v>
      </c>
      <c r="AL3" s="371"/>
      <c r="AM3" s="38" t="s">
        <v>5</v>
      </c>
      <c r="AN3" s="38" t="s">
        <v>8</v>
      </c>
      <c r="AO3" s="38" t="s">
        <v>11</v>
      </c>
      <c r="AP3" s="38" t="s">
        <v>17</v>
      </c>
      <c r="AQ3" s="38" t="s">
        <v>20</v>
      </c>
      <c r="AR3" s="38" t="s">
        <v>23</v>
      </c>
      <c r="AS3" s="38" t="s">
        <v>26</v>
      </c>
      <c r="AT3" s="38" t="s">
        <v>29</v>
      </c>
      <c r="AU3" s="38" t="s">
        <v>32</v>
      </c>
      <c r="AV3" s="38" t="s">
        <v>35</v>
      </c>
      <c r="AW3" s="38" t="s">
        <v>38</v>
      </c>
    </row>
    <row r="4" spans="1:50" ht="13.5" customHeight="1">
      <c r="A4" s="311" t="str">
        <f>+'8.คำนวณ'!E3</f>
        <v>อุดรธานี</v>
      </c>
      <c r="B4" s="14" t="str">
        <f>+'8.คำนวณ'!G3</f>
        <v>ห้วยเกิ้ง,รพช.</v>
      </c>
      <c r="C4" s="53">
        <f>+'8.คำนวณ'!Y3</f>
        <v>14763.60104962182</v>
      </c>
      <c r="D4" s="53">
        <f>+'8.คำนวณ'!Z3</f>
        <v>73.614893084328543</v>
      </c>
      <c r="E4" s="53">
        <f>+'8.คำนวณ'!AA3</f>
        <v>2083.6102796599494</v>
      </c>
      <c r="F4" s="53">
        <f>+'8.คำนวณ'!AB3</f>
        <v>324.56362554877109</v>
      </c>
      <c r="G4" s="53">
        <f>+'8.คำนวณ'!AC3</f>
        <v>13.239076804824879</v>
      </c>
      <c r="H4" s="53">
        <f>+'8.คำนวณ'!AD3</f>
        <v>607.10638783063803</v>
      </c>
      <c r="I4" s="53">
        <f>+'8.คำนวณ'!AE3</f>
        <v>4013.8083363765245</v>
      </c>
      <c r="J4" s="53">
        <f>+'8.คำนวณ'!AF3</f>
        <v>368.33321904755832</v>
      </c>
      <c r="K4" s="53">
        <f>+'8.คำนวณ'!AG3</f>
        <v>713.22149540013027</v>
      </c>
      <c r="L4" s="53">
        <f>+'8.คำนวณ'!AH3</f>
        <v>41.986057667007394</v>
      </c>
      <c r="M4" s="53">
        <f>+'8.คำนวณ'!AI3</f>
        <v>2393.3575587282703</v>
      </c>
      <c r="N4" s="14" t="str">
        <f>+B4</f>
        <v>ห้วยเกิ้ง,รพช.</v>
      </c>
      <c r="O4" s="47">
        <f t="shared" ref="O4:Y4" si="0">+(C4-C11)*100/C11</f>
        <v>12.213782798462342</v>
      </c>
      <c r="P4" s="47">
        <f t="shared" si="0"/>
        <v>7.7510605533921328</v>
      </c>
      <c r="Q4" s="47">
        <f t="shared" si="0"/>
        <v>38.711236873320928</v>
      </c>
      <c r="R4" s="47">
        <f t="shared" si="0"/>
        <v>-36.524789400703675</v>
      </c>
      <c r="S4" s="47">
        <f t="shared" si="0"/>
        <v>-98.196483772310373</v>
      </c>
      <c r="T4" s="47">
        <f t="shared" si="0"/>
        <v>-14.923545831639675</v>
      </c>
      <c r="U4" s="47">
        <f t="shared" si="0"/>
        <v>147.80839767741779</v>
      </c>
      <c r="V4" s="47">
        <f t="shared" si="0"/>
        <v>50.231086992355522</v>
      </c>
      <c r="W4" s="47">
        <f t="shared" si="0"/>
        <v>69.37295316960271</v>
      </c>
      <c r="X4" s="47">
        <f t="shared" si="0"/>
        <v>-1.425650109053163</v>
      </c>
      <c r="Y4" s="47">
        <f t="shared" si="0"/>
        <v>299.2345253911534</v>
      </c>
      <c r="Z4" s="14" t="str">
        <f>+N4</f>
        <v>ห้วยเกิ้ง,รพช.</v>
      </c>
      <c r="AA4" s="15">
        <f t="shared" ref="AA4:AG4" si="1">+O4/100</f>
        <v>0.12213782798462341</v>
      </c>
      <c r="AB4" s="15">
        <f t="shared" si="1"/>
        <v>7.7510605533921334E-2</v>
      </c>
      <c r="AC4" s="15">
        <f t="shared" si="1"/>
        <v>0.38711236873320926</v>
      </c>
      <c r="AD4" s="15">
        <f t="shared" si="1"/>
        <v>-0.36524789400703672</v>
      </c>
      <c r="AE4" s="15">
        <f t="shared" si="1"/>
        <v>-0.98196483772310372</v>
      </c>
      <c r="AF4" s="15">
        <f t="shared" si="1"/>
        <v>-0.14923545831639676</v>
      </c>
      <c r="AG4" s="15">
        <f t="shared" si="1"/>
        <v>1.4780839767741778</v>
      </c>
      <c r="AH4" s="15">
        <f>+V4/100</f>
        <v>0.50231086992355523</v>
      </c>
      <c r="AI4" s="15">
        <f>+W4/100</f>
        <v>0.69372953169602714</v>
      </c>
      <c r="AJ4" s="15">
        <f>+X4/100</f>
        <v>-1.425650109053163E-2</v>
      </c>
      <c r="AK4" s="15">
        <f>+Y4/100</f>
        <v>2.9923452539115338</v>
      </c>
      <c r="AL4" s="14" t="str">
        <f>+Z4</f>
        <v>ห้วยเกิ้ง,รพช.</v>
      </c>
      <c r="AM4" s="17" t="str">
        <f>+IF(AND(C4&lt;C13),"OK","Not OK")</f>
        <v>OK</v>
      </c>
      <c r="AN4" s="17" t="str">
        <f t="shared" ref="AN4:AW4" si="2">+IF(AND(D4&lt;D13),"OK","Not OK")</f>
        <v>OK</v>
      </c>
      <c r="AO4" s="17" t="str">
        <f t="shared" si="2"/>
        <v>Not OK</v>
      </c>
      <c r="AP4" s="17" t="str">
        <f t="shared" si="2"/>
        <v>OK</v>
      </c>
      <c r="AQ4" s="17" t="str">
        <f t="shared" si="2"/>
        <v>OK</v>
      </c>
      <c r="AR4" s="17" t="str">
        <f t="shared" si="2"/>
        <v>OK</v>
      </c>
      <c r="AS4" s="17" t="str">
        <f t="shared" si="2"/>
        <v>Not OK</v>
      </c>
      <c r="AT4" s="17" t="str">
        <f t="shared" si="2"/>
        <v>Not OK</v>
      </c>
      <c r="AU4" s="17" t="str">
        <f t="shared" si="2"/>
        <v>Not OK</v>
      </c>
      <c r="AV4" s="17" t="str">
        <f t="shared" si="2"/>
        <v>OK</v>
      </c>
      <c r="AW4" s="17" t="str">
        <f t="shared" si="2"/>
        <v>Not OK</v>
      </c>
    </row>
    <row r="5" spans="1:50" ht="13.5" customHeight="1">
      <c r="A5" s="311" t="str">
        <f>+'8.คำนวณ'!E4</f>
        <v>เลย</v>
      </c>
      <c r="B5" s="14" t="str">
        <f>+'8.คำนวณ'!G4</f>
        <v>นาแห้ว,รพช.</v>
      </c>
      <c r="C5" s="53">
        <f>+'8.คำนวณ'!Y4</f>
        <v>15293.555465183073</v>
      </c>
      <c r="D5" s="53">
        <f>+'8.คำนวณ'!Z4</f>
        <v>140.39697042971957</v>
      </c>
      <c r="E5" s="53">
        <f>+'8.คำนวณ'!AA4</f>
        <v>1484.1534760538934</v>
      </c>
      <c r="F5" s="53">
        <f>+'8.คำนวณ'!AB4</f>
        <v>427.59390683435811</v>
      </c>
      <c r="G5" s="53">
        <f>+'8.คำนวณ'!AC4</f>
        <v>795.86767301897089</v>
      </c>
      <c r="H5" s="53">
        <f>+'8.คำนวณ'!AD4</f>
        <v>1129.0533142436061</v>
      </c>
      <c r="I5" s="53">
        <f>+'8.คำนวณ'!AE4</f>
        <v>2323.1602371051154</v>
      </c>
      <c r="J5" s="53">
        <f>+'8.คำนวณ'!AF4</f>
        <v>134.33871394751154</v>
      </c>
      <c r="K5" s="53">
        <f>+'8.คำนวณ'!AG4</f>
        <v>356.80450201522149</v>
      </c>
      <c r="L5" s="53">
        <f>+'8.คำนวณ'!AH4</f>
        <v>151.39073982568837</v>
      </c>
      <c r="M5" s="53">
        <f>+'8.คำนวณ'!AI4</f>
        <v>236.05342320032648</v>
      </c>
      <c r="N5" s="14" t="str">
        <f t="shared" ref="N5:N10" si="3">+B5</f>
        <v>นาแห้ว,รพช.</v>
      </c>
      <c r="O5" s="47">
        <f t="shared" ref="O5:Y5" si="4">+(C5-C11)*100/C11</f>
        <v>16.241810207290204</v>
      </c>
      <c r="P5" s="47">
        <f t="shared" si="4"/>
        <v>105.50084131693205</v>
      </c>
      <c r="Q5" s="47">
        <f t="shared" si="4"/>
        <v>-1.1961275182072111</v>
      </c>
      <c r="R5" s="47">
        <f t="shared" si="4"/>
        <v>-16.375061310718888</v>
      </c>
      <c r="S5" s="47">
        <f t="shared" si="4"/>
        <v>8.4184557989867574</v>
      </c>
      <c r="T5" s="47">
        <f t="shared" si="4"/>
        <v>58.219143247884567</v>
      </c>
      <c r="U5" s="47">
        <f t="shared" si="4"/>
        <v>43.429523200557689</v>
      </c>
      <c r="V5" s="47">
        <f t="shared" si="4"/>
        <v>-45.20762728467362</v>
      </c>
      <c r="W5" s="47">
        <f t="shared" si="4"/>
        <v>-15.267511424871609</v>
      </c>
      <c r="X5" s="47">
        <f t="shared" si="4"/>
        <v>255.43331732127299</v>
      </c>
      <c r="Y5" s="47">
        <f t="shared" si="4"/>
        <v>-60.624071386803159</v>
      </c>
      <c r="Z5" s="14" t="str">
        <f t="shared" ref="Z5:Z10" si="5">+N5</f>
        <v>นาแห้ว,รพช.</v>
      </c>
      <c r="AA5" s="15">
        <f t="shared" ref="AA5:AA10" si="6">+O5/100</f>
        <v>0.16241810207290203</v>
      </c>
      <c r="AB5" s="15">
        <f t="shared" ref="AB5:AB10" si="7">+P5/100</f>
        <v>1.0550084131693205</v>
      </c>
      <c r="AC5" s="15">
        <f t="shared" ref="AC5:AC10" si="8">+Q5/100</f>
        <v>-1.1961275182072111E-2</v>
      </c>
      <c r="AD5" s="15">
        <f t="shared" ref="AD5:AD10" si="9">+R5/100</f>
        <v>-0.16375061310718889</v>
      </c>
      <c r="AE5" s="15">
        <f t="shared" ref="AE5:AE10" si="10">+S5/100</f>
        <v>8.418455798986757E-2</v>
      </c>
      <c r="AF5" s="15">
        <f t="shared" ref="AF5:AF10" si="11">+T5/100</f>
        <v>0.58219143247884564</v>
      </c>
      <c r="AG5" s="15">
        <f t="shared" ref="AG5:AG10" si="12">+U5/100</f>
        <v>0.4342952320055769</v>
      </c>
      <c r="AH5" s="15">
        <f t="shared" ref="AH5:AH10" si="13">+V5/100</f>
        <v>-0.45207627284673618</v>
      </c>
      <c r="AI5" s="15">
        <f t="shared" ref="AI5:AI10" si="14">+W5/100</f>
        <v>-0.15267511424871608</v>
      </c>
      <c r="AJ5" s="15">
        <f t="shared" ref="AJ5:AJ10" si="15">+X5/100</f>
        <v>2.5543331732127301</v>
      </c>
      <c r="AK5" s="15">
        <f t="shared" ref="AK5:AK10" si="16">+Y5/100</f>
        <v>-0.60624071386803158</v>
      </c>
      <c r="AL5" s="14" t="str">
        <f t="shared" ref="AL5:AL10" si="17">+Z5</f>
        <v>นาแห้ว,รพช.</v>
      </c>
      <c r="AM5" s="17" t="str">
        <f>+IF(AND(C5&lt;C13),"OK","Not OK")</f>
        <v>OK</v>
      </c>
      <c r="AN5" s="17" t="str">
        <f t="shared" ref="AN5:AW5" si="18">+IF(AND(D5&lt;D13),"OK","Not OK")</f>
        <v>Not OK</v>
      </c>
      <c r="AO5" s="17" t="str">
        <f t="shared" si="18"/>
        <v>OK</v>
      </c>
      <c r="AP5" s="17" t="str">
        <f t="shared" si="18"/>
        <v>OK</v>
      </c>
      <c r="AQ5" s="17" t="str">
        <f t="shared" si="18"/>
        <v>OK</v>
      </c>
      <c r="AR5" s="17" t="str">
        <f t="shared" si="18"/>
        <v>Not OK</v>
      </c>
      <c r="AS5" s="17" t="str">
        <f t="shared" si="18"/>
        <v>OK</v>
      </c>
      <c r="AT5" s="17" t="str">
        <f t="shared" si="18"/>
        <v>OK</v>
      </c>
      <c r="AU5" s="17" t="str">
        <f t="shared" si="18"/>
        <v>OK</v>
      </c>
      <c r="AV5" s="17" t="str">
        <f t="shared" si="18"/>
        <v>Not OK</v>
      </c>
      <c r="AW5" s="17" t="str">
        <f t="shared" si="18"/>
        <v>OK</v>
      </c>
    </row>
    <row r="6" spans="1:50" ht="13.5" customHeight="1">
      <c r="A6" s="311" t="str">
        <f>+'8.คำนวณ'!E5</f>
        <v>บึงกาฬ</v>
      </c>
      <c r="B6" s="14" t="str">
        <f>+'8.คำนวณ'!G5</f>
        <v>บุ่งคล้า,รพช.</v>
      </c>
      <c r="C6" s="53">
        <f>+'8.คำนวณ'!Y5</f>
        <v>13784.995346035053</v>
      </c>
      <c r="D6" s="53">
        <f>+'8.คำนวณ'!Z5</f>
        <v>42.835444148035904</v>
      </c>
      <c r="E6" s="53">
        <f>+'8.คำนวณ'!AA5</f>
        <v>1474.8135397318995</v>
      </c>
      <c r="F6" s="53">
        <f>+'8.คำนวณ'!AB5</f>
        <v>431.26386148425269</v>
      </c>
      <c r="G6" s="53">
        <f>+'8.คำนวณ'!AC5</f>
        <v>722.53923905436909</v>
      </c>
      <c r="H6" s="53">
        <f>+'8.คำนวณ'!AD5</f>
        <v>512.95534666645619</v>
      </c>
      <c r="I6" s="53">
        <f>+'8.คำนวณ'!AE5</f>
        <v>496.36578042265404</v>
      </c>
      <c r="J6" s="53">
        <f>+'8.คำนวณ'!AF5</f>
        <v>247.0439824680484</v>
      </c>
      <c r="K6" s="53">
        <f>+'8.คำนวณ'!AG5</f>
        <v>410.37958095899569</v>
      </c>
      <c r="L6" s="53">
        <f>+'8.คำนวณ'!AH5</f>
        <v>14.754180851306389</v>
      </c>
      <c r="M6" s="53">
        <f>+'8.คำนวณ'!AI5</f>
        <v>558.37755783912917</v>
      </c>
      <c r="N6" s="14" t="str">
        <f t="shared" si="3"/>
        <v>บุ่งคล้า,รพช.</v>
      </c>
      <c r="O6" s="47">
        <f t="shared" ref="O6:Y6" si="19">+(C6-C11)*100/C11</f>
        <v>4.7756891044827938</v>
      </c>
      <c r="P6" s="47">
        <f t="shared" si="19"/>
        <v>-37.301212528568556</v>
      </c>
      <c r="Q6" s="47">
        <f t="shared" si="19"/>
        <v>-1.8179108392960635</v>
      </c>
      <c r="R6" s="47">
        <f t="shared" si="19"/>
        <v>-15.657324861053429</v>
      </c>
      <c r="S6" s="47">
        <f t="shared" si="19"/>
        <v>-1.5708374543033459</v>
      </c>
      <c r="T6" s="47">
        <f t="shared" si="19"/>
        <v>-28.117340031582192</v>
      </c>
      <c r="U6" s="47">
        <f t="shared" si="19"/>
        <v>-69.354887328905022</v>
      </c>
      <c r="V6" s="47">
        <f t="shared" si="19"/>
        <v>0.76116978279740777</v>
      </c>
      <c r="W6" s="47">
        <f t="shared" si="19"/>
        <v>-2.5447185820803782</v>
      </c>
      <c r="X6" s="47">
        <f t="shared" si="19"/>
        <v>-65.360315628446415</v>
      </c>
      <c r="Y6" s="47">
        <f t="shared" si="19"/>
        <v>-6.8573776283438841</v>
      </c>
      <c r="Z6" s="14" t="str">
        <f t="shared" si="5"/>
        <v>บุ่งคล้า,รพช.</v>
      </c>
      <c r="AA6" s="15">
        <f t="shared" si="6"/>
        <v>4.7756891044827936E-2</v>
      </c>
      <c r="AB6" s="15">
        <f t="shared" si="7"/>
        <v>-0.37301212528568556</v>
      </c>
      <c r="AC6" s="15">
        <f t="shared" si="8"/>
        <v>-1.8179108392960636E-2</v>
      </c>
      <c r="AD6" s="15">
        <f t="shared" si="9"/>
        <v>-0.15657324861053429</v>
      </c>
      <c r="AE6" s="15">
        <f t="shared" si="10"/>
        <v>-1.5708374543033459E-2</v>
      </c>
      <c r="AF6" s="15">
        <f t="shared" si="11"/>
        <v>-0.28117340031582194</v>
      </c>
      <c r="AG6" s="15">
        <f t="shared" si="12"/>
        <v>-0.69354887328905024</v>
      </c>
      <c r="AH6" s="15">
        <f t="shared" si="13"/>
        <v>7.6116978279740779E-3</v>
      </c>
      <c r="AI6" s="15">
        <f t="shared" si="14"/>
        <v>-2.5447185820803783E-2</v>
      </c>
      <c r="AJ6" s="15">
        <f t="shared" si="15"/>
        <v>-0.65360315628446419</v>
      </c>
      <c r="AK6" s="15">
        <f t="shared" si="16"/>
        <v>-6.8573776283438845E-2</v>
      </c>
      <c r="AL6" s="14" t="str">
        <f t="shared" si="17"/>
        <v>บุ่งคล้า,รพช.</v>
      </c>
      <c r="AM6" s="17" t="str">
        <f>+IF(AND(C6&lt;C13),"OK","Not OK")</f>
        <v>OK</v>
      </c>
      <c r="AN6" s="17" t="str">
        <f t="shared" ref="AN6:AW6" si="20">+IF(AND(D6&lt;D13),"OK","Not OK")</f>
        <v>OK</v>
      </c>
      <c r="AO6" s="17" t="str">
        <f t="shared" si="20"/>
        <v>OK</v>
      </c>
      <c r="AP6" s="17" t="str">
        <f t="shared" si="20"/>
        <v>OK</v>
      </c>
      <c r="AQ6" s="17" t="str">
        <f t="shared" si="20"/>
        <v>OK</v>
      </c>
      <c r="AR6" s="17" t="str">
        <f t="shared" si="20"/>
        <v>OK</v>
      </c>
      <c r="AS6" s="17" t="str">
        <f t="shared" si="20"/>
        <v>OK</v>
      </c>
      <c r="AT6" s="17" t="str">
        <f t="shared" si="20"/>
        <v>OK</v>
      </c>
      <c r="AU6" s="17" t="str">
        <f t="shared" si="20"/>
        <v>OK</v>
      </c>
      <c r="AV6" s="17" t="str">
        <f t="shared" si="20"/>
        <v>OK</v>
      </c>
      <c r="AW6" s="17" t="str">
        <f t="shared" si="20"/>
        <v>OK</v>
      </c>
    </row>
    <row r="7" spans="1:50" ht="13.5" customHeight="1">
      <c r="A7" s="311" t="str">
        <f>+'8.คำนวณ'!E6</f>
        <v>สกลนคร</v>
      </c>
      <c r="B7" s="14" t="str">
        <f>+'8.คำนวณ'!G6</f>
        <v>นิคมน้ำอูน,รพช.</v>
      </c>
      <c r="C7" s="53">
        <f>+'8.คำนวณ'!Y6</f>
        <v>16675.364300898953</v>
      </c>
      <c r="D7" s="53">
        <f>+'8.คำนวณ'!Z6</f>
        <v>47.917921258776104</v>
      </c>
      <c r="E7" s="53">
        <f>+'8.คำนวณ'!AA6</f>
        <v>1340.6377886771097</v>
      </c>
      <c r="F7" s="53">
        <f>+'8.คำนวณ'!AB6</f>
        <v>574.0041985000521</v>
      </c>
      <c r="G7" s="53">
        <f>+'8.คำนวณ'!AC6</f>
        <v>845.58188888969505</v>
      </c>
      <c r="H7" s="53">
        <f>+'8.คำนวณ'!AD6</f>
        <v>1318.986978845461</v>
      </c>
      <c r="I7" s="53">
        <f>+'8.คำนวณ'!AE6</f>
        <v>2673.2951683390534</v>
      </c>
      <c r="J7" s="53">
        <f>+'8.คำนวณ'!AF6</f>
        <v>264.06626906677695</v>
      </c>
      <c r="K7" s="53">
        <f>+'8.คำนวณ'!AG6</f>
        <v>421.10766758327475</v>
      </c>
      <c r="L7" s="53">
        <f>+'8.คำนวณ'!AH6</f>
        <v>27.886979087309939</v>
      </c>
      <c r="M7" s="53">
        <f>+'8.คำนวณ'!AI6</f>
        <v>67.717742774154075</v>
      </c>
      <c r="N7" s="14" t="str">
        <f t="shared" si="3"/>
        <v>นิคมน้ำอูน,รพช.</v>
      </c>
      <c r="O7" s="47">
        <f t="shared" ref="O7:Y7" si="21">+(C7-C11)*100/C11</f>
        <v>26.744532140702901</v>
      </c>
      <c r="P7" s="47">
        <f t="shared" si="21"/>
        <v>-29.861925775910333</v>
      </c>
      <c r="Q7" s="47">
        <f t="shared" si="21"/>
        <v>-10.750331920581072</v>
      </c>
      <c r="R7" s="47">
        <f t="shared" si="21"/>
        <v>12.25853582041691</v>
      </c>
      <c r="S7" s="47">
        <f t="shared" si="21"/>
        <v>15.190861185821605</v>
      </c>
      <c r="T7" s="47">
        <f t="shared" si="21"/>
        <v>84.835372356045752</v>
      </c>
      <c r="U7" s="47">
        <f t="shared" si="21"/>
        <v>65.046493670628422</v>
      </c>
      <c r="V7" s="47">
        <f t="shared" si="21"/>
        <v>7.704004386298668</v>
      </c>
      <c r="W7" s="47">
        <f t="shared" si="21"/>
        <v>2.9439955794008325E-3</v>
      </c>
      <c r="X7" s="47">
        <f t="shared" si="21"/>
        <v>-34.527293423070716</v>
      </c>
      <c r="Y7" s="47">
        <f t="shared" si="21"/>
        <v>-88.704044325343091</v>
      </c>
      <c r="Z7" s="14" t="str">
        <f t="shared" si="5"/>
        <v>นิคมน้ำอูน,รพช.</v>
      </c>
      <c r="AA7" s="15">
        <f t="shared" si="6"/>
        <v>0.26744532140702904</v>
      </c>
      <c r="AB7" s="15">
        <f t="shared" si="7"/>
        <v>-0.29861925775910331</v>
      </c>
      <c r="AC7" s="15">
        <f t="shared" si="8"/>
        <v>-0.10750331920581072</v>
      </c>
      <c r="AD7" s="15">
        <f t="shared" si="9"/>
        <v>0.1225853582041691</v>
      </c>
      <c r="AE7" s="15">
        <f t="shared" si="10"/>
        <v>0.15190861185821605</v>
      </c>
      <c r="AF7" s="15">
        <f t="shared" si="11"/>
        <v>0.84835372356045757</v>
      </c>
      <c r="AG7" s="15">
        <f t="shared" si="12"/>
        <v>0.65046493670628425</v>
      </c>
      <c r="AH7" s="15">
        <f t="shared" si="13"/>
        <v>7.7040043862986685E-2</v>
      </c>
      <c r="AI7" s="15">
        <f t="shared" si="14"/>
        <v>2.9439955794008325E-5</v>
      </c>
      <c r="AJ7" s="15">
        <f t="shared" si="15"/>
        <v>-0.34527293423070715</v>
      </c>
      <c r="AK7" s="15">
        <f t="shared" si="16"/>
        <v>-0.8870404432534309</v>
      </c>
      <c r="AL7" s="14" t="str">
        <f t="shared" si="17"/>
        <v>นิคมน้ำอูน,รพช.</v>
      </c>
      <c r="AM7" s="17" t="str">
        <f>+IF(AND(C7&lt;C13),"OK","Not OK")</f>
        <v>Not OK</v>
      </c>
      <c r="AN7" s="17" t="str">
        <f t="shared" ref="AN7:AW7" si="22">+IF(AND(D7&lt;D13),"OK","Not OK")</f>
        <v>OK</v>
      </c>
      <c r="AO7" s="17" t="str">
        <f t="shared" si="22"/>
        <v>OK</v>
      </c>
      <c r="AP7" s="17" t="str">
        <f t="shared" si="22"/>
        <v>OK</v>
      </c>
      <c r="AQ7" s="17" t="str">
        <f t="shared" si="22"/>
        <v>OK</v>
      </c>
      <c r="AR7" s="17" t="str">
        <f t="shared" si="22"/>
        <v>Not OK</v>
      </c>
      <c r="AS7" s="17" t="str">
        <f t="shared" si="22"/>
        <v>OK</v>
      </c>
      <c r="AT7" s="17" t="str">
        <f t="shared" si="22"/>
        <v>OK</v>
      </c>
      <c r="AU7" s="17" t="str">
        <f t="shared" si="22"/>
        <v>OK</v>
      </c>
      <c r="AV7" s="17" t="str">
        <f t="shared" si="22"/>
        <v>OK</v>
      </c>
      <c r="AW7" s="17" t="str">
        <f t="shared" si="22"/>
        <v>OK</v>
      </c>
    </row>
    <row r="8" spans="1:50" ht="13.5" customHeight="1">
      <c r="A8" s="311" t="str">
        <f>+'8.คำนวณ'!E7</f>
        <v>อุดรธานี</v>
      </c>
      <c r="B8" s="14" t="str">
        <f>+'8.คำนวณ'!G7</f>
        <v>ประจักษ์ศิลปาคม,รพช.</v>
      </c>
      <c r="C8" s="53">
        <f>+'8.คำนวณ'!Y7</f>
        <v>9280.7181911364569</v>
      </c>
      <c r="D8" s="53">
        <f>+'8.คำนวณ'!Z7</f>
        <v>39.505035461867521</v>
      </c>
      <c r="E8" s="53">
        <f>+'8.คำนวณ'!AA7</f>
        <v>1286.5441563180302</v>
      </c>
      <c r="F8" s="53">
        <f>+'8.คำนวณ'!AB7</f>
        <v>554.99844761385918</v>
      </c>
      <c r="G8" s="53">
        <f>+'8.คำนวณ'!AC7</f>
        <v>855.94771940693045</v>
      </c>
      <c r="H8" s="53">
        <f>+'8.คำนวณ'!AD7</f>
        <v>372.93778703728555</v>
      </c>
      <c r="I8" s="53">
        <f>+'8.คำนวณ'!AE7</f>
        <v>590.39263980361591</v>
      </c>
      <c r="J8" s="53">
        <f>+'8.คำนวณ'!AF7</f>
        <v>134.3939491760384</v>
      </c>
      <c r="K8" s="53">
        <f>+'8.คำนวณ'!AG7</f>
        <v>401.90101362110028</v>
      </c>
      <c r="L8" s="53">
        <f>+'8.คำนวณ'!AH7</f>
        <v>16.500367422233797</v>
      </c>
      <c r="M8" s="53">
        <f>+'8.คำนวณ'!AI7</f>
        <v>401.49441104718602</v>
      </c>
      <c r="N8" s="14" t="str">
        <f t="shared" si="3"/>
        <v>ประจักษ์ศิลปาคม,รพช.</v>
      </c>
      <c r="O8" s="47">
        <f>+(C8-C11)*100/C11</f>
        <v>-29.459994765938117</v>
      </c>
      <c r="P8" s="47">
        <f t="shared" ref="P8:Y8" si="23">+(D8-D11)*100/D11</f>
        <v>-42.175974318955063</v>
      </c>
      <c r="Q8" s="47">
        <f t="shared" si="23"/>
        <v>-14.351482637078394</v>
      </c>
      <c r="R8" s="47">
        <f t="shared" si="23"/>
        <v>8.5415634145932717</v>
      </c>
      <c r="S8" s="47">
        <f t="shared" si="23"/>
        <v>16.602964448528049</v>
      </c>
      <c r="T8" s="47">
        <f t="shared" si="23"/>
        <v>-47.738608615367696</v>
      </c>
      <c r="U8" s="47">
        <f t="shared" si="23"/>
        <v>-63.549765756291329</v>
      </c>
      <c r="V8" s="47">
        <f t="shared" si="23"/>
        <v>-45.185098639434067</v>
      </c>
      <c r="W8" s="47">
        <f t="shared" si="23"/>
        <v>-4.5581744270434328</v>
      </c>
      <c r="X8" s="47">
        <f t="shared" si="23"/>
        <v>-61.26064026995877</v>
      </c>
      <c r="Y8" s="47">
        <f t="shared" si="23"/>
        <v>-33.026960364921159</v>
      </c>
      <c r="Z8" s="14" t="str">
        <f t="shared" si="5"/>
        <v>ประจักษ์ศิลปาคม,รพช.</v>
      </c>
      <c r="AA8" s="15">
        <f>+O8/100</f>
        <v>-0.29459994765938119</v>
      </c>
      <c r="AB8" s="15">
        <f t="shared" si="7"/>
        <v>-0.42175974318955062</v>
      </c>
      <c r="AC8" s="15">
        <f t="shared" si="8"/>
        <v>-0.14351482637078394</v>
      </c>
      <c r="AD8" s="15">
        <f t="shared" si="9"/>
        <v>8.5415634145932715E-2</v>
      </c>
      <c r="AE8" s="15">
        <f t="shared" si="10"/>
        <v>0.16602964448528049</v>
      </c>
      <c r="AF8" s="15">
        <f t="shared" si="11"/>
        <v>-0.47738608615367695</v>
      </c>
      <c r="AG8" s="15">
        <f t="shared" si="12"/>
        <v>-0.63549765756291332</v>
      </c>
      <c r="AH8" s="15">
        <f t="shared" si="13"/>
        <v>-0.45185098639434068</v>
      </c>
      <c r="AI8" s="15">
        <f t="shared" si="14"/>
        <v>-4.5581744270434328E-2</v>
      </c>
      <c r="AJ8" s="15">
        <f t="shared" si="15"/>
        <v>-0.61260640269958766</v>
      </c>
      <c r="AK8" s="15">
        <f t="shared" si="16"/>
        <v>-0.3302696036492116</v>
      </c>
      <c r="AL8" s="14" t="str">
        <f t="shared" si="17"/>
        <v>ประจักษ์ศิลปาคม,รพช.</v>
      </c>
      <c r="AM8" s="17" t="str">
        <f>+IF(AND(C8&lt;C13),"OK","Not OK")</f>
        <v>OK</v>
      </c>
      <c r="AN8" s="17" t="str">
        <f t="shared" ref="AN8:AW8" si="24">+IF(AND(D8&lt;D13),"OK","Not OK")</f>
        <v>OK</v>
      </c>
      <c r="AO8" s="17" t="str">
        <f t="shared" si="24"/>
        <v>OK</v>
      </c>
      <c r="AP8" s="17" t="str">
        <f t="shared" si="24"/>
        <v>OK</v>
      </c>
      <c r="AQ8" s="17" t="str">
        <f t="shared" si="24"/>
        <v>OK</v>
      </c>
      <c r="AR8" s="17" t="str">
        <f t="shared" si="24"/>
        <v>OK</v>
      </c>
      <c r="AS8" s="17" t="str">
        <f t="shared" si="24"/>
        <v>OK</v>
      </c>
      <c r="AT8" s="17" t="str">
        <f t="shared" si="24"/>
        <v>OK</v>
      </c>
      <c r="AU8" s="17" t="str">
        <f t="shared" si="24"/>
        <v>OK</v>
      </c>
      <c r="AV8" s="17" t="str">
        <f t="shared" si="24"/>
        <v>OK</v>
      </c>
      <c r="AW8" s="17" t="str">
        <f t="shared" si="24"/>
        <v>OK</v>
      </c>
    </row>
    <row r="9" spans="1:50" ht="13.5" customHeight="1">
      <c r="A9" s="311" t="str">
        <f>+'8.คำนวณ'!E8</f>
        <v>หนองคาย</v>
      </c>
      <c r="B9" s="14" t="str">
        <f>+'8.คำนวณ'!G8</f>
        <v>โพธิ์ตาก,รพช.</v>
      </c>
      <c r="C9" s="53">
        <f>+'8.คำนวณ'!Y8</f>
        <v>13589.684133750998</v>
      </c>
      <c r="D9" s="53">
        <f>+'8.คำนวณ'!Z8</f>
        <v>93.363722071848855</v>
      </c>
      <c r="E9" s="53">
        <f>+'8.คำนวณ'!AA8</f>
        <v>1340.3492814578008</v>
      </c>
      <c r="F9" s="53">
        <f>+'8.คำนวณ'!AB8</f>
        <v>800.54481474259319</v>
      </c>
      <c r="G9" s="53">
        <f>+'8.คำนวณ'!AC8</f>
        <v>958.8344030813322</v>
      </c>
      <c r="H9" s="53">
        <f>+'8.คำนวณ'!AD8</f>
        <v>662.90380318401935</v>
      </c>
      <c r="I9" s="53">
        <f>+'8.คำนวณ'!AE8</f>
        <v>916.35776406627076</v>
      </c>
      <c r="J9" s="53">
        <f>+'8.คำนวณ'!AF8</f>
        <v>275.89438959245336</v>
      </c>
      <c r="K9" s="53">
        <f>+'8.คำนวณ'!AG8</f>
        <v>290.37591752105175</v>
      </c>
      <c r="L9" s="53">
        <f>+'8.คำนวณ'!AH8</f>
        <v>45.626727301025618</v>
      </c>
      <c r="M9" s="53">
        <f>+'8.คำนวณ'!AI8</f>
        <v>22.240549287182525</v>
      </c>
      <c r="N9" s="14" t="str">
        <f t="shared" si="3"/>
        <v>โพธิ์ตาก,รพช.</v>
      </c>
      <c r="O9" s="47">
        <f t="shared" ref="O9:Y9" si="25">+(C9-C11)*100/C11</f>
        <v>3.2911861109594889</v>
      </c>
      <c r="P9" s="47">
        <f t="shared" si="25"/>
        <v>36.657674133000739</v>
      </c>
      <c r="Q9" s="47">
        <f t="shared" si="25"/>
        <v>-10.769538580112314</v>
      </c>
      <c r="R9" s="47">
        <f t="shared" si="25"/>
        <v>56.563295175309172</v>
      </c>
      <c r="S9" s="47">
        <f t="shared" si="25"/>
        <v>30.618881597095989</v>
      </c>
      <c r="T9" s="47">
        <f t="shared" si="25"/>
        <v>-7.1044117471055905</v>
      </c>
      <c r="U9" s="47">
        <f t="shared" si="25"/>
        <v>-43.425014305112065</v>
      </c>
      <c r="V9" s="47">
        <f t="shared" si="25"/>
        <v>12.528308336520228</v>
      </c>
      <c r="W9" s="47">
        <f t="shared" si="25"/>
        <v>-31.042702726897463</v>
      </c>
      <c r="X9" s="47">
        <f t="shared" si="25"/>
        <v>7.1218692886316228</v>
      </c>
      <c r="Y9" s="47">
        <f t="shared" si="25"/>
        <v>-96.290067438220603</v>
      </c>
      <c r="Z9" s="14" t="str">
        <f t="shared" si="5"/>
        <v>โพธิ์ตาก,รพช.</v>
      </c>
      <c r="AA9" s="15">
        <f t="shared" si="6"/>
        <v>3.2911861109594889E-2</v>
      </c>
      <c r="AB9" s="15">
        <f t="shared" si="7"/>
        <v>0.36657674133000739</v>
      </c>
      <c r="AC9" s="15">
        <f t="shared" si="8"/>
        <v>-0.10769538580112314</v>
      </c>
      <c r="AD9" s="15">
        <f t="shared" si="9"/>
        <v>0.5656329517530917</v>
      </c>
      <c r="AE9" s="15">
        <f t="shared" si="10"/>
        <v>0.30618881597095987</v>
      </c>
      <c r="AF9" s="15">
        <f t="shared" si="11"/>
        <v>-7.1044117471055906E-2</v>
      </c>
      <c r="AG9" s="15">
        <f t="shared" si="12"/>
        <v>-0.43425014305112064</v>
      </c>
      <c r="AH9" s="15">
        <f t="shared" si="13"/>
        <v>0.12528308336520227</v>
      </c>
      <c r="AI9" s="15">
        <f t="shared" si="14"/>
        <v>-0.31042702726897464</v>
      </c>
      <c r="AJ9" s="15">
        <f t="shared" si="15"/>
        <v>7.1218692886316229E-2</v>
      </c>
      <c r="AK9" s="15">
        <f t="shared" si="16"/>
        <v>-0.96290067438220606</v>
      </c>
      <c r="AL9" s="14" t="str">
        <f t="shared" si="17"/>
        <v>โพธิ์ตาก,รพช.</v>
      </c>
      <c r="AM9" s="17" t="str">
        <f>+IF(AND(C9&lt;C13),"OK","Not OK")</f>
        <v>OK</v>
      </c>
      <c r="AN9" s="17" t="str">
        <f t="shared" ref="AN9:AW9" si="26">+IF(AND(D9&lt;D13),"OK","Not OK")</f>
        <v>OK</v>
      </c>
      <c r="AO9" s="17" t="str">
        <f t="shared" si="26"/>
        <v>OK</v>
      </c>
      <c r="AP9" s="17" t="str">
        <f t="shared" si="26"/>
        <v>Not OK</v>
      </c>
      <c r="AQ9" s="17" t="str">
        <f t="shared" si="26"/>
        <v>OK</v>
      </c>
      <c r="AR9" s="17" t="str">
        <f t="shared" si="26"/>
        <v>OK</v>
      </c>
      <c r="AS9" s="17" t="str">
        <f t="shared" si="26"/>
        <v>OK</v>
      </c>
      <c r="AT9" s="17" t="str">
        <f t="shared" si="26"/>
        <v>OK</v>
      </c>
      <c r="AU9" s="17" t="str">
        <f t="shared" si="26"/>
        <v>OK</v>
      </c>
      <c r="AV9" s="17" t="str">
        <f t="shared" si="26"/>
        <v>OK</v>
      </c>
      <c r="AW9" s="17" t="str">
        <f t="shared" si="26"/>
        <v>OK</v>
      </c>
    </row>
    <row r="10" spans="1:50" ht="13.5" customHeight="1">
      <c r="A10" s="311" t="str">
        <f>+'8.คำนวณ'!E9</f>
        <v>นครพนม</v>
      </c>
      <c r="B10" s="14" t="str">
        <f>+'8.คำนวณ'!G9</f>
        <v>วังยาง,รพช.</v>
      </c>
      <c r="C10" s="53">
        <f>+'8.คำนวณ'!Y9</f>
        <v>8708.7961682590612</v>
      </c>
      <c r="D10" s="53">
        <f>+'8.คำนวณ'!Z9</f>
        <v>40.601911126180376</v>
      </c>
      <c r="E10" s="53">
        <f>+'8.คำนวณ'!AA9</f>
        <v>1504.7367684938715</v>
      </c>
      <c r="F10" s="53">
        <f>+'8.คำนวณ'!AB9</f>
        <v>466.29517195834137</v>
      </c>
      <c r="G10" s="53">
        <f>+'8.คำนวณ'!AC9</f>
        <v>946.48203053044949</v>
      </c>
      <c r="H10" s="53">
        <f>+'8.คำนวณ'!AD9</f>
        <v>391.26305406971449</v>
      </c>
      <c r="I10" s="53">
        <f>+'8.คำนวณ'!AE9</f>
        <v>324.67746740989645</v>
      </c>
      <c r="J10" s="53">
        <f>+'8.คำนวณ'!AF9</f>
        <v>292.17382063297674</v>
      </c>
      <c r="K10" s="53">
        <f>+'8.คำนวณ'!AG9</f>
        <v>353.87671680009714</v>
      </c>
      <c r="L10" s="53">
        <f>+'8.คำนวณ'!AH9</f>
        <v>7.9704057569102149E-3</v>
      </c>
      <c r="M10" s="53">
        <f>+'8.คำนวณ'!AI9</f>
        <v>517.1650911409572</v>
      </c>
      <c r="N10" s="14" t="str">
        <f t="shared" si="3"/>
        <v>วังยาง,รพช.</v>
      </c>
      <c r="O10" s="47">
        <f t="shared" ref="O10:Y10" si="27">+(C10-C11)*100/C11</f>
        <v>-33.807005595959517</v>
      </c>
      <c r="P10" s="47">
        <f t="shared" si="27"/>
        <v>-40.570463379891059</v>
      </c>
      <c r="Q10" s="47">
        <f t="shared" si="27"/>
        <v>0.17415462195414524</v>
      </c>
      <c r="R10" s="47">
        <f t="shared" si="27"/>
        <v>-8.8062188378432626</v>
      </c>
      <c r="S10" s="47">
        <f t="shared" si="27"/>
        <v>28.936158196181363</v>
      </c>
      <c r="T10" s="47">
        <f t="shared" si="27"/>
        <v>-45.170609378235092</v>
      </c>
      <c r="U10" s="47">
        <f t="shared" si="27"/>
        <v>-79.954747158295561</v>
      </c>
      <c r="V10" s="47">
        <f t="shared" si="27"/>
        <v>19.168156426135898</v>
      </c>
      <c r="W10" s="47">
        <f t="shared" si="27"/>
        <v>-15.962790004289227</v>
      </c>
      <c r="X10" s="47">
        <f t="shared" si="27"/>
        <v>-99.981287179375457</v>
      </c>
      <c r="Y10" s="47">
        <f t="shared" si="27"/>
        <v>-13.732004247521532</v>
      </c>
      <c r="Z10" s="14" t="str">
        <f t="shared" si="5"/>
        <v>วังยาง,รพช.</v>
      </c>
      <c r="AA10" s="15">
        <f t="shared" si="6"/>
        <v>-0.33807005595959516</v>
      </c>
      <c r="AB10" s="15">
        <f t="shared" si="7"/>
        <v>-0.40570463379891059</v>
      </c>
      <c r="AC10" s="15">
        <f t="shared" si="8"/>
        <v>1.7415462195414524E-3</v>
      </c>
      <c r="AD10" s="15">
        <f t="shared" si="9"/>
        <v>-8.8062188378432632E-2</v>
      </c>
      <c r="AE10" s="15">
        <f t="shared" si="10"/>
        <v>0.28936158196181361</v>
      </c>
      <c r="AF10" s="15">
        <f t="shared" si="11"/>
        <v>-0.45170609378235094</v>
      </c>
      <c r="AG10" s="15">
        <f t="shared" si="12"/>
        <v>-0.79954747158295558</v>
      </c>
      <c r="AH10" s="15">
        <f t="shared" si="13"/>
        <v>0.19168156426135899</v>
      </c>
      <c r="AI10" s="15">
        <f t="shared" si="14"/>
        <v>-0.15962790004289226</v>
      </c>
      <c r="AJ10" s="15">
        <f t="shared" si="15"/>
        <v>-0.99981287179375455</v>
      </c>
      <c r="AK10" s="15">
        <f t="shared" si="16"/>
        <v>-0.13732004247521531</v>
      </c>
      <c r="AL10" s="14" t="str">
        <f t="shared" si="17"/>
        <v>วังยาง,รพช.</v>
      </c>
      <c r="AM10" s="17" t="str">
        <f>+IF(AND(C10&lt;C13),"OK","Not OK")</f>
        <v>OK</v>
      </c>
      <c r="AN10" s="17" t="str">
        <f t="shared" ref="AN10:AW10" si="28">+IF(AND(D10&lt;D13),"OK","Not OK")</f>
        <v>OK</v>
      </c>
      <c r="AO10" s="17" t="str">
        <f t="shared" si="28"/>
        <v>OK</v>
      </c>
      <c r="AP10" s="17" t="str">
        <f t="shared" si="28"/>
        <v>OK</v>
      </c>
      <c r="AQ10" s="17" t="str">
        <f t="shared" si="28"/>
        <v>OK</v>
      </c>
      <c r="AR10" s="17" t="str">
        <f t="shared" si="28"/>
        <v>OK</v>
      </c>
      <c r="AS10" s="17" t="str">
        <f t="shared" si="28"/>
        <v>OK</v>
      </c>
      <c r="AT10" s="17" t="str">
        <f t="shared" si="28"/>
        <v>OK</v>
      </c>
      <c r="AU10" s="17" t="str">
        <f t="shared" si="28"/>
        <v>OK</v>
      </c>
      <c r="AV10" s="17" t="str">
        <f t="shared" si="28"/>
        <v>OK</v>
      </c>
      <c r="AW10" s="17" t="str">
        <f t="shared" si="28"/>
        <v>OK</v>
      </c>
    </row>
    <row r="11" spans="1:50" ht="13.5" customHeight="1">
      <c r="B11" s="18" t="s">
        <v>144</v>
      </c>
      <c r="C11" s="19">
        <f t="shared" ref="C11:M11" si="29">AVERAGE(C4:C10)</f>
        <v>13156.673522126486</v>
      </c>
      <c r="D11" s="19">
        <f t="shared" si="29"/>
        <v>68.319413940108134</v>
      </c>
      <c r="E11" s="19">
        <f t="shared" si="29"/>
        <v>1502.1207557703649</v>
      </c>
      <c r="F11" s="19">
        <f t="shared" si="29"/>
        <v>511.32343238317532</v>
      </c>
      <c r="G11" s="19">
        <f t="shared" si="29"/>
        <v>734.07029011236739</v>
      </c>
      <c r="H11" s="19">
        <f t="shared" si="29"/>
        <v>713.60095312531143</v>
      </c>
      <c r="I11" s="19">
        <f t="shared" si="29"/>
        <v>1619.7224847890188</v>
      </c>
      <c r="J11" s="19">
        <f t="shared" si="29"/>
        <v>245.17776341876623</v>
      </c>
      <c r="K11" s="19">
        <f t="shared" si="29"/>
        <v>421.09527055712448</v>
      </c>
      <c r="L11" s="19">
        <f t="shared" si="29"/>
        <v>42.593288937189769</v>
      </c>
      <c r="M11" s="19">
        <f t="shared" si="29"/>
        <v>599.4866191453151</v>
      </c>
      <c r="P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59"/>
      <c r="AI11" s="59"/>
      <c r="AJ11" s="59"/>
      <c r="AK11" s="59"/>
      <c r="AL11" s="48"/>
      <c r="AM11" s="48"/>
      <c r="AN11" s="48"/>
      <c r="AO11" s="48"/>
      <c r="AP11" s="48"/>
      <c r="AQ11" s="48"/>
      <c r="AR11" s="48"/>
      <c r="AS11" s="48"/>
      <c r="AT11" s="59"/>
      <c r="AU11" s="59"/>
      <c r="AV11" s="59"/>
      <c r="AW11" s="59"/>
      <c r="AX11" s="48"/>
    </row>
    <row r="12" spans="1:50" ht="13.5" customHeight="1">
      <c r="B12" s="20" t="s">
        <v>268</v>
      </c>
      <c r="C12" s="21">
        <f t="shared" ref="C12:M12" si="30">STDEV(C4:C10)</f>
        <v>3025.4089117797589</v>
      </c>
      <c r="D12" s="21">
        <f t="shared" si="30"/>
        <v>37.670978236998884</v>
      </c>
      <c r="E12" s="21">
        <f t="shared" si="30"/>
        <v>270.16212598426353</v>
      </c>
      <c r="F12" s="21">
        <f t="shared" si="30"/>
        <v>152.65010723718942</v>
      </c>
      <c r="G12" s="21">
        <f t="shared" si="30"/>
        <v>328.24688831490943</v>
      </c>
      <c r="H12" s="21">
        <f t="shared" si="30"/>
        <v>368.15213595138721</v>
      </c>
      <c r="I12" s="21">
        <f t="shared" si="30"/>
        <v>1404.1486672296153</v>
      </c>
      <c r="J12" s="21">
        <f t="shared" si="30"/>
        <v>84.890138388119098</v>
      </c>
      <c r="K12" s="21">
        <f t="shared" si="30"/>
        <v>136.35747323650583</v>
      </c>
      <c r="L12" s="21">
        <f t="shared" si="30"/>
        <v>50.550465203901879</v>
      </c>
      <c r="M12" s="21">
        <f t="shared" si="30"/>
        <v>817.89521559923867</v>
      </c>
      <c r="N12" s="42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L12" s="49"/>
      <c r="AM12" s="49"/>
      <c r="AN12" s="49"/>
      <c r="AO12" s="49"/>
      <c r="AP12" s="49"/>
      <c r="AQ12" s="49"/>
      <c r="AR12" s="49"/>
      <c r="AS12" s="49"/>
      <c r="AX12" s="49"/>
    </row>
    <row r="13" spans="1:50" ht="13.5" customHeight="1">
      <c r="B13" s="20" t="s">
        <v>269</v>
      </c>
      <c r="C13" s="21">
        <f t="shared" ref="C13:M13" si="31">+C11+C12</f>
        <v>16182.082433906246</v>
      </c>
      <c r="D13" s="21">
        <f t="shared" si="31"/>
        <v>105.99039217710703</v>
      </c>
      <c r="E13" s="21">
        <f t="shared" si="31"/>
        <v>1772.2828817546283</v>
      </c>
      <c r="F13" s="21">
        <f t="shared" si="31"/>
        <v>663.9735396203647</v>
      </c>
      <c r="G13" s="21">
        <f t="shared" si="31"/>
        <v>1062.3171784272768</v>
      </c>
      <c r="H13" s="21">
        <f t="shared" si="31"/>
        <v>1081.7530890766986</v>
      </c>
      <c r="I13" s="21">
        <f t="shared" si="31"/>
        <v>3023.8711520186343</v>
      </c>
      <c r="J13" s="21">
        <f t="shared" si="31"/>
        <v>330.06790180688535</v>
      </c>
      <c r="K13" s="21">
        <f t="shared" si="31"/>
        <v>557.45274379363036</v>
      </c>
      <c r="L13" s="21">
        <f t="shared" si="31"/>
        <v>93.143754141091648</v>
      </c>
      <c r="M13" s="21">
        <f t="shared" si="31"/>
        <v>1417.3818347445538</v>
      </c>
      <c r="N13" s="42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L13" s="49"/>
      <c r="AM13" s="49"/>
      <c r="AN13" s="49"/>
      <c r="AO13" s="49"/>
      <c r="AP13" s="49"/>
      <c r="AQ13" s="49"/>
      <c r="AR13" s="49"/>
      <c r="AS13" s="49"/>
      <c r="AX13" s="49"/>
    </row>
    <row r="14" spans="1:50" ht="13.5" customHeight="1">
      <c r="B14" s="371" t="s">
        <v>146</v>
      </c>
      <c r="C14" s="380" t="s">
        <v>248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371" t="s">
        <v>146</v>
      </c>
      <c r="O14" s="380" t="s">
        <v>731</v>
      </c>
      <c r="P14" s="381"/>
      <c r="Q14" s="381"/>
      <c r="R14" s="381"/>
      <c r="S14" s="381"/>
      <c r="T14" s="381"/>
      <c r="U14" s="381"/>
      <c r="V14" s="381"/>
      <c r="W14" s="381"/>
      <c r="X14" s="381"/>
      <c r="Y14" s="382"/>
      <c r="Z14" s="371" t="s">
        <v>146</v>
      </c>
      <c r="AA14" s="380" t="s">
        <v>731</v>
      </c>
      <c r="AB14" s="381"/>
      <c r="AC14" s="381"/>
      <c r="AD14" s="381"/>
      <c r="AE14" s="381"/>
      <c r="AF14" s="381"/>
      <c r="AG14" s="381"/>
      <c r="AH14" s="381"/>
      <c r="AI14" s="381"/>
      <c r="AJ14" s="381"/>
      <c r="AK14" s="382"/>
      <c r="AL14" s="371" t="s">
        <v>146</v>
      </c>
      <c r="AM14" s="380" t="s">
        <v>732</v>
      </c>
      <c r="AN14" s="381"/>
      <c r="AO14" s="381"/>
      <c r="AP14" s="381"/>
      <c r="AQ14" s="381"/>
      <c r="AR14" s="381"/>
      <c r="AS14" s="381"/>
      <c r="AT14" s="381"/>
      <c r="AU14" s="381"/>
      <c r="AV14" s="381"/>
      <c r="AW14" s="382"/>
    </row>
    <row r="15" spans="1:50" ht="13.5" customHeight="1">
      <c r="B15" s="371"/>
      <c r="C15" s="38" t="s">
        <v>5</v>
      </c>
      <c r="D15" s="38" t="s">
        <v>8</v>
      </c>
      <c r="E15" s="38" t="s">
        <v>11</v>
      </c>
      <c r="F15" s="38" t="s">
        <v>17</v>
      </c>
      <c r="G15" s="38" t="s">
        <v>20</v>
      </c>
      <c r="H15" s="38" t="s">
        <v>23</v>
      </c>
      <c r="I15" s="38" t="s">
        <v>26</v>
      </c>
      <c r="J15" s="38" t="s">
        <v>29</v>
      </c>
      <c r="K15" s="38" t="s">
        <v>32</v>
      </c>
      <c r="L15" s="38" t="s">
        <v>35</v>
      </c>
      <c r="M15" s="38" t="s">
        <v>38</v>
      </c>
      <c r="N15" s="371"/>
      <c r="O15" s="38" t="s">
        <v>5</v>
      </c>
      <c r="P15" s="38" t="s">
        <v>8</v>
      </c>
      <c r="Q15" s="38" t="s">
        <v>11</v>
      </c>
      <c r="R15" s="38" t="s">
        <v>17</v>
      </c>
      <c r="S15" s="38" t="s">
        <v>20</v>
      </c>
      <c r="T15" s="38" t="s">
        <v>23</v>
      </c>
      <c r="U15" s="38" t="s">
        <v>26</v>
      </c>
      <c r="V15" s="38" t="s">
        <v>29</v>
      </c>
      <c r="W15" s="38" t="s">
        <v>32</v>
      </c>
      <c r="X15" s="38" t="s">
        <v>35</v>
      </c>
      <c r="Y15" s="38" t="s">
        <v>38</v>
      </c>
      <c r="Z15" s="371"/>
      <c r="AA15" s="38" t="s">
        <v>5</v>
      </c>
      <c r="AB15" s="38" t="s">
        <v>8</v>
      </c>
      <c r="AC15" s="38" t="s">
        <v>11</v>
      </c>
      <c r="AD15" s="38" t="s">
        <v>17</v>
      </c>
      <c r="AE15" s="38" t="s">
        <v>20</v>
      </c>
      <c r="AF15" s="38" t="s">
        <v>23</v>
      </c>
      <c r="AG15" s="38" t="s">
        <v>26</v>
      </c>
      <c r="AH15" s="38" t="s">
        <v>29</v>
      </c>
      <c r="AI15" s="38" t="s">
        <v>32</v>
      </c>
      <c r="AJ15" s="38" t="s">
        <v>35</v>
      </c>
      <c r="AK15" s="38" t="s">
        <v>38</v>
      </c>
      <c r="AL15" s="371"/>
      <c r="AM15" s="12" t="s">
        <v>5</v>
      </c>
      <c r="AN15" s="13" t="s">
        <v>8</v>
      </c>
      <c r="AO15" s="12" t="s">
        <v>11</v>
      </c>
      <c r="AP15" s="12" t="s">
        <v>17</v>
      </c>
      <c r="AQ15" s="12" t="s">
        <v>20</v>
      </c>
      <c r="AR15" s="12" t="s">
        <v>23</v>
      </c>
      <c r="AS15" s="12" t="s">
        <v>26</v>
      </c>
      <c r="AT15" s="38" t="s">
        <v>29</v>
      </c>
      <c r="AU15" s="38" t="s">
        <v>32</v>
      </c>
      <c r="AV15" s="38" t="s">
        <v>35</v>
      </c>
      <c r="AW15" s="38" t="s">
        <v>38</v>
      </c>
    </row>
    <row r="16" spans="1:50" ht="13.5" customHeight="1">
      <c r="A16" s="311" t="str">
        <f>+'8.คำนวณ'!E10</f>
        <v>อุดรธานี</v>
      </c>
      <c r="B16" s="14" t="str">
        <f>+'8.คำนวณ'!G10</f>
        <v>หนองแสง,รพช.</v>
      </c>
      <c r="C16" s="53">
        <f>+'8.คำนวณ'!Y10</f>
        <v>10578.749041744304</v>
      </c>
      <c r="D16" s="53">
        <f>+'8.คำนวณ'!Z10</f>
        <v>54.533048862776489</v>
      </c>
      <c r="E16" s="53">
        <f>+'8.คำนวณ'!AA10</f>
        <v>1168.0286405991415</v>
      </c>
      <c r="F16" s="53">
        <f>+'8.คำนวณ'!AB10</f>
        <v>433.34461598271326</v>
      </c>
      <c r="G16" s="53">
        <f>+'8.คำนวณ'!AC10</f>
        <v>680.59073211884811</v>
      </c>
      <c r="H16" s="53">
        <f>+'8.คำนวณ'!AD10</f>
        <v>580.26604278843422</v>
      </c>
      <c r="I16" s="53">
        <f>+'8.คำนวณ'!AE10</f>
        <v>101.22787550365013</v>
      </c>
      <c r="J16" s="53">
        <f>+'8.คำนวณ'!AF10</f>
        <v>28.020301942165478</v>
      </c>
      <c r="K16" s="53">
        <f>+'8.คำนวณ'!AG10</f>
        <v>394.53399274643192</v>
      </c>
      <c r="L16" s="53">
        <f>+'8.คำนวณ'!AH10</f>
        <v>13.925643382286893</v>
      </c>
      <c r="M16" s="53">
        <f>+'8.คำนวณ'!AI10</f>
        <v>164.5016612280476</v>
      </c>
      <c r="N16" s="14" t="str">
        <f>+B16</f>
        <v>หนองแสง,รพช.</v>
      </c>
      <c r="O16" s="50">
        <f>+(C16-C26)*100/C26</f>
        <v>-1.6407894289125393</v>
      </c>
      <c r="P16" s="50">
        <f t="shared" ref="P16:Y16" si="32">+(D16-D26)*100/D26</f>
        <v>-20.894735697689136</v>
      </c>
      <c r="Q16" s="50">
        <f t="shared" si="32"/>
        <v>-17.573454343884343</v>
      </c>
      <c r="R16" s="50">
        <f t="shared" si="32"/>
        <v>-34.589928055927345</v>
      </c>
      <c r="S16" s="50">
        <f t="shared" si="32"/>
        <v>-10.057535051978473</v>
      </c>
      <c r="T16" s="50">
        <f t="shared" si="32"/>
        <v>-10.963684169044793</v>
      </c>
      <c r="U16" s="50">
        <f t="shared" si="32"/>
        <v>-81.104903606761084</v>
      </c>
      <c r="V16" s="50">
        <f t="shared" si="32"/>
        <v>-84.876240716397191</v>
      </c>
      <c r="W16" s="50">
        <f t="shared" si="32"/>
        <v>13.787386239933625</v>
      </c>
      <c r="X16" s="50">
        <f t="shared" si="32"/>
        <v>-79.572877300870104</v>
      </c>
      <c r="Y16" s="50">
        <f t="shared" si="32"/>
        <v>-16.374020610099869</v>
      </c>
      <c r="Z16" s="14" t="str">
        <f>+N16</f>
        <v>หนองแสง,รพช.</v>
      </c>
      <c r="AA16" s="15">
        <f t="shared" ref="AA16:AK16" si="33">+O16/100</f>
        <v>-1.6407894289125393E-2</v>
      </c>
      <c r="AB16" s="15">
        <f t="shared" si="33"/>
        <v>-0.20894735697689135</v>
      </c>
      <c r="AC16" s="15">
        <f t="shared" si="33"/>
        <v>-0.17573454343884343</v>
      </c>
      <c r="AD16" s="15">
        <f t="shared" si="33"/>
        <v>-0.34589928055927344</v>
      </c>
      <c r="AE16" s="15">
        <f t="shared" si="33"/>
        <v>-0.10057535051978472</v>
      </c>
      <c r="AF16" s="15">
        <f t="shared" si="33"/>
        <v>-0.10963684169044793</v>
      </c>
      <c r="AG16" s="15">
        <f t="shared" si="33"/>
        <v>-0.81104903606761081</v>
      </c>
      <c r="AH16" s="15">
        <f t="shared" si="33"/>
        <v>-0.84876240716397189</v>
      </c>
      <c r="AI16" s="15">
        <f t="shared" si="33"/>
        <v>0.13787386239933624</v>
      </c>
      <c r="AJ16" s="15">
        <f t="shared" si="33"/>
        <v>-0.79572877300870104</v>
      </c>
      <c r="AK16" s="15">
        <f t="shared" si="33"/>
        <v>-0.16374020610099868</v>
      </c>
      <c r="AL16" s="14" t="str">
        <f>+Z16</f>
        <v>หนองแสง,รพช.</v>
      </c>
      <c r="AM16" s="17" t="str">
        <f>+IF(AND(C16&lt;C28),"OK","Not OK")</f>
        <v>OK</v>
      </c>
      <c r="AN16" s="17" t="str">
        <f t="shared" ref="AN16:AW16" si="34">+IF(AND(D16&lt;D28),"OK","Not OK")</f>
        <v>OK</v>
      </c>
      <c r="AO16" s="17" t="str">
        <f t="shared" si="34"/>
        <v>OK</v>
      </c>
      <c r="AP16" s="17" t="str">
        <f t="shared" si="34"/>
        <v>OK</v>
      </c>
      <c r="AQ16" s="17" t="str">
        <f t="shared" si="34"/>
        <v>OK</v>
      </c>
      <c r="AR16" s="17" t="str">
        <f t="shared" si="34"/>
        <v>OK</v>
      </c>
      <c r="AS16" s="17" t="str">
        <f t="shared" si="34"/>
        <v>OK</v>
      </c>
      <c r="AT16" s="17" t="str">
        <f t="shared" si="34"/>
        <v>OK</v>
      </c>
      <c r="AU16" s="17" t="str">
        <f t="shared" si="34"/>
        <v>OK</v>
      </c>
      <c r="AV16" s="17" t="str">
        <f t="shared" si="34"/>
        <v>OK</v>
      </c>
      <c r="AW16" s="17" t="str">
        <f t="shared" si="34"/>
        <v>OK</v>
      </c>
    </row>
    <row r="17" spans="1:50" ht="13.5" customHeight="1">
      <c r="A17" s="311" t="str">
        <f>+'8.คำนวณ'!E11</f>
        <v>อุดรธานี</v>
      </c>
      <c r="B17" s="14" t="str">
        <f>+'8.คำนวณ'!G11</f>
        <v>นายูง,รพช.</v>
      </c>
      <c r="C17" s="53">
        <f>+'8.คำนวณ'!Y11</f>
        <v>11398.299138199331</v>
      </c>
      <c r="D17" s="53">
        <f>+'8.คำนวณ'!Z11</f>
        <v>64.415724802996891</v>
      </c>
      <c r="E17" s="53">
        <f>+'8.คำนวณ'!AA11</f>
        <v>1541.6019866120687</v>
      </c>
      <c r="F17" s="53">
        <f>+'8.คำนวณ'!AB11</f>
        <v>515.26845041892864</v>
      </c>
      <c r="G17" s="53">
        <f>+'8.คำนวณ'!AC11</f>
        <v>766.5169045986496</v>
      </c>
      <c r="H17" s="53">
        <f>+'8.คำนวณ'!AD11</f>
        <v>704.74428895938229</v>
      </c>
      <c r="I17" s="53">
        <f>+'8.คำนวณ'!AE11</f>
        <v>1120.9019126606954</v>
      </c>
      <c r="J17" s="53">
        <f>+'8.คำนวณ'!AF11</f>
        <v>76.041141926675976</v>
      </c>
      <c r="K17" s="53">
        <f>+'8.คำนวณ'!AG11</f>
        <v>372.04341818502206</v>
      </c>
      <c r="L17" s="53">
        <f>+'8.คำนวณ'!AH11</f>
        <v>0.51495424845132443</v>
      </c>
      <c r="M17" s="53">
        <f>+'8.คำนวณ'!AI11</f>
        <v>207.22275475187541</v>
      </c>
      <c r="N17" s="14" t="str">
        <f t="shared" ref="N17:N25" si="35">+B17</f>
        <v>นายูง,รพช.</v>
      </c>
      <c r="O17" s="50">
        <f>+(C17-C26)*100/C26</f>
        <v>5.9792325786691203</v>
      </c>
      <c r="P17" s="50">
        <f t="shared" ref="P17:Y17" si="36">+(D17-D26)*100/D26</f>
        <v>-6.5589941873909652</v>
      </c>
      <c r="Q17" s="50">
        <f t="shared" si="36"/>
        <v>8.78922152787122</v>
      </c>
      <c r="R17" s="50">
        <f t="shared" si="36"/>
        <v>-22.224148704417164</v>
      </c>
      <c r="S17" s="50">
        <f t="shared" si="36"/>
        <v>1.2979116087800879</v>
      </c>
      <c r="T17" s="50">
        <f t="shared" si="36"/>
        <v>8.1363210404636135</v>
      </c>
      <c r="U17" s="50">
        <f t="shared" si="36"/>
        <v>109.22645646481045</v>
      </c>
      <c r="V17" s="50">
        <f t="shared" si="36"/>
        <v>-58.957332846626407</v>
      </c>
      <c r="W17" s="50">
        <f t="shared" si="36"/>
        <v>7.3008889002178599</v>
      </c>
      <c r="X17" s="50">
        <f t="shared" si="36"/>
        <v>-99.244628536809046</v>
      </c>
      <c r="Y17" s="50">
        <f t="shared" si="36"/>
        <v>5.3436523900831361</v>
      </c>
      <c r="Z17" s="14" t="str">
        <f t="shared" ref="Z17:Z25" si="37">+N17</f>
        <v>นายูง,รพช.</v>
      </c>
      <c r="AA17" s="15">
        <f t="shared" ref="AA17:AA25" si="38">+O17/100</f>
        <v>5.9792325786691206E-2</v>
      </c>
      <c r="AB17" s="15">
        <f t="shared" ref="AB17:AB25" si="39">+P17/100</f>
        <v>-6.5589941873909652E-2</v>
      </c>
      <c r="AC17" s="15">
        <f t="shared" ref="AC17:AC25" si="40">+Q17/100</f>
        <v>8.7892215278712202E-2</v>
      </c>
      <c r="AD17" s="15">
        <f t="shared" ref="AD17:AD25" si="41">+R17/100</f>
        <v>-0.22224148704417165</v>
      </c>
      <c r="AE17" s="15">
        <f t="shared" ref="AE17:AE25" si="42">+S17/100</f>
        <v>1.297911608780088E-2</v>
      </c>
      <c r="AF17" s="15">
        <f t="shared" ref="AF17:AF25" si="43">+T17/100</f>
        <v>8.1363210404636135E-2</v>
      </c>
      <c r="AG17" s="15">
        <f t="shared" ref="AG17:AG25" si="44">+U17/100</f>
        <v>1.0922645646481046</v>
      </c>
      <c r="AH17" s="15">
        <f t="shared" ref="AH17:AH25" si="45">+V17/100</f>
        <v>-0.58957332846626409</v>
      </c>
      <c r="AI17" s="15">
        <f t="shared" ref="AI17:AI25" si="46">+W17/100</f>
        <v>7.3008889002178598E-2</v>
      </c>
      <c r="AJ17" s="15">
        <f t="shared" ref="AJ17:AJ25" si="47">+X17/100</f>
        <v>-0.99244628536809043</v>
      </c>
      <c r="AK17" s="15">
        <f t="shared" ref="AK17:AK25" si="48">+Y17/100</f>
        <v>5.3436523900831361E-2</v>
      </c>
      <c r="AL17" s="14" t="str">
        <f t="shared" ref="AL17:AL25" si="49">+Z17</f>
        <v>นายูง,รพช.</v>
      </c>
      <c r="AM17" s="17" t="str">
        <f>+IF(AND(C17&lt;C28),"OK","Not OK")</f>
        <v>OK</v>
      </c>
      <c r="AN17" s="17" t="str">
        <f t="shared" ref="AN17:AW17" si="50">+IF(AND(D17&lt;D28),"OK","Not OK")</f>
        <v>OK</v>
      </c>
      <c r="AO17" s="17" t="str">
        <f t="shared" si="50"/>
        <v>OK</v>
      </c>
      <c r="AP17" s="17" t="str">
        <f t="shared" si="50"/>
        <v>OK</v>
      </c>
      <c r="AQ17" s="17" t="str">
        <f t="shared" si="50"/>
        <v>OK</v>
      </c>
      <c r="AR17" s="17" t="str">
        <f t="shared" si="50"/>
        <v>OK</v>
      </c>
      <c r="AS17" s="17" t="str">
        <f t="shared" si="50"/>
        <v>Not OK</v>
      </c>
      <c r="AT17" s="17" t="str">
        <f t="shared" si="50"/>
        <v>OK</v>
      </c>
      <c r="AU17" s="17" t="str">
        <f t="shared" si="50"/>
        <v>OK</v>
      </c>
      <c r="AV17" s="17" t="str">
        <f t="shared" si="50"/>
        <v>OK</v>
      </c>
      <c r="AW17" s="17" t="str">
        <f t="shared" si="50"/>
        <v>OK</v>
      </c>
    </row>
    <row r="18" spans="1:50" ht="13.5" customHeight="1">
      <c r="A18" s="311" t="str">
        <f>+'8.คำนวณ'!E12</f>
        <v>หนองคาย</v>
      </c>
      <c r="B18" s="14" t="str">
        <f>+'8.คำนวณ'!G12</f>
        <v>ศรีเชียงใหม่,รพช.</v>
      </c>
      <c r="C18" s="53">
        <f>+'8.คำนวณ'!Y12</f>
        <v>12411.460874574694</v>
      </c>
      <c r="D18" s="53">
        <f>+'8.คำนวณ'!Z12</f>
        <v>33.390848555988896</v>
      </c>
      <c r="E18" s="53">
        <f>+'8.คำนวณ'!AA12</f>
        <v>1442.9961350592589</v>
      </c>
      <c r="F18" s="53">
        <f>+'8.คำนวณ'!AB12</f>
        <v>545.20116083454582</v>
      </c>
      <c r="G18" s="53">
        <f>+'8.คำนวณ'!AC12</f>
        <v>918.41560419112113</v>
      </c>
      <c r="H18" s="53">
        <f>+'8.คำนวณ'!AD12</f>
        <v>384.29889055374946</v>
      </c>
      <c r="I18" s="53">
        <f>+'8.คำนวณ'!AE12</f>
        <v>477.88172307659022</v>
      </c>
      <c r="J18" s="53">
        <f>+'8.คำนวณ'!AF12</f>
        <v>382.35493625146722</v>
      </c>
      <c r="K18" s="53">
        <f>+'8.คำนวณ'!AG12</f>
        <v>313.86497968810011</v>
      </c>
      <c r="L18" s="53">
        <f>+'8.คำนวณ'!AH12</f>
        <v>3.066691188800597</v>
      </c>
      <c r="M18" s="53">
        <f>+'8.คำนวณ'!AI12</f>
        <v>0</v>
      </c>
      <c r="N18" s="14" t="str">
        <f t="shared" si="35"/>
        <v>ศรีเชียงใหม่,รพช.</v>
      </c>
      <c r="O18" s="50">
        <f>+(C18-C26)*100/C26</f>
        <v>15.399419046603448</v>
      </c>
      <c r="P18" s="50">
        <f t="shared" ref="P18:Y18" si="51">+(D18-D26)*100/D26</f>
        <v>-51.563465542765307</v>
      </c>
      <c r="Q18" s="50">
        <f t="shared" si="51"/>
        <v>1.8307108865493551</v>
      </c>
      <c r="R18" s="50">
        <f t="shared" si="51"/>
        <v>-17.706033861045682</v>
      </c>
      <c r="S18" s="50">
        <f t="shared" si="51"/>
        <v>21.371860340365476</v>
      </c>
      <c r="T18" s="50">
        <f t="shared" si="51"/>
        <v>-41.032983373620013</v>
      </c>
      <c r="U18" s="50">
        <f t="shared" si="51"/>
        <v>-10.799064218495003</v>
      </c>
      <c r="V18" s="50">
        <f t="shared" si="51"/>
        <v>106.37336559398952</v>
      </c>
      <c r="W18" s="50">
        <f t="shared" si="51"/>
        <v>-9.4783305683062551</v>
      </c>
      <c r="X18" s="50">
        <f t="shared" si="51"/>
        <v>-95.501559570766275</v>
      </c>
      <c r="Y18" s="50">
        <f t="shared" si="51"/>
        <v>-100</v>
      </c>
      <c r="Z18" s="14" t="str">
        <f t="shared" si="37"/>
        <v>ศรีเชียงใหม่,รพช.</v>
      </c>
      <c r="AA18" s="15">
        <f t="shared" si="38"/>
        <v>0.15399419046603449</v>
      </c>
      <c r="AB18" s="15">
        <f t="shared" si="39"/>
        <v>-0.51563465542765308</v>
      </c>
      <c r="AC18" s="15">
        <f t="shared" si="40"/>
        <v>1.8307108865493551E-2</v>
      </c>
      <c r="AD18" s="15">
        <f t="shared" si="41"/>
        <v>-0.17706033861045684</v>
      </c>
      <c r="AE18" s="15">
        <f t="shared" si="42"/>
        <v>0.21371860340365476</v>
      </c>
      <c r="AF18" s="15">
        <f t="shared" si="43"/>
        <v>-0.41032983373620013</v>
      </c>
      <c r="AG18" s="15">
        <f t="shared" si="44"/>
        <v>-0.10799064218495003</v>
      </c>
      <c r="AH18" s="15">
        <f t="shared" si="45"/>
        <v>1.0637336559398951</v>
      </c>
      <c r="AI18" s="15">
        <f t="shared" si="46"/>
        <v>-9.4783305683062549E-2</v>
      </c>
      <c r="AJ18" s="15">
        <f t="shared" si="47"/>
        <v>-0.9550155957076627</v>
      </c>
      <c r="AK18" s="15">
        <f t="shared" si="48"/>
        <v>-1</v>
      </c>
      <c r="AL18" s="14" t="str">
        <f t="shared" si="49"/>
        <v>ศรีเชียงใหม่,รพช.</v>
      </c>
      <c r="AM18" s="17" t="str">
        <f>+IF(AND(C18&lt;C28),"OK","Not OK")</f>
        <v>OK</v>
      </c>
      <c r="AN18" s="17" t="str">
        <f t="shared" ref="AN18:AW18" si="52">+IF(AND(D18&lt;D28),"OK","Not OK")</f>
        <v>OK</v>
      </c>
      <c r="AO18" s="17" t="str">
        <f t="shared" si="52"/>
        <v>OK</v>
      </c>
      <c r="AP18" s="17" t="str">
        <f t="shared" si="52"/>
        <v>OK</v>
      </c>
      <c r="AQ18" s="17" t="str">
        <f t="shared" si="52"/>
        <v>Not OK</v>
      </c>
      <c r="AR18" s="17" t="str">
        <f t="shared" si="52"/>
        <v>OK</v>
      </c>
      <c r="AS18" s="17" t="str">
        <f t="shared" si="52"/>
        <v>OK</v>
      </c>
      <c r="AT18" s="17" t="str">
        <f t="shared" si="52"/>
        <v>Not OK</v>
      </c>
      <c r="AU18" s="17" t="str">
        <f t="shared" si="52"/>
        <v>OK</v>
      </c>
      <c r="AV18" s="17" t="str">
        <f t="shared" si="52"/>
        <v>OK</v>
      </c>
      <c r="AW18" s="17" t="str">
        <f t="shared" si="52"/>
        <v>OK</v>
      </c>
    </row>
    <row r="19" spans="1:50" ht="13.5" customHeight="1">
      <c r="A19" s="311" t="str">
        <f>+'8.คำนวณ'!E13</f>
        <v>สกลนคร</v>
      </c>
      <c r="B19" s="14" t="str">
        <f>+'8.คำนวณ'!G13</f>
        <v>เต่างอย,รพช.</v>
      </c>
      <c r="C19" s="53">
        <f>+'8.คำนวณ'!Y13</f>
        <v>12905.138207285649</v>
      </c>
      <c r="D19" s="53">
        <f>+'8.คำนวณ'!Z13</f>
        <v>68.568577984050663</v>
      </c>
      <c r="E19" s="53">
        <f>+'8.คำนวณ'!AA13</f>
        <v>1251.9058172904251</v>
      </c>
      <c r="F19" s="53">
        <f>+'8.คำนวณ'!AB13</f>
        <v>651.47460449189794</v>
      </c>
      <c r="G19" s="53">
        <f>+'8.คำนวณ'!AC13</f>
        <v>745.05811188250345</v>
      </c>
      <c r="H19" s="53">
        <f>+'8.คำนวณ'!AD13</f>
        <v>657.04026912334416</v>
      </c>
      <c r="I19" s="53">
        <f>+'8.คำนวณ'!AE13</f>
        <v>505.46513391658499</v>
      </c>
      <c r="J19" s="53">
        <f>+'8.คำนวณ'!AF13</f>
        <v>102.55942646530652</v>
      </c>
      <c r="K19" s="53">
        <f>+'8.คำนวณ'!AG13</f>
        <v>446.231795469048</v>
      </c>
      <c r="L19" s="53">
        <f>+'8.คำนวณ'!AH13</f>
        <v>19.054251821063311</v>
      </c>
      <c r="M19" s="53">
        <f>+'8.คำนวณ'!AI13</f>
        <v>9.1312943933217792</v>
      </c>
      <c r="N19" s="14" t="str">
        <f t="shared" si="35"/>
        <v>เต่างอย,รพช.</v>
      </c>
      <c r="O19" s="50">
        <f>+(C19-C26)*100/C26</f>
        <v>19.989537644811829</v>
      </c>
      <c r="P19" s="50">
        <f t="shared" ref="P19:Y19" si="53">+(D19-D26)*100/D26</f>
        <v>-0.53489402525627128</v>
      </c>
      <c r="Q19" s="50">
        <f t="shared" si="53"/>
        <v>-11.654330707923002</v>
      </c>
      <c r="R19" s="50">
        <f t="shared" si="53"/>
        <v>-1.6648663029628687</v>
      </c>
      <c r="S19" s="50">
        <f t="shared" si="53"/>
        <v>-1.537943510331053</v>
      </c>
      <c r="T19" s="50">
        <f t="shared" si="53"/>
        <v>0.8165920483670579</v>
      </c>
      <c r="U19" s="50">
        <f t="shared" si="53"/>
        <v>-5.650371686098441</v>
      </c>
      <c r="V19" s="50">
        <f t="shared" si="53"/>
        <v>-44.644276805898393</v>
      </c>
      <c r="W19" s="50">
        <f t="shared" si="53"/>
        <v>28.697528215798663</v>
      </c>
      <c r="X19" s="50">
        <f t="shared" si="53"/>
        <v>-72.049870213963459</v>
      </c>
      <c r="Y19" s="50">
        <f t="shared" si="53"/>
        <v>-95.358019906677754</v>
      </c>
      <c r="Z19" s="14" t="str">
        <f t="shared" si="37"/>
        <v>เต่างอย,รพช.</v>
      </c>
      <c r="AA19" s="15">
        <f t="shared" si="38"/>
        <v>0.19989537644811828</v>
      </c>
      <c r="AB19" s="15">
        <f t="shared" si="39"/>
        <v>-5.3489402525627129E-3</v>
      </c>
      <c r="AC19" s="15">
        <f t="shared" si="40"/>
        <v>-0.11654330707923002</v>
      </c>
      <c r="AD19" s="15">
        <f t="shared" si="41"/>
        <v>-1.6648663029628686E-2</v>
      </c>
      <c r="AE19" s="15">
        <f t="shared" si="42"/>
        <v>-1.5379435103310531E-2</v>
      </c>
      <c r="AF19" s="15">
        <f t="shared" si="43"/>
        <v>8.1659204836705794E-3</v>
      </c>
      <c r="AG19" s="15">
        <f t="shared" si="44"/>
        <v>-5.6503716860984411E-2</v>
      </c>
      <c r="AH19" s="15">
        <f t="shared" si="45"/>
        <v>-0.44644276805898392</v>
      </c>
      <c r="AI19" s="15">
        <f t="shared" si="46"/>
        <v>0.28697528215798662</v>
      </c>
      <c r="AJ19" s="15">
        <f t="shared" si="47"/>
        <v>-0.72049870213963463</v>
      </c>
      <c r="AK19" s="15">
        <f t="shared" si="48"/>
        <v>-0.95358019906677749</v>
      </c>
      <c r="AL19" s="14" t="str">
        <f t="shared" si="49"/>
        <v>เต่างอย,รพช.</v>
      </c>
      <c r="AM19" s="17" t="str">
        <f>+IF(AND(C19&lt;C28),"OK","Not OK")</f>
        <v>Not OK</v>
      </c>
      <c r="AN19" s="17" t="str">
        <f t="shared" ref="AN19:AW19" si="54">+IF(AND(D19&lt;D28),"OK","Not OK")</f>
        <v>OK</v>
      </c>
      <c r="AO19" s="17" t="str">
        <f t="shared" si="54"/>
        <v>OK</v>
      </c>
      <c r="AP19" s="17" t="str">
        <f t="shared" si="54"/>
        <v>OK</v>
      </c>
      <c r="AQ19" s="17" t="str">
        <f t="shared" si="54"/>
        <v>OK</v>
      </c>
      <c r="AR19" s="17" t="str">
        <f t="shared" si="54"/>
        <v>OK</v>
      </c>
      <c r="AS19" s="17" t="str">
        <f t="shared" si="54"/>
        <v>OK</v>
      </c>
      <c r="AT19" s="17" t="str">
        <f t="shared" si="54"/>
        <v>OK</v>
      </c>
      <c r="AU19" s="17" t="str">
        <f t="shared" si="54"/>
        <v>Not OK</v>
      </c>
      <c r="AV19" s="17" t="str">
        <f t="shared" si="54"/>
        <v>OK</v>
      </c>
      <c r="AW19" s="17" t="str">
        <f t="shared" si="54"/>
        <v>OK</v>
      </c>
    </row>
    <row r="20" spans="1:50" ht="13.5" customHeight="1">
      <c r="A20" s="311" t="str">
        <f>+'8.คำนวณ'!E14</f>
        <v>นครพนม</v>
      </c>
      <c r="B20" s="14" t="str">
        <f>+'8.คำนวณ'!G14</f>
        <v>นาทม,รพช.</v>
      </c>
      <c r="C20" s="53">
        <f>+'8.คำนวณ'!Y14</f>
        <v>14431.262161309161</v>
      </c>
      <c r="D20" s="53">
        <f>+'8.คำนวณ'!Z14</f>
        <v>28.654856607684053</v>
      </c>
      <c r="E20" s="53">
        <f>+'8.คำนวณ'!AA14</f>
        <v>1804.8499466956441</v>
      </c>
      <c r="F20" s="53">
        <f>+'8.คำนวณ'!AB14</f>
        <v>1036.8076907853886</v>
      </c>
      <c r="G20" s="53">
        <f>+'8.คำนวณ'!AC14</f>
        <v>707.65996961086285</v>
      </c>
      <c r="H20" s="53">
        <f>+'8.คำนวณ'!AD14</f>
        <v>758.17483083448826</v>
      </c>
      <c r="I20" s="53">
        <f>+'8.คำนวณ'!AE14</f>
        <v>605.6647855077947</v>
      </c>
      <c r="J20" s="53">
        <f>+'8.คำนวณ'!AF14</f>
        <v>146.08760419279625</v>
      </c>
      <c r="K20" s="53">
        <f>+'8.คำนวณ'!AG14</f>
        <v>407.22865538348299</v>
      </c>
      <c r="L20" s="53">
        <f>+'8.คำนวณ'!AH14</f>
        <v>38.01043264426616</v>
      </c>
      <c r="M20" s="53">
        <f>+'8.คำนวณ'!AI14</f>
        <v>306.2944374308637</v>
      </c>
      <c r="N20" s="14" t="str">
        <f t="shared" si="35"/>
        <v>นาทม,รพช.</v>
      </c>
      <c r="O20" s="50">
        <f>+(C20-C26)*100/C26</f>
        <v>34.179149928744813</v>
      </c>
      <c r="P20" s="50">
        <f t="shared" ref="P20:Y20" si="55">+(D20-D26)*100/D26</f>
        <v>-58.433462775947632</v>
      </c>
      <c r="Q20" s="50">
        <f t="shared" si="55"/>
        <v>27.36635161397751</v>
      </c>
      <c r="R20" s="50">
        <f t="shared" si="55"/>
        <v>56.49823061178968</v>
      </c>
      <c r="S20" s="50">
        <f t="shared" si="55"/>
        <v>-6.4802398738389462</v>
      </c>
      <c r="T20" s="50">
        <f t="shared" si="55"/>
        <v>16.334730477883539</v>
      </c>
      <c r="U20" s="50">
        <f t="shared" si="55"/>
        <v>13.0527974356974</v>
      </c>
      <c r="V20" s="50">
        <f t="shared" si="55"/>
        <v>-21.150251532252092</v>
      </c>
      <c r="W20" s="50">
        <f t="shared" si="55"/>
        <v>17.44864865895201</v>
      </c>
      <c r="X20" s="50">
        <f t="shared" si="55"/>
        <v>-44.24359793249792</v>
      </c>
      <c r="Y20" s="50">
        <f t="shared" si="55"/>
        <v>55.707681737789258</v>
      </c>
      <c r="Z20" s="14" t="str">
        <f t="shared" si="37"/>
        <v>นาทม,รพช.</v>
      </c>
      <c r="AA20" s="15">
        <f t="shared" si="38"/>
        <v>0.34179149928744812</v>
      </c>
      <c r="AB20" s="15">
        <f t="shared" si="39"/>
        <v>-0.58433462775947631</v>
      </c>
      <c r="AC20" s="15">
        <f t="shared" si="40"/>
        <v>0.27366351613977513</v>
      </c>
      <c r="AD20" s="15">
        <f t="shared" si="41"/>
        <v>0.56498230611789679</v>
      </c>
      <c r="AE20" s="15">
        <f t="shared" si="42"/>
        <v>-6.4802398738389458E-2</v>
      </c>
      <c r="AF20" s="15">
        <f t="shared" si="43"/>
        <v>0.16334730477883538</v>
      </c>
      <c r="AG20" s="15">
        <f t="shared" si="44"/>
        <v>0.130527974356974</v>
      </c>
      <c r="AH20" s="15">
        <f t="shared" si="45"/>
        <v>-0.21150251532252093</v>
      </c>
      <c r="AI20" s="15">
        <f t="shared" si="46"/>
        <v>0.1744864865895201</v>
      </c>
      <c r="AJ20" s="15">
        <f t="shared" si="47"/>
        <v>-0.44243597932497919</v>
      </c>
      <c r="AK20" s="15">
        <f t="shared" si="48"/>
        <v>0.55707681737789261</v>
      </c>
      <c r="AL20" s="14" t="str">
        <f t="shared" si="49"/>
        <v>นาทม,รพช.</v>
      </c>
      <c r="AM20" s="17" t="str">
        <f>+IF(AND(C20&lt;C28),"OK","Not OK")</f>
        <v>Not OK</v>
      </c>
      <c r="AN20" s="17" t="str">
        <f t="shared" ref="AN20:AW20" si="56">+IF(AND(D20&lt;D28),"OK","Not OK")</f>
        <v>OK</v>
      </c>
      <c r="AO20" s="17" t="str">
        <f t="shared" si="56"/>
        <v>Not OK</v>
      </c>
      <c r="AP20" s="17" t="str">
        <f t="shared" si="56"/>
        <v>Not OK</v>
      </c>
      <c r="AQ20" s="17" t="str">
        <f t="shared" si="56"/>
        <v>OK</v>
      </c>
      <c r="AR20" s="17" t="str">
        <f t="shared" si="56"/>
        <v>OK</v>
      </c>
      <c r="AS20" s="17" t="str">
        <f t="shared" si="56"/>
        <v>OK</v>
      </c>
      <c r="AT20" s="17" t="str">
        <f t="shared" si="56"/>
        <v>OK</v>
      </c>
      <c r="AU20" s="17" t="str">
        <f t="shared" si="56"/>
        <v>Not OK</v>
      </c>
      <c r="AV20" s="17" t="str">
        <f t="shared" si="56"/>
        <v>OK</v>
      </c>
      <c r="AW20" s="17" t="str">
        <f t="shared" si="56"/>
        <v>OK</v>
      </c>
    </row>
    <row r="21" spans="1:50" ht="13.5" customHeight="1">
      <c r="A21" s="311" t="str">
        <f>+'8.คำนวณ'!E15</f>
        <v>หนองคาย</v>
      </c>
      <c r="B21" s="14" t="str">
        <f>+'8.คำนวณ'!G15</f>
        <v>สระใคร,รพช.</v>
      </c>
      <c r="C21" s="53">
        <f>+'8.คำนวณ'!Y15</f>
        <v>9224.8338458409598</v>
      </c>
      <c r="D21" s="53">
        <f>+'8.คำนวณ'!Z15</f>
        <v>71.202493390278633</v>
      </c>
      <c r="E21" s="53">
        <f>+'8.คำนวณ'!AA15</f>
        <v>1208.9886150091518</v>
      </c>
      <c r="F21" s="53">
        <f>+'8.คำนวณ'!AB15</f>
        <v>672.48824486475496</v>
      </c>
      <c r="G21" s="53">
        <f>+'8.คำนวณ'!AC15</f>
        <v>689.48890787065284</v>
      </c>
      <c r="H21" s="53">
        <f>+'8.คำนวณ'!AD15</f>
        <v>832.4291885295911</v>
      </c>
      <c r="I21" s="53">
        <f>+'8.คำนวณ'!AE15</f>
        <v>311.177225950783</v>
      </c>
      <c r="J21" s="53">
        <f>+'8.คำนวณ'!AF15</f>
        <v>203.90604026845637</v>
      </c>
      <c r="K21" s="53">
        <f>+'8.คำนวณ'!AG15</f>
        <v>302.72903803131987</v>
      </c>
      <c r="L21" s="53">
        <f>+'8.คำนวณ'!AH15</f>
        <v>18.769330892820825</v>
      </c>
      <c r="M21" s="53">
        <f>+'8.คำนวณ'!AI15</f>
        <v>0</v>
      </c>
      <c r="N21" s="14" t="str">
        <f t="shared" si="35"/>
        <v>สระใคร,รพช.</v>
      </c>
      <c r="O21" s="50">
        <f>+(C21-C26)*100/C26</f>
        <v>-14.229237205086847</v>
      </c>
      <c r="P21" s="50">
        <f t="shared" ref="P21:Y21" si="57">+(D21-D26)*100/D26</f>
        <v>3.2858454841719906</v>
      </c>
      <c r="Q21" s="50">
        <f t="shared" si="57"/>
        <v>-14.682952276188276</v>
      </c>
      <c r="R21" s="50">
        <f t="shared" si="57"/>
        <v>1.506982793346842</v>
      </c>
      <c r="S21" s="50">
        <f t="shared" si="57"/>
        <v>-8.8816097522518298</v>
      </c>
      <c r="T21" s="50">
        <f t="shared" si="57"/>
        <v>27.72835677349704</v>
      </c>
      <c r="U21" s="50">
        <f t="shared" si="57"/>
        <v>-41.915962866288581</v>
      </c>
      <c r="V21" s="50">
        <f t="shared" si="57"/>
        <v>10.056839353760054</v>
      </c>
      <c r="W21" s="50">
        <f t="shared" si="57"/>
        <v>-12.690042911835059</v>
      </c>
      <c r="X21" s="50">
        <f t="shared" si="57"/>
        <v>-72.46781246632375</v>
      </c>
      <c r="Y21" s="50">
        <f t="shared" si="57"/>
        <v>-100</v>
      </c>
      <c r="Z21" s="14" t="str">
        <f t="shared" si="37"/>
        <v>สระใคร,รพช.</v>
      </c>
      <c r="AA21" s="15">
        <f t="shared" si="38"/>
        <v>-0.14229237205086848</v>
      </c>
      <c r="AB21" s="15">
        <f t="shared" si="39"/>
        <v>3.2858454841719904E-2</v>
      </c>
      <c r="AC21" s="15">
        <f t="shared" si="40"/>
        <v>-0.14682952276188277</v>
      </c>
      <c r="AD21" s="15">
        <f t="shared" si="41"/>
        <v>1.506982793346842E-2</v>
      </c>
      <c r="AE21" s="15">
        <f t="shared" si="42"/>
        <v>-8.8816097522518303E-2</v>
      </c>
      <c r="AF21" s="15">
        <f t="shared" si="43"/>
        <v>0.27728356773497043</v>
      </c>
      <c r="AG21" s="15">
        <f t="shared" si="44"/>
        <v>-0.41915962866288581</v>
      </c>
      <c r="AH21" s="15">
        <f t="shared" si="45"/>
        <v>0.10056839353760054</v>
      </c>
      <c r="AI21" s="15">
        <f t="shared" si="46"/>
        <v>-0.12690042911835059</v>
      </c>
      <c r="AJ21" s="15">
        <f t="shared" si="47"/>
        <v>-0.72467812466323744</v>
      </c>
      <c r="AK21" s="15">
        <f t="shared" si="48"/>
        <v>-1</v>
      </c>
      <c r="AL21" s="14" t="str">
        <f t="shared" si="49"/>
        <v>สระใคร,รพช.</v>
      </c>
      <c r="AM21" s="17" t="str">
        <f>+IF(AND(C21&lt;C28),"OK","Not OK")</f>
        <v>OK</v>
      </c>
      <c r="AN21" s="17" t="str">
        <f t="shared" ref="AN21:AW21" si="58">+IF(AND(D21&lt;D28),"OK","Not OK")</f>
        <v>OK</v>
      </c>
      <c r="AO21" s="17" t="str">
        <f t="shared" si="58"/>
        <v>OK</v>
      </c>
      <c r="AP21" s="17" t="str">
        <f t="shared" si="58"/>
        <v>OK</v>
      </c>
      <c r="AQ21" s="17" t="str">
        <f t="shared" si="58"/>
        <v>OK</v>
      </c>
      <c r="AR21" s="17" t="str">
        <f t="shared" si="58"/>
        <v>OK</v>
      </c>
      <c r="AS21" s="17" t="str">
        <f t="shared" si="58"/>
        <v>OK</v>
      </c>
      <c r="AT21" s="17" t="str">
        <f t="shared" si="58"/>
        <v>OK</v>
      </c>
      <c r="AU21" s="17" t="str">
        <f t="shared" si="58"/>
        <v>OK</v>
      </c>
      <c r="AV21" s="17" t="str">
        <f t="shared" si="58"/>
        <v>OK</v>
      </c>
      <c r="AW21" s="17" t="str">
        <f t="shared" si="58"/>
        <v>OK</v>
      </c>
    </row>
    <row r="22" spans="1:50" ht="13.5" customHeight="1">
      <c r="A22" s="311" t="str">
        <f>+'8.คำนวณ'!E16</f>
        <v>อุดรธานี</v>
      </c>
      <c r="B22" s="14" t="str">
        <f>+'8.คำนวณ'!G16</f>
        <v>กู่แก้ว,รพช.</v>
      </c>
      <c r="C22" s="53">
        <f>+'8.คำนวณ'!Y16</f>
        <v>9288.7894088982321</v>
      </c>
      <c r="D22" s="53">
        <f>+'8.คำนวณ'!Z16</f>
        <v>42.250832931725711</v>
      </c>
      <c r="E22" s="53">
        <f>+'8.คำนวณ'!AA16</f>
        <v>1100.9033112859449</v>
      </c>
      <c r="F22" s="53">
        <f>+'8.คำนวณ'!AB16</f>
        <v>539.62444887746312</v>
      </c>
      <c r="G22" s="53">
        <f>+'8.คำนวณ'!AC16</f>
        <v>811.09544584414436</v>
      </c>
      <c r="H22" s="53">
        <f>+'8.คำนวณ'!AD16</f>
        <v>369.29898705356277</v>
      </c>
      <c r="I22" s="53">
        <f>+'8.คำนวณ'!AE16</f>
        <v>551.43000165616513</v>
      </c>
      <c r="J22" s="53">
        <f>+'8.คำนวณ'!AF16</f>
        <v>124.76071397131999</v>
      </c>
      <c r="K22" s="53">
        <f>+'8.คำนวณ'!AG16</f>
        <v>289.6571499336788</v>
      </c>
      <c r="L22" s="53">
        <f>+'8.คำนวณ'!AH16</f>
        <v>264.12082844068317</v>
      </c>
      <c r="M22" s="53">
        <f>+'8.คำนวณ'!AI16</f>
        <v>661.24697600649324</v>
      </c>
      <c r="N22" s="14" t="str">
        <f t="shared" si="35"/>
        <v>กู่แก้ว,รพช.</v>
      </c>
      <c r="O22" s="50">
        <f t="shared" ref="O22:Y22" si="59">+(C22-C26)*100/C26</f>
        <v>-13.63459045913233</v>
      </c>
      <c r="P22" s="50">
        <f t="shared" si="59"/>
        <v>-38.711233357459953</v>
      </c>
      <c r="Q22" s="50">
        <f t="shared" si="59"/>
        <v>-22.31041783005184</v>
      </c>
      <c r="R22" s="50">
        <f t="shared" si="59"/>
        <v>-18.547796091082709</v>
      </c>
      <c r="S22" s="50">
        <f t="shared" si="59"/>
        <v>7.1891230140900939</v>
      </c>
      <c r="T22" s="50">
        <f t="shared" si="59"/>
        <v>-43.334576172431106</v>
      </c>
      <c r="U22" s="50">
        <f t="shared" si="59"/>
        <v>2.9293856418178925</v>
      </c>
      <c r="V22" s="50">
        <f t="shared" si="59"/>
        <v>-32.661289302050761</v>
      </c>
      <c r="W22" s="50">
        <f t="shared" si="59"/>
        <v>-16.460100770467896</v>
      </c>
      <c r="X22" s="50">
        <f t="shared" si="59"/>
        <v>287.43118876764322</v>
      </c>
      <c r="Y22" s="50">
        <f t="shared" si="59"/>
        <v>236.15117059817607</v>
      </c>
      <c r="Z22" s="14" t="str">
        <f t="shared" si="37"/>
        <v>กู่แก้ว,รพช.</v>
      </c>
      <c r="AA22" s="15">
        <f t="shared" si="38"/>
        <v>-0.13634590459132329</v>
      </c>
      <c r="AB22" s="15">
        <f t="shared" si="39"/>
        <v>-0.38711233357459951</v>
      </c>
      <c r="AC22" s="15">
        <f t="shared" si="40"/>
        <v>-0.2231041783005184</v>
      </c>
      <c r="AD22" s="15">
        <f t="shared" si="41"/>
        <v>-0.18547796091082711</v>
      </c>
      <c r="AE22" s="15">
        <f t="shared" si="42"/>
        <v>7.1891230140900944E-2</v>
      </c>
      <c r="AF22" s="15">
        <f t="shared" si="43"/>
        <v>-0.43334576172431105</v>
      </c>
      <c r="AG22" s="15">
        <f t="shared" si="44"/>
        <v>2.9293856418178926E-2</v>
      </c>
      <c r="AH22" s="15">
        <f t="shared" si="45"/>
        <v>-0.32661289302050761</v>
      </c>
      <c r="AI22" s="15">
        <f t="shared" si="46"/>
        <v>-0.16460100770467898</v>
      </c>
      <c r="AJ22" s="15">
        <f t="shared" si="47"/>
        <v>2.8743118876764324</v>
      </c>
      <c r="AK22" s="15">
        <f t="shared" si="48"/>
        <v>2.3615117059817607</v>
      </c>
      <c r="AL22" s="14" t="str">
        <f t="shared" si="49"/>
        <v>กู่แก้ว,รพช.</v>
      </c>
      <c r="AM22" s="17" t="str">
        <f>+IF(AND(C22&lt;C28),"OK","Not OK")</f>
        <v>OK</v>
      </c>
      <c r="AN22" s="17" t="str">
        <f t="shared" ref="AN22:AW22" si="60">+IF(AND(D22&lt;D28),"OK","Not OK")</f>
        <v>OK</v>
      </c>
      <c r="AO22" s="17" t="str">
        <f t="shared" si="60"/>
        <v>OK</v>
      </c>
      <c r="AP22" s="17" t="str">
        <f t="shared" si="60"/>
        <v>OK</v>
      </c>
      <c r="AQ22" s="17" t="str">
        <f t="shared" si="60"/>
        <v>OK</v>
      </c>
      <c r="AR22" s="17" t="str">
        <f t="shared" si="60"/>
        <v>OK</v>
      </c>
      <c r="AS22" s="17" t="str">
        <f t="shared" si="60"/>
        <v>OK</v>
      </c>
      <c r="AT22" s="17" t="str">
        <f t="shared" si="60"/>
        <v>OK</v>
      </c>
      <c r="AU22" s="17" t="str">
        <f t="shared" si="60"/>
        <v>OK</v>
      </c>
      <c r="AV22" s="17" t="str">
        <f t="shared" si="60"/>
        <v>Not OK</v>
      </c>
      <c r="AW22" s="17" t="str">
        <f t="shared" si="60"/>
        <v>Not OK</v>
      </c>
    </row>
    <row r="23" spans="1:50" ht="13.5" customHeight="1">
      <c r="A23" s="311" t="str">
        <f>+'8.คำนวณ'!E17</f>
        <v>หนองคาย</v>
      </c>
      <c r="B23" s="14" t="str">
        <f>+'8.คำนวณ'!G17</f>
        <v>เฝ้าไร่,รพช.</v>
      </c>
      <c r="C23" s="53">
        <f>+'8.คำนวณ'!Y17</f>
        <v>8594.7606788708163</v>
      </c>
      <c r="D23" s="53">
        <f>+'8.คำนวณ'!Z17</f>
        <v>55.222660458163638</v>
      </c>
      <c r="E23" s="53">
        <f>+'8.คำนวณ'!AA17</f>
        <v>1486.7097442965519</v>
      </c>
      <c r="F23" s="53">
        <f>+'8.คำนวณ'!AB17</f>
        <v>881.81368904607598</v>
      </c>
      <c r="G23" s="53">
        <f>+'8.คำนวณ'!AC17</f>
        <v>696.77679487716637</v>
      </c>
      <c r="H23" s="53">
        <f>+'8.คำนวณ'!AD17</f>
        <v>925.21012450234946</v>
      </c>
      <c r="I23" s="53">
        <f>+'8.คำนวณ'!AE17</f>
        <v>485.9980462382261</v>
      </c>
      <c r="J23" s="53">
        <f>+'8.คำนวณ'!AF17</f>
        <v>310.18087104931504</v>
      </c>
      <c r="K23" s="53">
        <f>+'8.คำนวณ'!AG17</f>
        <v>281.81009310346656</v>
      </c>
      <c r="L23" s="53">
        <f>+'8.คำนวณ'!AH17</f>
        <v>40.7271369660685</v>
      </c>
      <c r="M23" s="53">
        <f>+'8.คำนวณ'!AI17</f>
        <v>21.05959671698675</v>
      </c>
      <c r="N23" s="14" t="str">
        <f t="shared" si="35"/>
        <v>เฝ้าไร่,รพช.</v>
      </c>
      <c r="O23" s="50">
        <f t="shared" ref="O23:Y23" si="61">+(C23-C26)*100/C26</f>
        <v>-20.087538509017733</v>
      </c>
      <c r="P23" s="50">
        <f t="shared" si="61"/>
        <v>-19.894389877005068</v>
      </c>
      <c r="Q23" s="50">
        <f t="shared" si="61"/>
        <v>4.915534051281929</v>
      </c>
      <c r="R23" s="50">
        <f t="shared" si="61"/>
        <v>33.10306558434975</v>
      </c>
      <c r="S23" s="50">
        <f t="shared" si="61"/>
        <v>-7.9184897879411498</v>
      </c>
      <c r="T23" s="50">
        <f t="shared" si="61"/>
        <v>41.964710633986641</v>
      </c>
      <c r="U23" s="50">
        <f t="shared" si="61"/>
        <v>-9.284079262673643</v>
      </c>
      <c r="V23" s="50">
        <f t="shared" si="61"/>
        <v>67.417925681551267</v>
      </c>
      <c r="W23" s="50">
        <f t="shared" si="61"/>
        <v>-18.723267196687438</v>
      </c>
      <c r="X23" s="50">
        <f t="shared" si="61"/>
        <v>-40.258543095512749</v>
      </c>
      <c r="Y23" s="50">
        <f t="shared" si="61"/>
        <v>-89.294154309038234</v>
      </c>
      <c r="Z23" s="14" t="str">
        <f t="shared" si="37"/>
        <v>เฝ้าไร่,รพช.</v>
      </c>
      <c r="AA23" s="15">
        <f t="shared" si="38"/>
        <v>-0.20087538509017733</v>
      </c>
      <c r="AB23" s="15">
        <f t="shared" si="39"/>
        <v>-0.19894389877005067</v>
      </c>
      <c r="AC23" s="15">
        <f t="shared" si="40"/>
        <v>4.9155340512819293E-2</v>
      </c>
      <c r="AD23" s="15">
        <f t="shared" si="41"/>
        <v>0.3310306558434975</v>
      </c>
      <c r="AE23" s="15">
        <f t="shared" si="42"/>
        <v>-7.9184897879411492E-2</v>
      </c>
      <c r="AF23" s="15">
        <f t="shared" si="43"/>
        <v>0.4196471063398664</v>
      </c>
      <c r="AG23" s="15">
        <f t="shared" si="44"/>
        <v>-9.2840792626736432E-2</v>
      </c>
      <c r="AH23" s="15">
        <f t="shared" si="45"/>
        <v>0.67417925681551272</v>
      </c>
      <c r="AI23" s="15">
        <f t="shared" si="46"/>
        <v>-0.18723267196687438</v>
      </c>
      <c r="AJ23" s="15">
        <f t="shared" si="47"/>
        <v>-0.4025854309551275</v>
      </c>
      <c r="AK23" s="15">
        <f t="shared" si="48"/>
        <v>-0.89294154309038232</v>
      </c>
      <c r="AL23" s="14" t="str">
        <f t="shared" si="49"/>
        <v>เฝ้าไร่,รพช.</v>
      </c>
      <c r="AM23" s="17" t="str">
        <f>+IF(AND(C23&lt;C28),"OK","Not OK")</f>
        <v>OK</v>
      </c>
      <c r="AN23" s="17" t="str">
        <f t="shared" ref="AN23:AW23" si="62">+IF(AND(D23&lt;D28),"OK","Not OK")</f>
        <v>OK</v>
      </c>
      <c r="AO23" s="17" t="str">
        <f t="shared" si="62"/>
        <v>OK</v>
      </c>
      <c r="AP23" s="17" t="str">
        <f t="shared" si="62"/>
        <v>Not OK</v>
      </c>
      <c r="AQ23" s="17" t="str">
        <f t="shared" si="62"/>
        <v>OK</v>
      </c>
      <c r="AR23" s="17" t="str">
        <f t="shared" si="62"/>
        <v>Not OK</v>
      </c>
      <c r="AS23" s="17" t="str">
        <f t="shared" si="62"/>
        <v>OK</v>
      </c>
      <c r="AT23" s="17" t="str">
        <f t="shared" si="62"/>
        <v>Not OK</v>
      </c>
      <c r="AU23" s="17" t="str">
        <f t="shared" si="62"/>
        <v>OK</v>
      </c>
      <c r="AV23" s="17" t="str">
        <f t="shared" si="62"/>
        <v>OK</v>
      </c>
      <c r="AW23" s="17" t="str">
        <f t="shared" si="62"/>
        <v>OK</v>
      </c>
    </row>
    <row r="24" spans="1:50" ht="13.5" customHeight="1">
      <c r="A24" s="311" t="str">
        <f>+'8.คำนวณ'!E18</f>
        <v>หนองคาย</v>
      </c>
      <c r="B24" s="14" t="str">
        <f>+'8.คำนวณ'!G18</f>
        <v>รัตนวาปี,รพช.</v>
      </c>
      <c r="C24" s="53">
        <f>+'8.คำนวณ'!Y18</f>
        <v>9390.1619697966416</v>
      </c>
      <c r="D24" s="53">
        <f>+'8.คำนวณ'!Z18</f>
        <v>200.28979206589821</v>
      </c>
      <c r="E24" s="53">
        <f>+'8.คำนวณ'!AA18</f>
        <v>2050.8665031604837</v>
      </c>
      <c r="F24" s="53">
        <f>+'8.คำนวณ'!AB18</f>
        <v>797.74405657409261</v>
      </c>
      <c r="G24" s="53">
        <f>+'8.คำนวณ'!AC18</f>
        <v>846.16028372851292</v>
      </c>
      <c r="H24" s="53">
        <f>+'8.คำนวณ'!AD18</f>
        <v>547.19281383176497</v>
      </c>
      <c r="I24" s="53">
        <f>+'8.คำนวณ'!AE18</f>
        <v>733.57096072991453</v>
      </c>
      <c r="J24" s="53">
        <f>+'8.คำนวณ'!AF18</f>
        <v>253.8261876841232</v>
      </c>
      <c r="K24" s="53">
        <f>+'8.คำนวณ'!AG18</f>
        <v>363.11669050138715</v>
      </c>
      <c r="L24" s="53">
        <f>+'8.คำนวณ'!AH18</f>
        <v>206.05879644195292</v>
      </c>
      <c r="M24" s="53">
        <f>+'8.คำนวณ'!AI18</f>
        <v>91.041672625346791</v>
      </c>
      <c r="N24" s="14" t="str">
        <f t="shared" si="35"/>
        <v>รัตนวาปี,รพช.</v>
      </c>
      <c r="O24" s="50">
        <f t="shared" ref="O24:Y24" si="63">+(C24-C26)*100/C26</f>
        <v>-12.692047534237217</v>
      </c>
      <c r="P24" s="50">
        <f t="shared" si="63"/>
        <v>190.53899000396152</v>
      </c>
      <c r="Q24" s="50">
        <f t="shared" si="63"/>
        <v>44.727479773649762</v>
      </c>
      <c r="R24" s="50">
        <f t="shared" si="63"/>
        <v>20.413394349289248</v>
      </c>
      <c r="S24" s="50">
        <f t="shared" si="63"/>
        <v>11.823064975809521</v>
      </c>
      <c r="T24" s="50">
        <f t="shared" si="63"/>
        <v>-16.038457190028112</v>
      </c>
      <c r="U24" s="50">
        <f t="shared" si="63"/>
        <v>36.927639203223329</v>
      </c>
      <c r="V24" s="50">
        <f t="shared" si="63"/>
        <v>37.00088494166301</v>
      </c>
      <c r="W24" s="50">
        <f t="shared" si="63"/>
        <v>4.7263350481514346</v>
      </c>
      <c r="X24" s="50">
        <f t="shared" si="63"/>
        <v>202.26167672143598</v>
      </c>
      <c r="Y24" s="50">
        <f t="shared" si="63"/>
        <v>-53.718102408492939</v>
      </c>
      <c r="Z24" s="14" t="str">
        <f t="shared" si="37"/>
        <v>รัตนวาปี,รพช.</v>
      </c>
      <c r="AA24" s="15">
        <f t="shared" si="38"/>
        <v>-0.12692047534237216</v>
      </c>
      <c r="AB24" s="15">
        <f t="shared" si="39"/>
        <v>1.9053899000396151</v>
      </c>
      <c r="AC24" s="15">
        <f t="shared" si="40"/>
        <v>0.44727479773649764</v>
      </c>
      <c r="AD24" s="15">
        <f t="shared" si="41"/>
        <v>0.20413394349289249</v>
      </c>
      <c r="AE24" s="15">
        <f t="shared" si="42"/>
        <v>0.1182306497580952</v>
      </c>
      <c r="AF24" s="15">
        <f t="shared" si="43"/>
        <v>-0.1603845719002811</v>
      </c>
      <c r="AG24" s="15">
        <f t="shared" si="44"/>
        <v>0.36927639203223328</v>
      </c>
      <c r="AH24" s="15">
        <f t="shared" si="45"/>
        <v>0.37000884941663009</v>
      </c>
      <c r="AI24" s="15">
        <f t="shared" si="46"/>
        <v>4.7263350481514345E-2</v>
      </c>
      <c r="AJ24" s="15">
        <f t="shared" si="47"/>
        <v>2.0226167672143598</v>
      </c>
      <c r="AK24" s="15">
        <f t="shared" si="48"/>
        <v>-0.5371810240849294</v>
      </c>
      <c r="AL24" s="14" t="str">
        <f t="shared" si="49"/>
        <v>รัตนวาปี,รพช.</v>
      </c>
      <c r="AM24" s="17" t="str">
        <f>+IF(AND(C24&lt;C28),"OK","Not OK")</f>
        <v>OK</v>
      </c>
      <c r="AN24" s="17" t="str">
        <f t="shared" ref="AN24:AW24" si="64">+IF(AND(D24&lt;D28),"OK","Not OK")</f>
        <v>Not OK</v>
      </c>
      <c r="AO24" s="17" t="str">
        <f t="shared" si="64"/>
        <v>Not OK</v>
      </c>
      <c r="AP24" s="17" t="str">
        <f t="shared" si="64"/>
        <v>OK</v>
      </c>
      <c r="AQ24" s="17" t="str">
        <f t="shared" si="64"/>
        <v>Not OK</v>
      </c>
      <c r="AR24" s="17" t="str">
        <f t="shared" si="64"/>
        <v>OK</v>
      </c>
      <c r="AS24" s="17" t="str">
        <f t="shared" si="64"/>
        <v>OK</v>
      </c>
      <c r="AT24" s="17" t="str">
        <f t="shared" si="64"/>
        <v>OK</v>
      </c>
      <c r="AU24" s="17" t="str">
        <f t="shared" si="64"/>
        <v>OK</v>
      </c>
      <c r="AV24" s="17" t="str">
        <f t="shared" si="64"/>
        <v>Not OK</v>
      </c>
      <c r="AW24" s="17" t="str">
        <f t="shared" si="64"/>
        <v>OK</v>
      </c>
    </row>
    <row r="25" spans="1:50" ht="13.5" customHeight="1">
      <c r="A25" s="311" t="str">
        <f>+'8.คำนวณ'!E19</f>
        <v>เลย</v>
      </c>
      <c r="B25" s="14" t="str">
        <f>+'8.คำนวณ'!G19</f>
        <v>หนองหิน,รพช.</v>
      </c>
      <c r="C25" s="53">
        <f>+'8.คำนวณ'!Y19</f>
        <v>9328.7401447796892</v>
      </c>
      <c r="D25" s="53">
        <f>+'8.คำนวณ'!Z19</f>
        <v>70.844360217407583</v>
      </c>
      <c r="E25" s="53">
        <f>+'8.คำนวณ'!AA19</f>
        <v>1113.6890369368546</v>
      </c>
      <c r="F25" s="53">
        <f>+'8.คำนวณ'!AB19</f>
        <v>551.27721103430474</v>
      </c>
      <c r="G25" s="53">
        <f>+'8.คำนวณ'!AC19</f>
        <v>705.19388263639735</v>
      </c>
      <c r="H25" s="53">
        <f>+'8.คำนวณ'!AD19</f>
        <v>758.52844966751115</v>
      </c>
      <c r="I25" s="53">
        <f>+'8.คำนวณ'!AE19</f>
        <v>464.04455175636735</v>
      </c>
      <c r="J25" s="53">
        <f>+'8.คำนวณ'!AF19</f>
        <v>224.99670415114707</v>
      </c>
      <c r="K25" s="53">
        <f>+'8.คำนวณ'!AG19</f>
        <v>296.07529701583525</v>
      </c>
      <c r="L25" s="53">
        <f>+'8.คำนวณ'!AH19</f>
        <v>77.475130499960883</v>
      </c>
      <c r="M25" s="53">
        <f>+'8.คำนวณ'!AI19</f>
        <v>506.61353101443859</v>
      </c>
      <c r="N25" s="14" t="str">
        <f t="shared" si="35"/>
        <v>หนองหิน,รพช.</v>
      </c>
      <c r="O25" s="50">
        <f t="shared" ref="O25:Y25" si="65">+(C25-C26)*100/C26</f>
        <v>-13.263136062442513</v>
      </c>
      <c r="P25" s="50">
        <f t="shared" si="65"/>
        <v>2.7663399753808369</v>
      </c>
      <c r="Q25" s="50">
        <f t="shared" si="65"/>
        <v>-21.408142695282301</v>
      </c>
      <c r="R25" s="50">
        <f t="shared" si="65"/>
        <v>-16.788900323339785</v>
      </c>
      <c r="S25" s="50">
        <f t="shared" si="65"/>
        <v>-6.8061419627038626</v>
      </c>
      <c r="T25" s="50">
        <f t="shared" si="65"/>
        <v>16.388989930925977</v>
      </c>
      <c r="U25" s="50">
        <f t="shared" si="65"/>
        <v>-13.381897105232257</v>
      </c>
      <c r="V25" s="50">
        <f t="shared" si="65"/>
        <v>21.440375632260963</v>
      </c>
      <c r="W25" s="50">
        <f t="shared" si="65"/>
        <v>-14.609045615756783</v>
      </c>
      <c r="X25" s="50">
        <f t="shared" si="65"/>
        <v>13.646023627664249</v>
      </c>
      <c r="Y25" s="50">
        <f t="shared" si="65"/>
        <v>157.54179250826036</v>
      </c>
      <c r="Z25" s="14" t="str">
        <f t="shared" si="37"/>
        <v>หนองหิน,รพช.</v>
      </c>
      <c r="AA25" s="15">
        <f t="shared" si="38"/>
        <v>-0.13263136062442513</v>
      </c>
      <c r="AB25" s="15">
        <f t="shared" si="39"/>
        <v>2.7663399753808368E-2</v>
      </c>
      <c r="AC25" s="15">
        <f t="shared" si="40"/>
        <v>-0.21408142695282301</v>
      </c>
      <c r="AD25" s="15">
        <f t="shared" si="41"/>
        <v>-0.16788900323339784</v>
      </c>
      <c r="AE25" s="15">
        <f t="shared" si="42"/>
        <v>-6.8061419627038627E-2</v>
      </c>
      <c r="AF25" s="15">
        <f t="shared" si="43"/>
        <v>0.16388989930925976</v>
      </c>
      <c r="AG25" s="15">
        <f t="shared" si="44"/>
        <v>-0.13381897105232257</v>
      </c>
      <c r="AH25" s="15">
        <f t="shared" si="45"/>
        <v>0.21440375632260963</v>
      </c>
      <c r="AI25" s="15">
        <f t="shared" si="46"/>
        <v>-0.14609045615756783</v>
      </c>
      <c r="AJ25" s="15">
        <f t="shared" si="47"/>
        <v>0.1364602362766425</v>
      </c>
      <c r="AK25" s="15">
        <f t="shared" si="48"/>
        <v>1.5754179250826035</v>
      </c>
      <c r="AL25" s="14" t="str">
        <f t="shared" si="49"/>
        <v>หนองหิน,รพช.</v>
      </c>
      <c r="AM25" s="17" t="str">
        <f>+IF(AND(C25&lt;C28),"OK","Not OK")</f>
        <v>OK</v>
      </c>
      <c r="AN25" s="17" t="str">
        <f t="shared" ref="AN25:AW25" si="66">+IF(AND(D25&lt;D28),"OK","Not OK")</f>
        <v>OK</v>
      </c>
      <c r="AO25" s="17" t="str">
        <f t="shared" si="66"/>
        <v>OK</v>
      </c>
      <c r="AP25" s="17" t="str">
        <f t="shared" si="66"/>
        <v>OK</v>
      </c>
      <c r="AQ25" s="17" t="str">
        <f t="shared" si="66"/>
        <v>OK</v>
      </c>
      <c r="AR25" s="17" t="str">
        <f t="shared" si="66"/>
        <v>OK</v>
      </c>
      <c r="AS25" s="17" t="str">
        <f t="shared" si="66"/>
        <v>OK</v>
      </c>
      <c r="AT25" s="17" t="str">
        <f t="shared" si="66"/>
        <v>OK</v>
      </c>
      <c r="AU25" s="17" t="str">
        <f t="shared" si="66"/>
        <v>OK</v>
      </c>
      <c r="AV25" s="17" t="str">
        <f t="shared" si="66"/>
        <v>OK</v>
      </c>
      <c r="AW25" s="17" t="str">
        <f t="shared" si="66"/>
        <v>Not OK</v>
      </c>
    </row>
    <row r="26" spans="1:50" ht="13.5" customHeight="1">
      <c r="B26" s="18" t="s">
        <v>144</v>
      </c>
      <c r="C26" s="19">
        <f>AVERAGE(C16:C25)</f>
        <v>10755.219547129947</v>
      </c>
      <c r="D26" s="19">
        <f t="shared" ref="D26:M26" si="67">AVERAGE(D16:D25)</f>
        <v>68.937319587697075</v>
      </c>
      <c r="E26" s="19">
        <f t="shared" si="67"/>
        <v>1417.0539736945525</v>
      </c>
      <c r="F26" s="19">
        <f t="shared" si="67"/>
        <v>662.50441729101658</v>
      </c>
      <c r="G26" s="19">
        <f t="shared" si="67"/>
        <v>756.695663735886</v>
      </c>
      <c r="H26" s="19">
        <f t="shared" si="67"/>
        <v>651.71838858441788</v>
      </c>
      <c r="I26" s="19">
        <f t="shared" si="67"/>
        <v>535.73622169967712</v>
      </c>
      <c r="J26" s="19">
        <f t="shared" si="67"/>
        <v>185.27339279027731</v>
      </c>
      <c r="K26" s="19">
        <f t="shared" si="67"/>
        <v>346.72911100577721</v>
      </c>
      <c r="L26" s="19">
        <f t="shared" si="67"/>
        <v>68.172319652635451</v>
      </c>
      <c r="M26" s="19">
        <f t="shared" si="67"/>
        <v>196.71119241673739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L26" s="49"/>
      <c r="AM26" s="49"/>
      <c r="AN26" s="49"/>
      <c r="AO26" s="49"/>
      <c r="AP26" s="49"/>
      <c r="AQ26" s="49"/>
      <c r="AR26" s="49"/>
      <c r="AS26" s="49"/>
      <c r="AX26" s="49"/>
    </row>
    <row r="27" spans="1:50" ht="13.2" customHeight="1">
      <c r="B27" s="20" t="s">
        <v>268</v>
      </c>
      <c r="C27" s="21">
        <f>STDEV(C16:C25)</f>
        <v>1954.5267691590132</v>
      </c>
      <c r="D27" s="21">
        <f t="shared" ref="D27:M27" si="68">STDEV(D16:D25)</f>
        <v>48.621888668196867</v>
      </c>
      <c r="E27" s="21">
        <f t="shared" si="68"/>
        <v>315.82368825857549</v>
      </c>
      <c r="F27" s="21">
        <f t="shared" si="68"/>
        <v>189.1895778618368</v>
      </c>
      <c r="G27" s="21">
        <f t="shared" si="68"/>
        <v>79.095157388170037</v>
      </c>
      <c r="H27" s="21">
        <f t="shared" si="68"/>
        <v>182.67776559515119</v>
      </c>
      <c r="I27" s="21">
        <f t="shared" si="68"/>
        <v>266.20691148478028</v>
      </c>
      <c r="J27" s="21">
        <f t="shared" si="68"/>
        <v>110.43688260944332</v>
      </c>
      <c r="K27" s="21">
        <f t="shared" si="68"/>
        <v>57.551143207104481</v>
      </c>
      <c r="L27" s="21">
        <f t="shared" si="68"/>
        <v>91.754637830885017</v>
      </c>
      <c r="M27" s="21">
        <f t="shared" si="68"/>
        <v>230.84042665513806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L27" s="49"/>
      <c r="AM27" s="49"/>
      <c r="AN27" s="49"/>
      <c r="AO27" s="49"/>
      <c r="AP27" s="49"/>
      <c r="AQ27" s="49"/>
      <c r="AR27" s="49"/>
      <c r="AS27" s="49"/>
      <c r="AX27" s="49"/>
    </row>
    <row r="28" spans="1:50" ht="13.2" customHeight="1">
      <c r="B28" s="20" t="s">
        <v>269</v>
      </c>
      <c r="C28" s="21">
        <f>+C26+C27</f>
        <v>12709.74631628896</v>
      </c>
      <c r="D28" s="21">
        <f t="shared" ref="D28:M28" si="69">+D26+D27</f>
        <v>117.55920825589394</v>
      </c>
      <c r="E28" s="21">
        <f t="shared" si="69"/>
        <v>1732.8776619531279</v>
      </c>
      <c r="F28" s="21">
        <f t="shared" si="69"/>
        <v>851.6939951528534</v>
      </c>
      <c r="G28" s="21">
        <f t="shared" si="69"/>
        <v>835.79082112405604</v>
      </c>
      <c r="H28" s="21">
        <f t="shared" si="69"/>
        <v>834.39615417956907</v>
      </c>
      <c r="I28" s="21">
        <f t="shared" si="69"/>
        <v>801.94313318445734</v>
      </c>
      <c r="J28" s="21">
        <f t="shared" si="69"/>
        <v>295.71027539972062</v>
      </c>
      <c r="K28" s="21">
        <f t="shared" si="69"/>
        <v>404.28025421288169</v>
      </c>
      <c r="L28" s="21">
        <f t="shared" si="69"/>
        <v>159.92695748352048</v>
      </c>
      <c r="M28" s="21">
        <f t="shared" si="69"/>
        <v>427.55161907187545</v>
      </c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L28" s="49"/>
      <c r="AM28" s="49"/>
      <c r="AN28" s="49"/>
      <c r="AO28" s="49"/>
      <c r="AP28" s="49"/>
      <c r="AQ28" s="49"/>
      <c r="AR28" s="49"/>
      <c r="AS28" s="49"/>
      <c r="AX28" s="49"/>
    </row>
    <row r="29" spans="1:50" ht="13.5" customHeight="1">
      <c r="B29" s="371" t="s">
        <v>147</v>
      </c>
      <c r="C29" s="380" t="s">
        <v>248</v>
      </c>
      <c r="D29" s="381"/>
      <c r="E29" s="381"/>
      <c r="F29" s="381"/>
      <c r="G29" s="381"/>
      <c r="H29" s="381"/>
      <c r="I29" s="381"/>
      <c r="J29" s="381"/>
      <c r="K29" s="381"/>
      <c r="L29" s="381"/>
      <c r="M29" s="382"/>
      <c r="N29" s="371" t="s">
        <v>147</v>
      </c>
      <c r="O29" s="380" t="s">
        <v>731</v>
      </c>
      <c r="P29" s="381"/>
      <c r="Q29" s="381"/>
      <c r="R29" s="381"/>
      <c r="S29" s="381"/>
      <c r="T29" s="381"/>
      <c r="U29" s="381"/>
      <c r="V29" s="381"/>
      <c r="W29" s="381"/>
      <c r="X29" s="381"/>
      <c r="Y29" s="382"/>
      <c r="Z29" s="371" t="s">
        <v>147</v>
      </c>
      <c r="AA29" s="380" t="s">
        <v>731</v>
      </c>
      <c r="AB29" s="381"/>
      <c r="AC29" s="381"/>
      <c r="AD29" s="381"/>
      <c r="AE29" s="381"/>
      <c r="AF29" s="381"/>
      <c r="AG29" s="381"/>
      <c r="AH29" s="381"/>
      <c r="AI29" s="381"/>
      <c r="AJ29" s="381"/>
      <c r="AK29" s="382"/>
      <c r="AL29" s="371" t="s">
        <v>147</v>
      </c>
      <c r="AM29" s="380" t="s">
        <v>732</v>
      </c>
      <c r="AN29" s="381"/>
      <c r="AO29" s="381"/>
      <c r="AP29" s="381"/>
      <c r="AQ29" s="381"/>
      <c r="AR29" s="381"/>
      <c r="AS29" s="381"/>
      <c r="AT29" s="381"/>
      <c r="AU29" s="381"/>
      <c r="AV29" s="381"/>
      <c r="AW29" s="382"/>
    </row>
    <row r="30" spans="1:50" ht="13.5" customHeight="1">
      <c r="B30" s="371"/>
      <c r="C30" s="38" t="s">
        <v>5</v>
      </c>
      <c r="D30" s="38" t="s">
        <v>8</v>
      </c>
      <c r="E30" s="38" t="s">
        <v>11</v>
      </c>
      <c r="F30" s="38" t="s">
        <v>17</v>
      </c>
      <c r="G30" s="38" t="s">
        <v>20</v>
      </c>
      <c r="H30" s="38" t="s">
        <v>23</v>
      </c>
      <c r="I30" s="38" t="s">
        <v>26</v>
      </c>
      <c r="J30" s="38" t="s">
        <v>29</v>
      </c>
      <c r="K30" s="38" t="s">
        <v>32</v>
      </c>
      <c r="L30" s="38" t="s">
        <v>35</v>
      </c>
      <c r="M30" s="38" t="s">
        <v>38</v>
      </c>
      <c r="N30" s="371"/>
      <c r="O30" s="38" t="s">
        <v>5</v>
      </c>
      <c r="P30" s="38" t="s">
        <v>8</v>
      </c>
      <c r="Q30" s="38" t="s">
        <v>11</v>
      </c>
      <c r="R30" s="38" t="s">
        <v>17</v>
      </c>
      <c r="S30" s="38" t="s">
        <v>20</v>
      </c>
      <c r="T30" s="38" t="s">
        <v>23</v>
      </c>
      <c r="U30" s="38" t="s">
        <v>26</v>
      </c>
      <c r="V30" s="38" t="s">
        <v>29</v>
      </c>
      <c r="W30" s="38" t="s">
        <v>32</v>
      </c>
      <c r="X30" s="38" t="s">
        <v>35</v>
      </c>
      <c r="Y30" s="38" t="s">
        <v>38</v>
      </c>
      <c r="Z30" s="371"/>
      <c r="AA30" s="38" t="s">
        <v>5</v>
      </c>
      <c r="AB30" s="38" t="s">
        <v>8</v>
      </c>
      <c r="AC30" s="38" t="s">
        <v>11</v>
      </c>
      <c r="AD30" s="38" t="s">
        <v>17</v>
      </c>
      <c r="AE30" s="38" t="s">
        <v>20</v>
      </c>
      <c r="AF30" s="38" t="s">
        <v>23</v>
      </c>
      <c r="AG30" s="38" t="s">
        <v>26</v>
      </c>
      <c r="AH30" s="38" t="s">
        <v>29</v>
      </c>
      <c r="AI30" s="38" t="s">
        <v>32</v>
      </c>
      <c r="AJ30" s="38" t="s">
        <v>35</v>
      </c>
      <c r="AK30" s="38" t="s">
        <v>38</v>
      </c>
      <c r="AL30" s="371"/>
      <c r="AM30" s="12" t="s">
        <v>5</v>
      </c>
      <c r="AN30" s="13" t="s">
        <v>8</v>
      </c>
      <c r="AO30" s="12" t="s">
        <v>11</v>
      </c>
      <c r="AP30" s="12" t="s">
        <v>17</v>
      </c>
      <c r="AQ30" s="12" t="s">
        <v>20</v>
      </c>
      <c r="AR30" s="12" t="s">
        <v>23</v>
      </c>
      <c r="AS30" s="12" t="s">
        <v>26</v>
      </c>
      <c r="AT30" s="38" t="s">
        <v>29</v>
      </c>
      <c r="AU30" s="38" t="s">
        <v>32</v>
      </c>
      <c r="AV30" s="38" t="s">
        <v>35</v>
      </c>
      <c r="AW30" s="38" t="s">
        <v>38</v>
      </c>
    </row>
    <row r="31" spans="1:50" ht="13.5" customHeight="1">
      <c r="A31" s="311" t="str">
        <f>+'8.คำนวณ'!E20</f>
        <v>อุดรธานี</v>
      </c>
      <c r="B31" s="14" t="str">
        <f>+'8.คำนวณ'!G20</f>
        <v>ทุ่งฝน,รพช.</v>
      </c>
      <c r="C31" s="53">
        <f>+'8.คำนวณ'!Y20</f>
        <v>10318.283398955024</v>
      </c>
      <c r="D31" s="53">
        <f>+'8.คำนวณ'!Z20</f>
        <v>48.658268510669167</v>
      </c>
      <c r="E31" s="53">
        <f>+'8.คำนวณ'!AA20</f>
        <v>1299.8205237864045</v>
      </c>
      <c r="F31" s="53">
        <f>+'8.คำนวณ'!AB20</f>
        <v>598.3559886705558</v>
      </c>
      <c r="G31" s="53">
        <f>+'8.คำนวณ'!AC20</f>
        <v>604.13154878859871</v>
      </c>
      <c r="H31" s="53">
        <f>+'8.คำนวณ'!AD20</f>
        <v>757.8801783935952</v>
      </c>
      <c r="I31" s="53">
        <f>+'8.คำนวณ'!AE20</f>
        <v>144.5923109742703</v>
      </c>
      <c r="J31" s="53">
        <f>+'8.คำนวณ'!AF20</f>
        <v>178.31995787224392</v>
      </c>
      <c r="K31" s="53">
        <f>+'8.คำนวณ'!AG20</f>
        <v>377.64525324595269</v>
      </c>
      <c r="L31" s="53">
        <f>+'8.คำนวณ'!AH20</f>
        <v>92.918265355146005</v>
      </c>
      <c r="M31" s="53">
        <f>+'8.คำนวณ'!AI20</f>
        <v>2.5252809658538911</v>
      </c>
      <c r="N31" s="14" t="str">
        <f>+B31</f>
        <v>ทุ่งฝน,รพช.</v>
      </c>
      <c r="O31" s="50">
        <f t="shared" ref="O31:Y31" si="70">+(C31-C44)*100/C44</f>
        <v>5.0449722616618287</v>
      </c>
      <c r="P31" s="50">
        <f t="shared" si="70"/>
        <v>-38.063174182705083</v>
      </c>
      <c r="Q31" s="50">
        <f t="shared" si="70"/>
        <v>1.731830176211943</v>
      </c>
      <c r="R31" s="50">
        <f t="shared" si="70"/>
        <v>-8.2595202014650155</v>
      </c>
      <c r="S31" s="50">
        <f t="shared" si="70"/>
        <v>-9.377694842632792</v>
      </c>
      <c r="T31" s="50">
        <f t="shared" si="70"/>
        <v>14.342028816402459</v>
      </c>
      <c r="U31" s="50">
        <f t="shared" si="70"/>
        <v>-83.92920317133688</v>
      </c>
      <c r="V31" s="50">
        <f t="shared" si="70"/>
        <v>4.7183477672058203</v>
      </c>
      <c r="W31" s="50">
        <f t="shared" si="70"/>
        <v>6.208609020981962</v>
      </c>
      <c r="X31" s="50">
        <f t="shared" si="70"/>
        <v>152.39421282523136</v>
      </c>
      <c r="Y31" s="50">
        <f t="shared" si="70"/>
        <v>-99.468975758362845</v>
      </c>
      <c r="Z31" s="14" t="str">
        <f>+N31</f>
        <v>ทุ่งฝน,รพช.</v>
      </c>
      <c r="AA31" s="15">
        <f t="shared" ref="AA31:AK31" si="71">+O31/100</f>
        <v>5.0449722616618287E-2</v>
      </c>
      <c r="AB31" s="15">
        <f t="shared" si="71"/>
        <v>-0.38063174182705084</v>
      </c>
      <c r="AC31" s="15">
        <f t="shared" si="71"/>
        <v>1.7318301762119431E-2</v>
      </c>
      <c r="AD31" s="15">
        <f t="shared" si="71"/>
        <v>-8.2595202014650149E-2</v>
      </c>
      <c r="AE31" s="15">
        <f t="shared" si="71"/>
        <v>-9.3776948426327916E-2</v>
      </c>
      <c r="AF31" s="15">
        <f t="shared" si="71"/>
        <v>0.14342028816402461</v>
      </c>
      <c r="AG31" s="15">
        <f t="shared" si="71"/>
        <v>-0.83929203171336875</v>
      </c>
      <c r="AH31" s="15">
        <f t="shared" si="71"/>
        <v>4.7183477672058202E-2</v>
      </c>
      <c r="AI31" s="15">
        <f t="shared" si="71"/>
        <v>6.2086090209819617E-2</v>
      </c>
      <c r="AJ31" s="15">
        <f t="shared" si="71"/>
        <v>1.5239421282523136</v>
      </c>
      <c r="AK31" s="15">
        <f t="shared" si="71"/>
        <v>-0.99468975758362843</v>
      </c>
      <c r="AL31" s="14" t="str">
        <f>+Z31</f>
        <v>ทุ่งฝน,รพช.</v>
      </c>
      <c r="AM31" s="17" t="str">
        <f>+IF(AND(C31&lt;C46),"OK","Not OK")</f>
        <v>OK</v>
      </c>
      <c r="AN31" s="17" t="str">
        <f t="shared" ref="AN31:AW31" si="72">+IF(AND(D31&lt;D46),"OK","Not OK")</f>
        <v>OK</v>
      </c>
      <c r="AO31" s="17" t="str">
        <f t="shared" si="72"/>
        <v>OK</v>
      </c>
      <c r="AP31" s="17" t="str">
        <f t="shared" si="72"/>
        <v>OK</v>
      </c>
      <c r="AQ31" s="17" t="str">
        <f t="shared" si="72"/>
        <v>OK</v>
      </c>
      <c r="AR31" s="17" t="str">
        <f t="shared" si="72"/>
        <v>OK</v>
      </c>
      <c r="AS31" s="17" t="str">
        <f t="shared" si="72"/>
        <v>OK</v>
      </c>
      <c r="AT31" s="17" t="str">
        <f t="shared" si="72"/>
        <v>OK</v>
      </c>
      <c r="AU31" s="17" t="str">
        <f t="shared" si="72"/>
        <v>OK</v>
      </c>
      <c r="AV31" s="17" t="str">
        <f t="shared" si="72"/>
        <v>Not OK</v>
      </c>
      <c r="AW31" s="17" t="str">
        <f t="shared" si="72"/>
        <v>OK</v>
      </c>
    </row>
    <row r="32" spans="1:50" ht="13.5" customHeight="1">
      <c r="A32" s="311" t="str">
        <f>+'8.คำนวณ'!E21</f>
        <v>อุดรธานี</v>
      </c>
      <c r="B32" s="14" t="str">
        <f>+'8.คำนวณ'!G21</f>
        <v>ไชยวาน,รพช.</v>
      </c>
      <c r="C32" s="53">
        <f>+'8.คำนวณ'!Y21</f>
        <v>10333.401128338584</v>
      </c>
      <c r="D32" s="53">
        <f>+'8.คำนวณ'!Z21</f>
        <v>123.94554391229107</v>
      </c>
      <c r="E32" s="53">
        <f>+'8.คำนวณ'!AA21</f>
        <v>1091.2485321341699</v>
      </c>
      <c r="F32" s="53">
        <f>+'8.คำนวณ'!AB21</f>
        <v>583.54245372665468</v>
      </c>
      <c r="G32" s="53">
        <f>+'8.คำนวณ'!AC21</f>
        <v>1075.5361393142687</v>
      </c>
      <c r="H32" s="53">
        <f>+'8.คำนวณ'!AD21</f>
        <v>443.00844971849364</v>
      </c>
      <c r="I32" s="53">
        <f>+'8.คำนวณ'!AE21</f>
        <v>921.16606115211016</v>
      </c>
      <c r="J32" s="53">
        <f>+'8.คำนวณ'!AF21</f>
        <v>155.87033206599287</v>
      </c>
      <c r="K32" s="53">
        <f>+'8.คำนวณ'!AG21</f>
        <v>253.08705180945449</v>
      </c>
      <c r="L32" s="53">
        <f>+'8.คำนวณ'!AH21</f>
        <v>132.96672351431062</v>
      </c>
      <c r="M32" s="53">
        <f>+'8.คำนวณ'!AI21</f>
        <v>127.65078116908387</v>
      </c>
      <c r="N32" s="14" t="str">
        <f t="shared" ref="N32:N43" si="73">+B32</f>
        <v>ไชยวาน,รพช.</v>
      </c>
      <c r="O32" s="50">
        <f>+(C32-C44)*100/C44</f>
        <v>5.1988778487012652</v>
      </c>
      <c r="P32" s="50">
        <f t="shared" ref="P32:Y32" si="74">+(D32-D44)*100/D44</f>
        <v>57.769558989592497</v>
      </c>
      <c r="Q32" s="50">
        <f t="shared" si="74"/>
        <v>-14.592277687902827</v>
      </c>
      <c r="R32" s="50">
        <f t="shared" si="74"/>
        <v>-10.530744738358713</v>
      </c>
      <c r="S32" s="50">
        <f t="shared" si="74"/>
        <v>61.335001325714067</v>
      </c>
      <c r="T32" s="50">
        <f t="shared" si="74"/>
        <v>-33.162937403918974</v>
      </c>
      <c r="U32" s="50">
        <f t="shared" si="74"/>
        <v>2.3835397227293273</v>
      </c>
      <c r="V32" s="50">
        <f t="shared" si="74"/>
        <v>-8.4651890083407118</v>
      </c>
      <c r="W32" s="50">
        <f t="shared" si="74"/>
        <v>-28.822026749011076</v>
      </c>
      <c r="X32" s="50">
        <f t="shared" si="74"/>
        <v>261.17798136968759</v>
      </c>
      <c r="Y32" s="50">
        <f t="shared" si="74"/>
        <v>-73.157181247836618</v>
      </c>
      <c r="Z32" s="14" t="str">
        <f t="shared" ref="Z32:Z43" si="75">+N32</f>
        <v>ไชยวาน,รพช.</v>
      </c>
      <c r="AA32" s="15">
        <f t="shared" ref="AA32:AA43" si="76">+O32/100</f>
        <v>5.1988778487012652E-2</v>
      </c>
      <c r="AB32" s="15">
        <f t="shared" ref="AB32:AB43" si="77">+P32/100</f>
        <v>0.57769558989592495</v>
      </c>
      <c r="AC32" s="15">
        <f t="shared" ref="AC32:AC43" si="78">+Q32/100</f>
        <v>-0.14592277687902827</v>
      </c>
      <c r="AD32" s="15">
        <f t="shared" ref="AD32:AD43" si="79">+R32/100</f>
        <v>-0.10530744738358713</v>
      </c>
      <c r="AE32" s="15">
        <f t="shared" ref="AE32:AE43" si="80">+S32/100</f>
        <v>0.61335001325714067</v>
      </c>
      <c r="AF32" s="15">
        <f t="shared" ref="AF32:AF43" si="81">+T32/100</f>
        <v>-0.33162937403918974</v>
      </c>
      <c r="AG32" s="15">
        <f t="shared" ref="AG32:AG43" si="82">+U32/100</f>
        <v>2.3835397227293272E-2</v>
      </c>
      <c r="AH32" s="15">
        <f t="shared" ref="AH32:AH43" si="83">+V32/100</f>
        <v>-8.4651890083407122E-2</v>
      </c>
      <c r="AI32" s="15">
        <f t="shared" ref="AI32:AI43" si="84">+W32/100</f>
        <v>-0.28822026749011076</v>
      </c>
      <c r="AJ32" s="15">
        <f t="shared" ref="AJ32:AJ43" si="85">+X32/100</f>
        <v>2.611779813696876</v>
      </c>
      <c r="AK32" s="15">
        <f t="shared" ref="AK32:AK43" si="86">+Y32/100</f>
        <v>-0.73157181247836622</v>
      </c>
      <c r="AL32" s="14" t="str">
        <f t="shared" ref="AL32:AL43" si="87">+Z32</f>
        <v>ไชยวาน,รพช.</v>
      </c>
      <c r="AM32" s="17" t="str">
        <f>+IF(AND(C32&lt;C46),"OK","Not OK")</f>
        <v>OK</v>
      </c>
      <c r="AN32" s="17" t="str">
        <f t="shared" ref="AN32:AW32" si="88">+IF(AND(D32&lt;D46),"OK","Not OK")</f>
        <v>Not OK</v>
      </c>
      <c r="AO32" s="17" t="str">
        <f t="shared" si="88"/>
        <v>OK</v>
      </c>
      <c r="AP32" s="17" t="str">
        <f t="shared" si="88"/>
        <v>OK</v>
      </c>
      <c r="AQ32" s="17" t="str">
        <f t="shared" si="88"/>
        <v>Not OK</v>
      </c>
      <c r="AR32" s="17" t="str">
        <f t="shared" si="88"/>
        <v>OK</v>
      </c>
      <c r="AS32" s="17" t="str">
        <f t="shared" si="88"/>
        <v>OK</v>
      </c>
      <c r="AT32" s="17" t="str">
        <f t="shared" si="88"/>
        <v>OK</v>
      </c>
      <c r="AU32" s="17" t="str">
        <f t="shared" si="88"/>
        <v>OK</v>
      </c>
      <c r="AV32" s="17" t="str">
        <f t="shared" si="88"/>
        <v>Not OK</v>
      </c>
      <c r="AW32" s="17" t="str">
        <f t="shared" si="88"/>
        <v>OK</v>
      </c>
    </row>
    <row r="33" spans="1:49" ht="13.5" customHeight="1">
      <c r="A33" s="311" t="str">
        <f>+'8.คำนวณ'!E22</f>
        <v>อุดรธานี</v>
      </c>
      <c r="B33" s="14" t="str">
        <f>+'8.คำนวณ'!G22</f>
        <v>สร้างคอม,รพช.</v>
      </c>
      <c r="C33" s="53">
        <f>+'8.คำนวณ'!Y22</f>
        <v>8221.2545766219009</v>
      </c>
      <c r="D33" s="53">
        <f>+'8.คำนวณ'!Z22</f>
        <v>49.73902486382871</v>
      </c>
      <c r="E33" s="53">
        <f>+'8.คำนวณ'!AA22</f>
        <v>988.370519344993</v>
      </c>
      <c r="F33" s="53">
        <f>+'8.คำนวณ'!AB22</f>
        <v>586.159167135742</v>
      </c>
      <c r="G33" s="53">
        <f>+'8.คำนวณ'!AC22</f>
        <v>201.0426859016878</v>
      </c>
      <c r="H33" s="53">
        <f>+'8.คำนวณ'!AD22</f>
        <v>577.98592701928635</v>
      </c>
      <c r="I33" s="53">
        <f>+'8.คำนวณ'!AE22</f>
        <v>726.85587236612173</v>
      </c>
      <c r="J33" s="53">
        <f>+'8.คำนวณ'!AF22</f>
        <v>98.008490383403071</v>
      </c>
      <c r="K33" s="53">
        <f>+'8.คำนวณ'!AG22</f>
        <v>382.11812273318333</v>
      </c>
      <c r="L33" s="53">
        <f>+'8.คำนวณ'!AH22</f>
        <v>37.223102077039528</v>
      </c>
      <c r="M33" s="53">
        <f>+'8.คำนวณ'!AI22</f>
        <v>112.61166305399335</v>
      </c>
      <c r="N33" s="14" t="str">
        <f t="shared" si="73"/>
        <v>สร้างคอม,รพช.</v>
      </c>
      <c r="O33" s="50">
        <f>+(C33-C44)*100/C44</f>
        <v>-16.303766279111063</v>
      </c>
      <c r="P33" s="50">
        <f t="shared" ref="P33:Y33" si="89">+(D33-D44)*100/D44</f>
        <v>-36.687485732510851</v>
      </c>
      <c r="Q33" s="50">
        <f t="shared" si="89"/>
        <v>-22.644134336116931</v>
      </c>
      <c r="R33" s="50">
        <f t="shared" si="89"/>
        <v>-10.129547878645987</v>
      </c>
      <c r="S33" s="50">
        <f t="shared" si="89"/>
        <v>-69.842740926256837</v>
      </c>
      <c r="T33" s="50">
        <f t="shared" si="89"/>
        <v>-12.798770297971373</v>
      </c>
      <c r="U33" s="50">
        <f t="shared" si="89"/>
        <v>-19.213179664890625</v>
      </c>
      <c r="V33" s="50">
        <f t="shared" si="89"/>
        <v>-42.444540125670564</v>
      </c>
      <c r="W33" s="50">
        <f t="shared" si="89"/>
        <v>7.4665547848646705</v>
      </c>
      <c r="X33" s="50">
        <f t="shared" si="89"/>
        <v>1.1092438256254842</v>
      </c>
      <c r="Y33" s="50">
        <f t="shared" si="89"/>
        <v>-76.319655602153546</v>
      </c>
      <c r="Z33" s="14" t="str">
        <f t="shared" si="75"/>
        <v>สร้างคอม,รพช.</v>
      </c>
      <c r="AA33" s="15">
        <f t="shared" si="76"/>
        <v>-0.16303766279111062</v>
      </c>
      <c r="AB33" s="15">
        <f t="shared" si="77"/>
        <v>-0.36687485732510849</v>
      </c>
      <c r="AC33" s="15">
        <f t="shared" si="78"/>
        <v>-0.22644134336116931</v>
      </c>
      <c r="AD33" s="15">
        <f t="shared" si="79"/>
        <v>-0.10129547878645986</v>
      </c>
      <c r="AE33" s="15">
        <f t="shared" si="80"/>
        <v>-0.69842740926256841</v>
      </c>
      <c r="AF33" s="15">
        <f t="shared" si="81"/>
        <v>-0.12798770297971374</v>
      </c>
      <c r="AG33" s="15">
        <f t="shared" si="82"/>
        <v>-0.19213179664890626</v>
      </c>
      <c r="AH33" s="15">
        <f t="shared" si="83"/>
        <v>-0.42444540125670566</v>
      </c>
      <c r="AI33" s="15">
        <f t="shared" si="84"/>
        <v>7.4665547848646707E-2</v>
      </c>
      <c r="AJ33" s="15">
        <f t="shared" si="85"/>
        <v>1.1092438256254842E-2</v>
      </c>
      <c r="AK33" s="15">
        <f t="shared" si="86"/>
        <v>-0.76319655602153547</v>
      </c>
      <c r="AL33" s="14" t="str">
        <f t="shared" si="87"/>
        <v>สร้างคอม,รพช.</v>
      </c>
      <c r="AM33" s="17" t="str">
        <f>+IF(AND(C33&lt;C46),"OK","Not OK")</f>
        <v>OK</v>
      </c>
      <c r="AN33" s="17" t="str">
        <f t="shared" ref="AN33:AW33" si="90">+IF(AND(D33&lt;D46),"OK","Not OK")</f>
        <v>OK</v>
      </c>
      <c r="AO33" s="17" t="str">
        <f t="shared" si="90"/>
        <v>OK</v>
      </c>
      <c r="AP33" s="17" t="str">
        <f t="shared" si="90"/>
        <v>OK</v>
      </c>
      <c r="AQ33" s="17" t="str">
        <f t="shared" si="90"/>
        <v>OK</v>
      </c>
      <c r="AR33" s="17" t="str">
        <f t="shared" si="90"/>
        <v>OK</v>
      </c>
      <c r="AS33" s="17" t="str">
        <f t="shared" si="90"/>
        <v>OK</v>
      </c>
      <c r="AT33" s="17" t="str">
        <f t="shared" si="90"/>
        <v>OK</v>
      </c>
      <c r="AU33" s="17" t="str">
        <f t="shared" si="90"/>
        <v>OK</v>
      </c>
      <c r="AV33" s="17" t="str">
        <f t="shared" si="90"/>
        <v>OK</v>
      </c>
      <c r="AW33" s="17" t="str">
        <f t="shared" si="90"/>
        <v>OK</v>
      </c>
    </row>
    <row r="34" spans="1:49" ht="13.5" customHeight="1">
      <c r="A34" s="311" t="str">
        <f>+'8.คำนวณ'!E23</f>
        <v>อุดรธานี</v>
      </c>
      <c r="B34" s="14" t="str">
        <f>+'8.คำนวณ'!G23</f>
        <v>พิบูลย์รักษ์,รพช.</v>
      </c>
      <c r="C34" s="53">
        <f>+'8.คำนวณ'!Y23</f>
        <v>9837.926229661547</v>
      </c>
      <c r="D34" s="53">
        <f>+'8.คำนวณ'!Z23</f>
        <v>65.991455965669914</v>
      </c>
      <c r="E34" s="53">
        <f>+'8.คำนวณ'!AA23</f>
        <v>1154.1394034249904</v>
      </c>
      <c r="F34" s="53">
        <f>+'8.คำนวณ'!AB23</f>
        <v>441.74167606114889</v>
      </c>
      <c r="G34" s="53">
        <f>+'8.คำนวณ'!AC23</f>
        <v>605.48631078283427</v>
      </c>
      <c r="H34" s="53">
        <f>+'8.คำนวณ'!AD23</f>
        <v>622.37168046038562</v>
      </c>
      <c r="I34" s="53">
        <f>+'8.คำนวณ'!AE23</f>
        <v>402.95774968609334</v>
      </c>
      <c r="J34" s="53">
        <f>+'8.คำนวณ'!AF23</f>
        <v>43.882724790047348</v>
      </c>
      <c r="K34" s="53">
        <f>+'8.คำนวณ'!AG23</f>
        <v>363.53849920273848</v>
      </c>
      <c r="L34" s="53">
        <f>+'8.คำนวณ'!AH23</f>
        <v>2.1125958758356811</v>
      </c>
      <c r="M34" s="53">
        <f>+'8.คำนวณ'!AI23</f>
        <v>464.43094828411046</v>
      </c>
      <c r="N34" s="14" t="str">
        <f t="shared" si="73"/>
        <v>พิบูลย์รักษ์,รพช.</v>
      </c>
      <c r="O34" s="50">
        <f>+(C34-C44)*100/C44</f>
        <v>0.15471061899034991</v>
      </c>
      <c r="P34" s="50">
        <f t="shared" ref="P34:Y34" si="91">+(D34-D44)*100/D44</f>
        <v>-15.999861099061231</v>
      </c>
      <c r="Q34" s="50">
        <f t="shared" si="91"/>
        <v>-9.6700570268886121</v>
      </c>
      <c r="R34" s="50">
        <f t="shared" si="91"/>
        <v>-32.271767850273008</v>
      </c>
      <c r="S34" s="50">
        <f t="shared" si="91"/>
        <v>-9.1744747739186199</v>
      </c>
      <c r="T34" s="50">
        <f t="shared" si="91"/>
        <v>-6.1022538251996172</v>
      </c>
      <c r="U34" s="50">
        <f t="shared" si="91"/>
        <v>-55.213025629745594</v>
      </c>
      <c r="V34" s="50">
        <f t="shared" si="91"/>
        <v>-74.229881554654412</v>
      </c>
      <c r="W34" s="50">
        <f t="shared" si="91"/>
        <v>2.2412382891827489</v>
      </c>
      <c r="X34" s="50">
        <f t="shared" si="91"/>
        <v>-94.26154835046276</v>
      </c>
      <c r="Y34" s="50">
        <f t="shared" si="91"/>
        <v>-2.337959442859407</v>
      </c>
      <c r="Z34" s="14" t="str">
        <f t="shared" si="75"/>
        <v>พิบูลย์รักษ์,รพช.</v>
      </c>
      <c r="AA34" s="15">
        <f t="shared" si="76"/>
        <v>1.5471061899034991E-3</v>
      </c>
      <c r="AB34" s="15">
        <f t="shared" si="77"/>
        <v>-0.1599986109906123</v>
      </c>
      <c r="AC34" s="15">
        <f t="shared" si="78"/>
        <v>-9.6700570268886121E-2</v>
      </c>
      <c r="AD34" s="15">
        <f t="shared" si="79"/>
        <v>-0.32271767850273009</v>
      </c>
      <c r="AE34" s="15">
        <f t="shared" si="80"/>
        <v>-9.17447477391862E-2</v>
      </c>
      <c r="AF34" s="15">
        <f t="shared" si="81"/>
        <v>-6.1022538251996175E-2</v>
      </c>
      <c r="AG34" s="15">
        <f t="shared" si="82"/>
        <v>-0.55213025629745593</v>
      </c>
      <c r="AH34" s="15">
        <f t="shared" si="83"/>
        <v>-0.74229881554654409</v>
      </c>
      <c r="AI34" s="15">
        <f t="shared" si="84"/>
        <v>2.2412382891827488E-2</v>
      </c>
      <c r="AJ34" s="15">
        <f t="shared" si="85"/>
        <v>-0.94261548350462765</v>
      </c>
      <c r="AK34" s="15">
        <f t="shared" si="86"/>
        <v>-2.337959442859407E-2</v>
      </c>
      <c r="AL34" s="14" t="str">
        <f t="shared" si="87"/>
        <v>พิบูลย์รักษ์,รพช.</v>
      </c>
      <c r="AM34" s="17" t="str">
        <f>+IF(AND(C34&lt;C46),"OK","Not OK")</f>
        <v>OK</v>
      </c>
      <c r="AN34" s="17" t="str">
        <f t="shared" ref="AN34:AW34" si="92">+IF(AND(D34&lt;D46),"OK","Not OK")</f>
        <v>OK</v>
      </c>
      <c r="AO34" s="17" t="str">
        <f t="shared" si="92"/>
        <v>OK</v>
      </c>
      <c r="AP34" s="17" t="str">
        <f t="shared" si="92"/>
        <v>OK</v>
      </c>
      <c r="AQ34" s="17" t="str">
        <f t="shared" si="92"/>
        <v>OK</v>
      </c>
      <c r="AR34" s="17" t="str">
        <f t="shared" si="92"/>
        <v>OK</v>
      </c>
      <c r="AS34" s="17" t="str">
        <f t="shared" si="92"/>
        <v>OK</v>
      </c>
      <c r="AT34" s="17" t="str">
        <f t="shared" si="92"/>
        <v>OK</v>
      </c>
      <c r="AU34" s="17" t="str">
        <f t="shared" si="92"/>
        <v>OK</v>
      </c>
      <c r="AV34" s="17" t="str">
        <f t="shared" si="92"/>
        <v>OK</v>
      </c>
      <c r="AW34" s="17" t="str">
        <f t="shared" si="92"/>
        <v>OK</v>
      </c>
    </row>
    <row r="35" spans="1:49" ht="13.5" customHeight="1">
      <c r="A35" s="311" t="str">
        <f>+'8.คำนวณ'!E24</f>
        <v>เลย</v>
      </c>
      <c r="B35" s="14" t="str">
        <f>+'8.คำนวณ'!G24</f>
        <v>นาด้วง,รพช.</v>
      </c>
      <c r="C35" s="53">
        <f>+'8.คำนวณ'!Y24</f>
        <v>8672.7303747169753</v>
      </c>
      <c r="D35" s="53">
        <f>+'8.คำนวณ'!Z24</f>
        <v>149.41442845288205</v>
      </c>
      <c r="E35" s="53">
        <f>+'8.คำนวณ'!AA24</f>
        <v>1371.1661148576343</v>
      </c>
      <c r="F35" s="53">
        <f>+'8.คำนวณ'!AB24</f>
        <v>475.5562033223066</v>
      </c>
      <c r="G35" s="53">
        <f>+'8.คำนวณ'!AC24</f>
        <v>572.09579792806426</v>
      </c>
      <c r="H35" s="53">
        <f>+'8.คำนวณ'!AD24</f>
        <v>542.96779074875815</v>
      </c>
      <c r="I35" s="53">
        <f>+'8.คำนวณ'!AE24</f>
        <v>2033.6751734748668</v>
      </c>
      <c r="J35" s="53">
        <f>+'8.คำนวณ'!AF24</f>
        <v>150.82785435620923</v>
      </c>
      <c r="K35" s="53">
        <f>+'8.คำนวณ'!AG24</f>
        <v>295.94994292601785</v>
      </c>
      <c r="L35" s="53">
        <f>+'8.คำนวณ'!AH24</f>
        <v>0.11926397092230805</v>
      </c>
      <c r="M35" s="53">
        <f>+'8.คำนวณ'!AI24</f>
        <v>1411.5890738995422</v>
      </c>
      <c r="N35" s="14" t="str">
        <f t="shared" si="73"/>
        <v>นาด้วง,รพช.</v>
      </c>
      <c r="O35" s="50">
        <f>+(C35-C44)*100/C44</f>
        <v>-11.70753056295389</v>
      </c>
      <c r="P35" s="50">
        <f t="shared" ref="P35:Y35" si="93">+(D35-D44)*100/D44</f>
        <v>90.188753380068874</v>
      </c>
      <c r="Q35" s="50">
        <f t="shared" si="93"/>
        <v>7.3157684368086944</v>
      </c>
      <c r="R35" s="50">
        <f t="shared" si="93"/>
        <v>-27.087294035626787</v>
      </c>
      <c r="S35" s="50">
        <f t="shared" si="93"/>
        <v>-14.183193903640497</v>
      </c>
      <c r="T35" s="50">
        <f t="shared" si="93"/>
        <v>-18.081986379738318</v>
      </c>
      <c r="U35" s="50">
        <f t="shared" si="93"/>
        <v>126.03401459035129</v>
      </c>
      <c r="V35" s="50">
        <f t="shared" si="93"/>
        <v>-11.426382700410878</v>
      </c>
      <c r="W35" s="50">
        <f t="shared" si="93"/>
        <v>-16.767306068745814</v>
      </c>
      <c r="X35" s="50">
        <f t="shared" si="93"/>
        <v>-99.676042853960993</v>
      </c>
      <c r="Y35" s="50">
        <f t="shared" si="93"/>
        <v>196.83351183750165</v>
      </c>
      <c r="Z35" s="14" t="str">
        <f t="shared" si="75"/>
        <v>นาด้วง,รพช.</v>
      </c>
      <c r="AA35" s="15">
        <f t="shared" si="76"/>
        <v>-0.1170753056295389</v>
      </c>
      <c r="AB35" s="15">
        <f t="shared" si="77"/>
        <v>0.90188753380068876</v>
      </c>
      <c r="AC35" s="15">
        <f t="shared" si="78"/>
        <v>7.315768436808695E-2</v>
      </c>
      <c r="AD35" s="15">
        <f t="shared" si="79"/>
        <v>-0.27087294035626786</v>
      </c>
      <c r="AE35" s="15">
        <f t="shared" si="80"/>
        <v>-0.14183193903640498</v>
      </c>
      <c r="AF35" s="15">
        <f t="shared" si="81"/>
        <v>-0.18081986379738318</v>
      </c>
      <c r="AG35" s="15">
        <f t="shared" si="82"/>
        <v>1.2603401459035128</v>
      </c>
      <c r="AH35" s="15">
        <f t="shared" si="83"/>
        <v>-0.11426382700410878</v>
      </c>
      <c r="AI35" s="15">
        <f t="shared" si="84"/>
        <v>-0.16767306068745813</v>
      </c>
      <c r="AJ35" s="15">
        <f t="shared" si="85"/>
        <v>-0.99676042853960989</v>
      </c>
      <c r="AK35" s="15">
        <f t="shared" si="86"/>
        <v>1.9683351183750164</v>
      </c>
      <c r="AL35" s="14" t="str">
        <f t="shared" si="87"/>
        <v>นาด้วง,รพช.</v>
      </c>
      <c r="AM35" s="17" t="str">
        <f>+IF(AND(C35&lt;C46),"OK","Not OK")</f>
        <v>OK</v>
      </c>
      <c r="AN35" s="17" t="str">
        <f t="shared" ref="AN35:AW35" si="94">+IF(AND(D35&lt;D46),"OK","Not OK")</f>
        <v>Not OK</v>
      </c>
      <c r="AO35" s="17" t="str">
        <f t="shared" si="94"/>
        <v>OK</v>
      </c>
      <c r="AP35" s="17" t="str">
        <f t="shared" si="94"/>
        <v>OK</v>
      </c>
      <c r="AQ35" s="17" t="str">
        <f t="shared" si="94"/>
        <v>OK</v>
      </c>
      <c r="AR35" s="17" t="str">
        <f t="shared" si="94"/>
        <v>OK</v>
      </c>
      <c r="AS35" s="17" t="str">
        <f t="shared" si="94"/>
        <v>Not OK</v>
      </c>
      <c r="AT35" s="17" t="str">
        <f t="shared" si="94"/>
        <v>OK</v>
      </c>
      <c r="AU35" s="17" t="str">
        <f t="shared" si="94"/>
        <v>OK</v>
      </c>
      <c r="AV35" s="17" t="str">
        <f t="shared" si="94"/>
        <v>OK</v>
      </c>
      <c r="AW35" s="17" t="str">
        <f t="shared" si="94"/>
        <v>Not OK</v>
      </c>
    </row>
    <row r="36" spans="1:49" ht="13.5" customHeight="1">
      <c r="A36" s="311" t="str">
        <f>+'8.คำนวณ'!E25</f>
        <v>เลย</v>
      </c>
      <c r="B36" s="14" t="str">
        <f>+'8.คำนวณ'!G25</f>
        <v>ภูเรือ,รพช.</v>
      </c>
      <c r="C36" s="53">
        <f>+'8.คำนวณ'!Y25</f>
        <v>8978.6060024254803</v>
      </c>
      <c r="D36" s="53">
        <f>+'8.คำนวณ'!Z25</f>
        <v>95.049970253079977</v>
      </c>
      <c r="E36" s="53">
        <f>+'8.คำนวณ'!AA25</f>
        <v>1078.6640762374693</v>
      </c>
      <c r="F36" s="53">
        <f>+'8.คำนวณ'!AB25</f>
        <v>392.53253845634055</v>
      </c>
      <c r="G36" s="53">
        <f>+'8.คำนวณ'!AC25</f>
        <v>433.56662878231703</v>
      </c>
      <c r="H36" s="53">
        <f>+'8.คำนวณ'!AD25</f>
        <v>607.51342675881517</v>
      </c>
      <c r="I36" s="53">
        <f>+'8.คำนวณ'!AE25</f>
        <v>370.13378391491818</v>
      </c>
      <c r="J36" s="53">
        <f>+'8.คำนวณ'!AF25</f>
        <v>128.32587077694077</v>
      </c>
      <c r="K36" s="53">
        <f>+'8.คำนวณ'!AG25</f>
        <v>223.91411599317374</v>
      </c>
      <c r="L36" s="53">
        <f>+'8.คำนวณ'!AH25</f>
        <v>44.071554679208298</v>
      </c>
      <c r="M36" s="53">
        <f>+'8.คำนวณ'!AI25</f>
        <v>541.80897854004854</v>
      </c>
      <c r="N36" s="14" t="str">
        <f t="shared" si="73"/>
        <v>ภูเรือ,รพช.</v>
      </c>
      <c r="O36" s="50">
        <f>+(C36-C44)*100/C44</f>
        <v>-8.5935729804928087</v>
      </c>
      <c r="P36" s="50">
        <f t="shared" ref="P36:Y36" si="95">+(D36-D44)*100/D44</f>
        <v>20.988552032286776</v>
      </c>
      <c r="Q36" s="50">
        <f t="shared" si="95"/>
        <v>-15.577213459199779</v>
      </c>
      <c r="R36" s="50">
        <f t="shared" si="95"/>
        <v>-39.816557206133936</v>
      </c>
      <c r="S36" s="50">
        <f t="shared" si="95"/>
        <v>-34.963159235190091</v>
      </c>
      <c r="T36" s="50">
        <f t="shared" si="95"/>
        <v>-8.3439312319203296</v>
      </c>
      <c r="U36" s="50">
        <f t="shared" si="95"/>
        <v>-58.861264470837341</v>
      </c>
      <c r="V36" s="50">
        <f t="shared" si="95"/>
        <v>-24.640666564217049</v>
      </c>
      <c r="W36" s="50">
        <f t="shared" si="95"/>
        <v>-37.02659679847924</v>
      </c>
      <c r="X36" s="50">
        <f t="shared" si="95"/>
        <v>19.711719851073216</v>
      </c>
      <c r="Y36" s="50">
        <f t="shared" si="95"/>
        <v>13.933342797025412</v>
      </c>
      <c r="Z36" s="14" t="str">
        <f t="shared" si="75"/>
        <v>ภูเรือ,รพช.</v>
      </c>
      <c r="AA36" s="15">
        <f t="shared" si="76"/>
        <v>-8.5935729804928085E-2</v>
      </c>
      <c r="AB36" s="15">
        <f t="shared" si="77"/>
        <v>0.20988552032286775</v>
      </c>
      <c r="AC36" s="15">
        <f t="shared" si="78"/>
        <v>-0.15577213459199779</v>
      </c>
      <c r="AD36" s="15">
        <f t="shared" si="79"/>
        <v>-0.39816557206133935</v>
      </c>
      <c r="AE36" s="15">
        <f t="shared" si="80"/>
        <v>-0.34963159235190089</v>
      </c>
      <c r="AF36" s="15">
        <f t="shared" si="81"/>
        <v>-8.343931231920329E-2</v>
      </c>
      <c r="AG36" s="15">
        <f t="shared" si="82"/>
        <v>-0.58861264470837338</v>
      </c>
      <c r="AH36" s="15">
        <f t="shared" si="83"/>
        <v>-0.24640666564217051</v>
      </c>
      <c r="AI36" s="15">
        <f t="shared" si="84"/>
        <v>-0.37026596798479239</v>
      </c>
      <c r="AJ36" s="15">
        <f t="shared" si="85"/>
        <v>0.19711719851073217</v>
      </c>
      <c r="AK36" s="15">
        <f t="shared" si="86"/>
        <v>0.13933342797025414</v>
      </c>
      <c r="AL36" s="14" t="str">
        <f t="shared" si="87"/>
        <v>ภูเรือ,รพช.</v>
      </c>
      <c r="AM36" s="17" t="str">
        <f>+IF(AND(C36&lt;C46),"OK","Not OK")</f>
        <v>OK</v>
      </c>
      <c r="AN36" s="17" t="str">
        <f t="shared" ref="AN36:AW36" si="96">+IF(AND(D36&lt;D46),"OK","Not OK")</f>
        <v>OK</v>
      </c>
      <c r="AO36" s="17" t="str">
        <f t="shared" si="96"/>
        <v>OK</v>
      </c>
      <c r="AP36" s="17" t="str">
        <f t="shared" si="96"/>
        <v>OK</v>
      </c>
      <c r="AQ36" s="17" t="str">
        <f t="shared" si="96"/>
        <v>OK</v>
      </c>
      <c r="AR36" s="17" t="str">
        <f t="shared" si="96"/>
        <v>OK</v>
      </c>
      <c r="AS36" s="17" t="str">
        <f t="shared" si="96"/>
        <v>OK</v>
      </c>
      <c r="AT36" s="17" t="str">
        <f t="shared" si="96"/>
        <v>OK</v>
      </c>
      <c r="AU36" s="17" t="str">
        <f t="shared" si="96"/>
        <v>OK</v>
      </c>
      <c r="AV36" s="17" t="str">
        <f t="shared" si="96"/>
        <v>OK</v>
      </c>
      <c r="AW36" s="17" t="str">
        <f t="shared" si="96"/>
        <v>OK</v>
      </c>
    </row>
    <row r="37" spans="1:49" ht="13.5" customHeight="1">
      <c r="A37" s="311" t="str">
        <f>+'8.คำนวณ'!E26</f>
        <v>สกลนคร</v>
      </c>
      <c r="B37" s="14" t="str">
        <f>+'8.คำนวณ'!G26</f>
        <v>กุดบาก,รพช.</v>
      </c>
      <c r="C37" s="53">
        <f>+'8.คำนวณ'!Y26</f>
        <v>10585.085409799931</v>
      </c>
      <c r="D37" s="53">
        <f>+'8.คำนวณ'!Z26</f>
        <v>111.33255139431277</v>
      </c>
      <c r="E37" s="53">
        <f>+'8.คำนวณ'!AA26</f>
        <v>1066.4431582995157</v>
      </c>
      <c r="F37" s="53">
        <f>+'8.คำนวณ'!AB26</f>
        <v>572.7245109827129</v>
      </c>
      <c r="G37" s="53">
        <f>+'8.คำนวณ'!AC26</f>
        <v>702.92318755471979</v>
      </c>
      <c r="H37" s="53">
        <f>+'8.คำนวณ'!AD26</f>
        <v>627.13139433731897</v>
      </c>
      <c r="I37" s="53">
        <f>+'8.คำนวณ'!AE26</f>
        <v>1536.8058570727926</v>
      </c>
      <c r="J37" s="53">
        <f>+'8.คำนวณ'!AF26</f>
        <v>182.56917468726968</v>
      </c>
      <c r="K37" s="53">
        <f>+'8.คำนวณ'!AG26</f>
        <v>360.08327790848085</v>
      </c>
      <c r="L37" s="53">
        <f>+'8.คำนวณ'!AH26</f>
        <v>26.924553346997687</v>
      </c>
      <c r="M37" s="53">
        <f>+'8.คำนวณ'!AI26</f>
        <v>150.17630451223471</v>
      </c>
      <c r="N37" s="14" t="str">
        <f t="shared" si="73"/>
        <v>กุดบาก,รพช.</v>
      </c>
      <c r="O37" s="50">
        <f>+(C37-C44)*100/C44</f>
        <v>7.7611420686858548</v>
      </c>
      <c r="P37" s="50">
        <f t="shared" ref="P37:Y37" si="97">+(D37-D44)*100/D44</f>
        <v>41.71455447479822</v>
      </c>
      <c r="Q37" s="50">
        <f t="shared" si="97"/>
        <v>-16.533696547064618</v>
      </c>
      <c r="R37" s="50">
        <f t="shared" si="97"/>
        <v>-12.1893614758085</v>
      </c>
      <c r="S37" s="50">
        <f t="shared" si="97"/>
        <v>5.4414717001702941</v>
      </c>
      <c r="T37" s="50">
        <f t="shared" si="97"/>
        <v>-5.3841517336160818</v>
      </c>
      <c r="U37" s="50">
        <f t="shared" si="97"/>
        <v>70.809184303798986</v>
      </c>
      <c r="V37" s="50">
        <f t="shared" si="97"/>
        <v>7.2136992101044477</v>
      </c>
      <c r="W37" s="50">
        <f t="shared" si="97"/>
        <v>1.2694949814924055</v>
      </c>
      <c r="X37" s="50">
        <f t="shared" si="97"/>
        <v>-26.864740514550775</v>
      </c>
      <c r="Y37" s="50">
        <f t="shared" si="97"/>
        <v>-68.420441410757846</v>
      </c>
      <c r="Z37" s="14" t="str">
        <f t="shared" si="75"/>
        <v>กุดบาก,รพช.</v>
      </c>
      <c r="AA37" s="15">
        <f t="shared" si="76"/>
        <v>7.7611420686858543E-2</v>
      </c>
      <c r="AB37" s="15">
        <f t="shared" si="77"/>
        <v>0.41714554474798221</v>
      </c>
      <c r="AC37" s="15">
        <f t="shared" si="78"/>
        <v>-0.16533696547064619</v>
      </c>
      <c r="AD37" s="15">
        <f t="shared" si="79"/>
        <v>-0.12189361475808499</v>
      </c>
      <c r="AE37" s="15">
        <f t="shared" si="80"/>
        <v>5.4414717001702945E-2</v>
      </c>
      <c r="AF37" s="15">
        <f t="shared" si="81"/>
        <v>-5.384151733616082E-2</v>
      </c>
      <c r="AG37" s="15">
        <f t="shared" si="82"/>
        <v>0.70809184303798989</v>
      </c>
      <c r="AH37" s="15">
        <f t="shared" si="83"/>
        <v>7.2136992101044475E-2</v>
      </c>
      <c r="AI37" s="15">
        <f t="shared" si="84"/>
        <v>1.2694949814924054E-2</v>
      </c>
      <c r="AJ37" s="15">
        <f t="shared" si="85"/>
        <v>-0.26864740514550772</v>
      </c>
      <c r="AK37" s="15">
        <f t="shared" si="86"/>
        <v>-0.68420441410757848</v>
      </c>
      <c r="AL37" s="14" t="str">
        <f t="shared" si="87"/>
        <v>กุดบาก,รพช.</v>
      </c>
      <c r="AM37" s="17" t="str">
        <f>+IF(AND(C37&lt;C46),"OK","Not OK")</f>
        <v>OK</v>
      </c>
      <c r="AN37" s="17" t="str">
        <f t="shared" ref="AN37:AW37" si="98">+IF(AND(D37&lt;D46),"OK","Not OK")</f>
        <v>OK</v>
      </c>
      <c r="AO37" s="17" t="str">
        <f t="shared" si="98"/>
        <v>OK</v>
      </c>
      <c r="AP37" s="17" t="str">
        <f t="shared" si="98"/>
        <v>OK</v>
      </c>
      <c r="AQ37" s="17" t="str">
        <f t="shared" si="98"/>
        <v>OK</v>
      </c>
      <c r="AR37" s="17" t="str">
        <f t="shared" si="98"/>
        <v>OK</v>
      </c>
      <c r="AS37" s="17" t="str">
        <f t="shared" si="98"/>
        <v>OK</v>
      </c>
      <c r="AT37" s="17" t="str">
        <f t="shared" si="98"/>
        <v>OK</v>
      </c>
      <c r="AU37" s="17" t="str">
        <f t="shared" si="98"/>
        <v>OK</v>
      </c>
      <c r="AV37" s="17" t="str">
        <f t="shared" si="98"/>
        <v>OK</v>
      </c>
      <c r="AW37" s="17" t="str">
        <f t="shared" si="98"/>
        <v>OK</v>
      </c>
    </row>
    <row r="38" spans="1:49" ht="13.5" customHeight="1">
      <c r="A38" s="311" t="str">
        <f>+'8.คำนวณ'!E27</f>
        <v>สกลนคร</v>
      </c>
      <c r="B38" s="14" t="str">
        <f>+'8.คำนวณ'!G27</f>
        <v>ส่องดาว,รพช.</v>
      </c>
      <c r="C38" s="53">
        <f>+'8.คำนวณ'!Y27</f>
        <v>8518.5683958671871</v>
      </c>
      <c r="D38" s="53">
        <f>+'8.คำนวณ'!Z27</f>
        <v>49.503848815283497</v>
      </c>
      <c r="E38" s="53">
        <f>+'8.คำนวณ'!AA27</f>
        <v>991.53656294635243</v>
      </c>
      <c r="F38" s="53">
        <f>+'8.คำนวณ'!AB27</f>
        <v>638.31089963327884</v>
      </c>
      <c r="G38" s="53">
        <f>+'8.คำนวณ'!AC27</f>
        <v>755.87139159143658</v>
      </c>
      <c r="H38" s="53">
        <f>+'8.คำนวณ'!AD27</f>
        <v>545.50117145574723</v>
      </c>
      <c r="I38" s="53">
        <f>+'8.คำนวณ'!AE27</f>
        <v>450.10290206459536</v>
      </c>
      <c r="J38" s="53">
        <f>+'8.คำนวณ'!AF27</f>
        <v>139.36550732963121</v>
      </c>
      <c r="K38" s="53">
        <f>+'8.คำนวณ'!AG27</f>
        <v>246.88471412680838</v>
      </c>
      <c r="L38" s="53">
        <f>+'8.คำนวณ'!AH27</f>
        <v>76.333581388215009</v>
      </c>
      <c r="M38" s="53">
        <f>+'8.คำนวณ'!AI27</f>
        <v>692.73402753196171</v>
      </c>
      <c r="N38" s="14" t="str">
        <f t="shared" si="73"/>
        <v>ส่องดาว,รพช.</v>
      </c>
      <c r="O38" s="50">
        <f>+(C38-C44)*100/C44</f>
        <v>-13.276971928919759</v>
      </c>
      <c r="P38" s="50">
        <f t="shared" ref="P38:Y38" si="99">+(D38-D44)*100/D44</f>
        <v>-36.986839951248626</v>
      </c>
      <c r="Q38" s="50">
        <f t="shared" si="99"/>
        <v>-22.396340579909936</v>
      </c>
      <c r="R38" s="50">
        <f t="shared" si="99"/>
        <v>-2.1335972201106732</v>
      </c>
      <c r="S38" s="50">
        <f t="shared" si="99"/>
        <v>13.383927798302221</v>
      </c>
      <c r="T38" s="50">
        <f t="shared" si="99"/>
        <v>-17.699773072068165</v>
      </c>
      <c r="U38" s="50">
        <f t="shared" si="99"/>
        <v>-49.97305014124197</v>
      </c>
      <c r="V38" s="50">
        <f t="shared" si="99"/>
        <v>-18.157642938917402</v>
      </c>
      <c r="W38" s="50">
        <f t="shared" si="99"/>
        <v>-30.566366581936876</v>
      </c>
      <c r="X38" s="50">
        <f t="shared" si="99"/>
        <v>107.34517710776723</v>
      </c>
      <c r="Y38" s="50">
        <f t="shared" si="99"/>
        <v>45.670349794930814</v>
      </c>
      <c r="Z38" s="14" t="str">
        <f t="shared" si="75"/>
        <v>ส่องดาว,รพช.</v>
      </c>
      <c r="AA38" s="15">
        <f t="shared" si="76"/>
        <v>-0.13276971928919759</v>
      </c>
      <c r="AB38" s="15">
        <f t="shared" si="77"/>
        <v>-0.36986839951248629</v>
      </c>
      <c r="AC38" s="15">
        <f t="shared" si="78"/>
        <v>-0.22396340579909935</v>
      </c>
      <c r="AD38" s="15">
        <f t="shared" si="79"/>
        <v>-2.1335972201106734E-2</v>
      </c>
      <c r="AE38" s="15">
        <f t="shared" si="80"/>
        <v>0.1338392779830222</v>
      </c>
      <c r="AF38" s="15">
        <f t="shared" si="81"/>
        <v>-0.17699773072068165</v>
      </c>
      <c r="AG38" s="15">
        <f t="shared" si="82"/>
        <v>-0.4997305014124197</v>
      </c>
      <c r="AH38" s="15">
        <f t="shared" si="83"/>
        <v>-0.18157642938917401</v>
      </c>
      <c r="AI38" s="15">
        <f t="shared" si="84"/>
        <v>-0.30566366581936877</v>
      </c>
      <c r="AJ38" s="15">
        <f t="shared" si="85"/>
        <v>1.0734517710776723</v>
      </c>
      <c r="AK38" s="15">
        <f t="shared" si="86"/>
        <v>0.45670349794930815</v>
      </c>
      <c r="AL38" s="14" t="str">
        <f t="shared" si="87"/>
        <v>ส่องดาว,รพช.</v>
      </c>
      <c r="AM38" s="17" t="str">
        <f>+IF(AND(C38&lt;C46),"OK","Not OK")</f>
        <v>OK</v>
      </c>
      <c r="AN38" s="17" t="str">
        <f t="shared" ref="AN38:AW38" si="100">+IF(AND(D38&lt;D46),"OK","Not OK")</f>
        <v>OK</v>
      </c>
      <c r="AO38" s="17" t="str">
        <f t="shared" si="100"/>
        <v>OK</v>
      </c>
      <c r="AP38" s="17" t="str">
        <f t="shared" si="100"/>
        <v>OK</v>
      </c>
      <c r="AQ38" s="17" t="str">
        <f t="shared" si="100"/>
        <v>OK</v>
      </c>
      <c r="AR38" s="17" t="str">
        <f t="shared" si="100"/>
        <v>OK</v>
      </c>
      <c r="AS38" s="17" t="str">
        <f t="shared" si="100"/>
        <v>OK</v>
      </c>
      <c r="AT38" s="17" t="str">
        <f t="shared" si="100"/>
        <v>OK</v>
      </c>
      <c r="AU38" s="17" t="str">
        <f t="shared" si="100"/>
        <v>OK</v>
      </c>
      <c r="AV38" s="17" t="str">
        <f t="shared" si="100"/>
        <v>OK</v>
      </c>
      <c r="AW38" s="17" t="str">
        <f t="shared" si="100"/>
        <v>OK</v>
      </c>
    </row>
    <row r="39" spans="1:49" ht="13.5" customHeight="1">
      <c r="A39" s="311" t="str">
        <f>+'8.คำนวณ'!E28</f>
        <v>สกลนคร</v>
      </c>
      <c r="B39" s="14" t="str">
        <f>+'8.คำนวณ'!G28</f>
        <v>เจริญศิลป์,รพช.</v>
      </c>
      <c r="C39" s="53">
        <f>+'8.คำนวณ'!Y28</f>
        <v>10070.978807059741</v>
      </c>
      <c r="D39" s="53">
        <f>+'8.คำนวณ'!Z28</f>
        <v>35.114565022891156</v>
      </c>
      <c r="E39" s="53">
        <f>+'8.คำนวณ'!AA28</f>
        <v>1884.8428391895147</v>
      </c>
      <c r="F39" s="53">
        <f>+'8.คำนวณ'!AB28</f>
        <v>1112.4655075282155</v>
      </c>
      <c r="G39" s="53">
        <f>+'8.คำนวณ'!AC28</f>
        <v>791.49252279410234</v>
      </c>
      <c r="H39" s="53">
        <f>+'8.คำนวณ'!AD28</f>
        <v>560.49011495684942</v>
      </c>
      <c r="I39" s="53">
        <f>+'8.คำนวณ'!AE28</f>
        <v>616.48112506579344</v>
      </c>
      <c r="J39" s="53">
        <f>+'8.คำนวณ'!AF28</f>
        <v>297.17514736379286</v>
      </c>
      <c r="K39" s="53">
        <f>+'8.คำนวณ'!AG28</f>
        <v>352.13360607710314</v>
      </c>
      <c r="L39" s="53">
        <f>+'8.คำนวณ'!AH28</f>
        <v>18.448299211020256</v>
      </c>
      <c r="M39" s="53">
        <f>+'8.คำนวณ'!AI28</f>
        <v>267.16629063958908</v>
      </c>
      <c r="N39" s="14" t="str">
        <f t="shared" si="73"/>
        <v>เจริญศิลป์,รพช.</v>
      </c>
      <c r="O39" s="50">
        <f t="shared" ref="O39:Y39" si="101">+(C39-C44)*100/C44</f>
        <v>2.5272953389236417</v>
      </c>
      <c r="P39" s="50">
        <f t="shared" si="101"/>
        <v>-55.302875255497327</v>
      </c>
      <c r="Q39" s="50">
        <f t="shared" si="101"/>
        <v>47.519221397358329</v>
      </c>
      <c r="R39" s="50">
        <f t="shared" si="101"/>
        <v>70.564214869336951</v>
      </c>
      <c r="S39" s="50">
        <f t="shared" si="101"/>
        <v>18.72724917983162</v>
      </c>
      <c r="T39" s="50">
        <f t="shared" si="101"/>
        <v>-15.438378383842947</v>
      </c>
      <c r="U39" s="50">
        <f t="shared" si="101"/>
        <v>-31.480845399856662</v>
      </c>
      <c r="V39" s="50">
        <f t="shared" si="101"/>
        <v>74.516026140538813</v>
      </c>
      <c r="W39" s="50">
        <f t="shared" si="101"/>
        <v>-0.96626352500739277</v>
      </c>
      <c r="X39" s="50">
        <f t="shared" si="101"/>
        <v>-49.888819603626814</v>
      </c>
      <c r="Y39" s="50">
        <f t="shared" si="101"/>
        <v>-43.819409089028092</v>
      </c>
      <c r="Z39" s="14" t="str">
        <f t="shared" si="75"/>
        <v>เจริญศิลป์,รพช.</v>
      </c>
      <c r="AA39" s="15">
        <f t="shared" si="76"/>
        <v>2.5272953389236418E-2</v>
      </c>
      <c r="AB39" s="15">
        <f t="shared" si="77"/>
        <v>-0.5530287525549733</v>
      </c>
      <c r="AC39" s="15">
        <f t="shared" si="78"/>
        <v>0.4751922139735833</v>
      </c>
      <c r="AD39" s="15">
        <f t="shared" si="79"/>
        <v>0.7056421486933695</v>
      </c>
      <c r="AE39" s="15">
        <f t="shared" si="80"/>
        <v>0.1872724917983162</v>
      </c>
      <c r="AF39" s="15">
        <f t="shared" si="81"/>
        <v>-0.15438378383842946</v>
      </c>
      <c r="AG39" s="15">
        <f t="shared" si="82"/>
        <v>-0.31480845399856661</v>
      </c>
      <c r="AH39" s="15">
        <f t="shared" si="83"/>
        <v>0.74516026140538816</v>
      </c>
      <c r="AI39" s="15">
        <f t="shared" si="84"/>
        <v>-9.6626352500739279E-3</v>
      </c>
      <c r="AJ39" s="15">
        <f t="shared" si="85"/>
        <v>-0.49888819603626816</v>
      </c>
      <c r="AK39" s="15">
        <f t="shared" si="86"/>
        <v>-0.43819409089028094</v>
      </c>
      <c r="AL39" s="14" t="str">
        <f t="shared" si="87"/>
        <v>เจริญศิลป์,รพช.</v>
      </c>
      <c r="AM39" s="17" t="str">
        <f>+IF(AND(C39&lt;C46),"OK","Not OK")</f>
        <v>OK</v>
      </c>
      <c r="AN39" s="17" t="str">
        <f t="shared" ref="AN39:AW39" si="102">+IF(AND(D39&lt;D46),"OK","Not OK")</f>
        <v>OK</v>
      </c>
      <c r="AO39" s="17" t="str">
        <f t="shared" si="102"/>
        <v>Not OK</v>
      </c>
      <c r="AP39" s="17" t="str">
        <f t="shared" si="102"/>
        <v>Not OK</v>
      </c>
      <c r="AQ39" s="17" t="str">
        <f t="shared" si="102"/>
        <v>OK</v>
      </c>
      <c r="AR39" s="17" t="str">
        <f t="shared" si="102"/>
        <v>OK</v>
      </c>
      <c r="AS39" s="17" t="str">
        <f t="shared" si="102"/>
        <v>OK</v>
      </c>
      <c r="AT39" s="17" t="str">
        <f t="shared" si="102"/>
        <v>Not OK</v>
      </c>
      <c r="AU39" s="17" t="str">
        <f t="shared" si="102"/>
        <v>OK</v>
      </c>
      <c r="AV39" s="17" t="str">
        <f t="shared" si="102"/>
        <v>OK</v>
      </c>
      <c r="AW39" s="17" t="str">
        <f t="shared" si="102"/>
        <v>OK</v>
      </c>
    </row>
    <row r="40" spans="1:49" ht="13.5" customHeight="1">
      <c r="A40" s="311" t="str">
        <f>+'8.คำนวณ'!E29</f>
        <v>สกลนคร</v>
      </c>
      <c r="B40" s="14" t="str">
        <f>+'8.คำนวณ'!G29</f>
        <v>โพนนาแก้ว,รพช.</v>
      </c>
      <c r="C40" s="53">
        <f>+'8.คำนวณ'!Y29</f>
        <v>9370.2742376523947</v>
      </c>
      <c r="D40" s="53">
        <f>+'8.คำนวณ'!Z29</f>
        <v>99.111347960739266</v>
      </c>
      <c r="E40" s="53">
        <f>+'8.คำนวณ'!AA29</f>
        <v>983.53411158820779</v>
      </c>
      <c r="F40" s="53">
        <f>+'8.คำนวณ'!AB29</f>
        <v>557.13380407196928</v>
      </c>
      <c r="G40" s="53">
        <f>+'8.คำนวณ'!AC29</f>
        <v>567.1810458172987</v>
      </c>
      <c r="H40" s="53">
        <f>+'8.คำนวณ'!AD29</f>
        <v>811.13321524826245</v>
      </c>
      <c r="I40" s="53">
        <f>+'8.คำนวณ'!AE29</f>
        <v>326.17034346593516</v>
      </c>
      <c r="J40" s="53">
        <f>+'8.คำนวณ'!AF29</f>
        <v>120.94539402702125</v>
      </c>
      <c r="K40" s="53">
        <f>+'8.คำนวณ'!AG29</f>
        <v>339.79177088292982</v>
      </c>
      <c r="L40" s="53">
        <f>+'8.คำนวณ'!AH29</f>
        <v>14.870811729298348</v>
      </c>
      <c r="M40" s="53">
        <f>+'8.คำนวณ'!AI29</f>
        <v>76.234323879247455</v>
      </c>
      <c r="N40" s="14" t="str">
        <f t="shared" si="73"/>
        <v>โพนนาแก้ว,รพช.</v>
      </c>
      <c r="O40" s="50">
        <f t="shared" ref="O40:Y40" si="103">+(C40-C44)*100/C44</f>
        <v>-4.6062063503659436</v>
      </c>
      <c r="P40" s="50">
        <f t="shared" si="103"/>
        <v>26.158255997449075</v>
      </c>
      <c r="Q40" s="50">
        <f t="shared" si="103"/>
        <v>-23.022660912342189</v>
      </c>
      <c r="R40" s="50">
        <f t="shared" si="103"/>
        <v>-14.579742719535721</v>
      </c>
      <c r="S40" s="50">
        <f t="shared" si="103"/>
        <v>-14.920427650905804</v>
      </c>
      <c r="T40" s="50">
        <f t="shared" si="103"/>
        <v>22.376359899587261</v>
      </c>
      <c r="U40" s="50">
        <f t="shared" si="103"/>
        <v>-63.747606729177484</v>
      </c>
      <c r="V40" s="50">
        <f t="shared" si="103"/>
        <v>-28.974849569910486</v>
      </c>
      <c r="W40" s="50">
        <f t="shared" si="103"/>
        <v>-4.4372700780426166</v>
      </c>
      <c r="X40" s="50">
        <f t="shared" si="103"/>
        <v>-59.606361503383276</v>
      </c>
      <c r="Y40" s="50">
        <f t="shared" si="103"/>
        <v>-83.969200032753321</v>
      </c>
      <c r="Z40" s="14" t="str">
        <f t="shared" si="75"/>
        <v>โพนนาแก้ว,รพช.</v>
      </c>
      <c r="AA40" s="15">
        <f t="shared" si="76"/>
        <v>-4.6062063503659434E-2</v>
      </c>
      <c r="AB40" s="15">
        <f t="shared" si="77"/>
        <v>0.26158255997449076</v>
      </c>
      <c r="AC40" s="15">
        <f t="shared" si="78"/>
        <v>-0.23022660912342188</v>
      </c>
      <c r="AD40" s="15">
        <f t="shared" si="79"/>
        <v>-0.14579742719535721</v>
      </c>
      <c r="AE40" s="15">
        <f t="shared" si="80"/>
        <v>-0.14920427650905804</v>
      </c>
      <c r="AF40" s="15">
        <f t="shared" si="81"/>
        <v>0.22376359899587261</v>
      </c>
      <c r="AG40" s="15">
        <f t="shared" si="82"/>
        <v>-0.63747606729177486</v>
      </c>
      <c r="AH40" s="15">
        <f t="shared" si="83"/>
        <v>-0.28974849569910488</v>
      </c>
      <c r="AI40" s="15">
        <f t="shared" si="84"/>
        <v>-4.4372700780426169E-2</v>
      </c>
      <c r="AJ40" s="15">
        <f t="shared" si="85"/>
        <v>-0.59606361503383276</v>
      </c>
      <c r="AK40" s="15">
        <f t="shared" si="86"/>
        <v>-0.83969200032753322</v>
      </c>
      <c r="AL40" s="14" t="str">
        <f t="shared" si="87"/>
        <v>โพนนาแก้ว,รพช.</v>
      </c>
      <c r="AM40" s="17" t="str">
        <f>+IF(AND(C40&lt;C46),"OK","Not OK")</f>
        <v>OK</v>
      </c>
      <c r="AN40" s="17" t="str">
        <f t="shared" ref="AN40:AW40" si="104">+IF(AND(D40&lt;D46),"OK","Not OK")</f>
        <v>OK</v>
      </c>
      <c r="AO40" s="17" t="str">
        <f t="shared" si="104"/>
        <v>OK</v>
      </c>
      <c r="AP40" s="17" t="str">
        <f t="shared" si="104"/>
        <v>OK</v>
      </c>
      <c r="AQ40" s="17" t="str">
        <f t="shared" si="104"/>
        <v>OK</v>
      </c>
      <c r="AR40" s="17" t="str">
        <f t="shared" si="104"/>
        <v>Not OK</v>
      </c>
      <c r="AS40" s="17" t="str">
        <f t="shared" si="104"/>
        <v>OK</v>
      </c>
      <c r="AT40" s="17" t="str">
        <f t="shared" si="104"/>
        <v>OK</v>
      </c>
      <c r="AU40" s="17" t="str">
        <f t="shared" si="104"/>
        <v>OK</v>
      </c>
      <c r="AV40" s="17" t="str">
        <f t="shared" si="104"/>
        <v>OK</v>
      </c>
      <c r="AW40" s="17" t="str">
        <f t="shared" si="104"/>
        <v>OK</v>
      </c>
    </row>
    <row r="41" spans="1:49" ht="13.5" customHeight="1">
      <c r="A41" s="311" t="str">
        <f>+'8.คำนวณ'!E30</f>
        <v>นครพนม</v>
      </c>
      <c r="B41" s="14" t="str">
        <f>+'8.คำนวณ'!G30</f>
        <v>ปลาปาก,รพช.</v>
      </c>
      <c r="C41" s="53">
        <f>+'8.คำนวณ'!Y30</f>
        <v>11566.025241338171</v>
      </c>
      <c r="D41" s="53">
        <f>+'8.คำนวณ'!Z30</f>
        <v>99.298627266791186</v>
      </c>
      <c r="E41" s="53">
        <f>+'8.คำนวณ'!AA30</f>
        <v>1971.5031225850973</v>
      </c>
      <c r="F41" s="53">
        <f>+'8.คำนวณ'!AB30</f>
        <v>1145.1768093226433</v>
      </c>
      <c r="G41" s="53">
        <f>+'8.คำนวณ'!AC30</f>
        <v>324.45930874470457</v>
      </c>
      <c r="H41" s="53">
        <f>+'8.คำนวณ'!AD30</f>
        <v>894.43858531202613</v>
      </c>
      <c r="I41" s="53">
        <f>+'8.คำนวณ'!AE30</f>
        <v>2655.3612585119222</v>
      </c>
      <c r="J41" s="53">
        <f>+'8.คำนวณ'!AF30</f>
        <v>245.71079758042552</v>
      </c>
      <c r="K41" s="53">
        <f>+'8.คำนวณ'!AG30</f>
        <v>663.06653034279805</v>
      </c>
      <c r="L41" s="53">
        <f>+'8.คำนวณ'!AH30</f>
        <v>19.666389734435196</v>
      </c>
      <c r="M41" s="53">
        <f>+'8.คำนวณ'!AI30</f>
        <v>1380.7317228626953</v>
      </c>
      <c r="N41" s="14" t="str">
        <f t="shared" si="73"/>
        <v>ปลาปาก,รพช.</v>
      </c>
      <c r="O41" s="50">
        <f t="shared" ref="O41:Y41" si="105">+(C41-C44)*100/C44</f>
        <v>17.74757037368175</v>
      </c>
      <c r="P41" s="50">
        <f t="shared" si="105"/>
        <v>26.396642732389676</v>
      </c>
      <c r="Q41" s="50">
        <f t="shared" si="105"/>
        <v>54.301780275364273</v>
      </c>
      <c r="R41" s="50">
        <f t="shared" si="105"/>
        <v>75.579541160501975</v>
      </c>
      <c r="S41" s="50">
        <f t="shared" si="105"/>
        <v>-51.329721900519388</v>
      </c>
      <c r="T41" s="50">
        <f t="shared" si="105"/>
        <v>34.944712121942246</v>
      </c>
      <c r="U41" s="50">
        <f t="shared" si="105"/>
        <v>195.13167750560385</v>
      </c>
      <c r="V41" s="50">
        <f t="shared" si="105"/>
        <v>44.293600437136142</v>
      </c>
      <c r="W41" s="50">
        <f t="shared" si="105"/>
        <v>86.480230509376995</v>
      </c>
      <c r="X41" s="50">
        <f t="shared" si="105"/>
        <v>-46.580116006630945</v>
      </c>
      <c r="Y41" s="50">
        <f t="shared" si="105"/>
        <v>190.34472834970762</v>
      </c>
      <c r="Z41" s="14" t="str">
        <f t="shared" si="75"/>
        <v>ปลาปาก,รพช.</v>
      </c>
      <c r="AA41" s="15">
        <f t="shared" si="76"/>
        <v>0.17747570373681751</v>
      </c>
      <c r="AB41" s="15">
        <f t="shared" si="77"/>
        <v>0.26396642732389675</v>
      </c>
      <c r="AC41" s="15">
        <f t="shared" si="78"/>
        <v>0.54301780275364275</v>
      </c>
      <c r="AD41" s="15">
        <f t="shared" si="79"/>
        <v>0.75579541160501973</v>
      </c>
      <c r="AE41" s="15">
        <f t="shared" si="80"/>
        <v>-0.51329721900519387</v>
      </c>
      <c r="AF41" s="15">
        <f t="shared" si="81"/>
        <v>0.34944712121942245</v>
      </c>
      <c r="AG41" s="15">
        <f t="shared" si="82"/>
        <v>1.9513167750560385</v>
      </c>
      <c r="AH41" s="15">
        <f t="shared" si="83"/>
        <v>0.44293600437136144</v>
      </c>
      <c r="AI41" s="15">
        <f t="shared" si="84"/>
        <v>0.86480230509376999</v>
      </c>
      <c r="AJ41" s="15">
        <f t="shared" si="85"/>
        <v>-0.46580116006630945</v>
      </c>
      <c r="AK41" s="15">
        <f t="shared" si="86"/>
        <v>1.9034472834970761</v>
      </c>
      <c r="AL41" s="14" t="str">
        <f t="shared" si="87"/>
        <v>ปลาปาก,รพช.</v>
      </c>
      <c r="AM41" s="17" t="str">
        <f>+IF(AND(C41&lt;C46),"OK","Not OK")</f>
        <v>Not OK</v>
      </c>
      <c r="AN41" s="17" t="str">
        <f t="shared" ref="AN41:AW41" si="106">+IF(AND(D41&lt;D46),"OK","Not OK")</f>
        <v>OK</v>
      </c>
      <c r="AO41" s="17" t="str">
        <f t="shared" si="106"/>
        <v>Not OK</v>
      </c>
      <c r="AP41" s="17" t="str">
        <f t="shared" si="106"/>
        <v>Not OK</v>
      </c>
      <c r="AQ41" s="17" t="str">
        <f t="shared" si="106"/>
        <v>OK</v>
      </c>
      <c r="AR41" s="17" t="str">
        <f t="shared" si="106"/>
        <v>Not OK</v>
      </c>
      <c r="AS41" s="17" t="str">
        <f t="shared" si="106"/>
        <v>Not OK</v>
      </c>
      <c r="AT41" s="17" t="str">
        <f t="shared" si="106"/>
        <v>OK</v>
      </c>
      <c r="AU41" s="17" t="str">
        <f t="shared" si="106"/>
        <v>Not OK</v>
      </c>
      <c r="AV41" s="17" t="str">
        <f t="shared" si="106"/>
        <v>OK</v>
      </c>
      <c r="AW41" s="17" t="str">
        <f t="shared" si="106"/>
        <v>Not OK</v>
      </c>
    </row>
    <row r="42" spans="1:49" ht="13.5" customHeight="1">
      <c r="A42" s="311" t="str">
        <f>+'8.คำนวณ'!E31</f>
        <v>นครพนม</v>
      </c>
      <c r="B42" s="14" t="str">
        <f>+'8.คำนวณ'!G31</f>
        <v>ท่าอุเทน,รพช.</v>
      </c>
      <c r="C42" s="53">
        <f>+'8.คำนวณ'!Y31</f>
        <v>11484.457729799275</v>
      </c>
      <c r="D42" s="53">
        <f>+'8.คำนวณ'!Z31</f>
        <v>36.410535125055979</v>
      </c>
      <c r="E42" s="53">
        <f>+'8.คำนวณ'!AA31</f>
        <v>1404.6476879643674</v>
      </c>
      <c r="F42" s="53">
        <f>+'8.คำนวณ'!AB31</f>
        <v>589.30293564130693</v>
      </c>
      <c r="G42" s="53">
        <f>+'8.คำนวณ'!AC31</f>
        <v>1273.1717445150628</v>
      </c>
      <c r="H42" s="53">
        <f>+'8.คำนวณ'!AD31</f>
        <v>800.27951073707891</v>
      </c>
      <c r="I42" s="53">
        <f>+'8.คำนวณ'!AE31</f>
        <v>1160.1902009833914</v>
      </c>
      <c r="J42" s="53">
        <f>+'8.คำนวณ'!AF31</f>
        <v>357.03378089953929</v>
      </c>
      <c r="K42" s="53">
        <f>+'8.คำนวณ'!AG31</f>
        <v>426.72588456700669</v>
      </c>
      <c r="L42" s="53">
        <f>+'8.คำนวณ'!AH31</f>
        <v>0.12724043156965856</v>
      </c>
      <c r="M42" s="53">
        <f>+'8.คำนวณ'!AI31</f>
        <v>945.04777096904559</v>
      </c>
      <c r="N42" s="14" t="str">
        <f t="shared" si="73"/>
        <v>ท่าอุเทน,รพช.</v>
      </c>
      <c r="O42" s="50">
        <f t="shared" ref="O42:Y42" si="107">+(C42-C44)*100/C44</f>
        <v>16.917174787927252</v>
      </c>
      <c r="P42" s="50">
        <f t="shared" si="107"/>
        <v>-53.653242481067544</v>
      </c>
      <c r="Q42" s="50">
        <f t="shared" si="107"/>
        <v>9.9362392225787453</v>
      </c>
      <c r="R42" s="50">
        <f t="shared" si="107"/>
        <v>-9.6475424562270522</v>
      </c>
      <c r="S42" s="50">
        <f t="shared" si="107"/>
        <v>90.981183784452952</v>
      </c>
      <c r="T42" s="50">
        <f t="shared" si="107"/>
        <v>20.738852244204367</v>
      </c>
      <c r="U42" s="50">
        <f t="shared" si="107"/>
        <v>28.950017307128913</v>
      </c>
      <c r="V42" s="50">
        <f t="shared" si="107"/>
        <v>109.6679927418146</v>
      </c>
      <c r="W42" s="50">
        <f t="shared" si="107"/>
        <v>20.012001325467789</v>
      </c>
      <c r="X42" s="50">
        <f t="shared" si="107"/>
        <v>-99.654376365692798</v>
      </c>
      <c r="Y42" s="50">
        <f t="shared" si="107"/>
        <v>98.727699085965355</v>
      </c>
      <c r="Z42" s="14" t="str">
        <f t="shared" si="75"/>
        <v>ท่าอุเทน,รพช.</v>
      </c>
      <c r="AA42" s="15">
        <f t="shared" si="76"/>
        <v>0.16917174787927253</v>
      </c>
      <c r="AB42" s="15">
        <f t="shared" si="77"/>
        <v>-0.53653242481067542</v>
      </c>
      <c r="AC42" s="15">
        <f t="shared" si="78"/>
        <v>9.9362392225787452E-2</v>
      </c>
      <c r="AD42" s="15">
        <f t="shared" si="79"/>
        <v>-9.6475424562270526E-2</v>
      </c>
      <c r="AE42" s="15">
        <f t="shared" si="80"/>
        <v>0.90981183784452957</v>
      </c>
      <c r="AF42" s="15">
        <f t="shared" si="81"/>
        <v>0.20738852244204367</v>
      </c>
      <c r="AG42" s="15">
        <f t="shared" si="82"/>
        <v>0.28950017307128911</v>
      </c>
      <c r="AH42" s="15">
        <f t="shared" si="83"/>
        <v>1.096679927418146</v>
      </c>
      <c r="AI42" s="15">
        <f t="shared" si="84"/>
        <v>0.2001200132546779</v>
      </c>
      <c r="AJ42" s="15">
        <f t="shared" si="85"/>
        <v>-0.99654376365692798</v>
      </c>
      <c r="AK42" s="15">
        <f t="shared" si="86"/>
        <v>0.98727699085965359</v>
      </c>
      <c r="AL42" s="14" t="str">
        <f t="shared" si="87"/>
        <v>ท่าอุเทน,รพช.</v>
      </c>
      <c r="AM42" s="17" t="str">
        <f>+IF(AND(C42&lt;C46),"OK","Not OK")</f>
        <v>Not OK</v>
      </c>
      <c r="AN42" s="17" t="str">
        <f t="shared" ref="AN42:AW42" si="108">+IF(AND(D42&lt;D46),"OK","Not OK")</f>
        <v>OK</v>
      </c>
      <c r="AO42" s="17" t="str">
        <f t="shared" si="108"/>
        <v>OK</v>
      </c>
      <c r="AP42" s="17" t="str">
        <f t="shared" si="108"/>
        <v>OK</v>
      </c>
      <c r="AQ42" s="17" t="str">
        <f t="shared" si="108"/>
        <v>Not OK</v>
      </c>
      <c r="AR42" s="17" t="str">
        <f t="shared" si="108"/>
        <v>OK</v>
      </c>
      <c r="AS42" s="17" t="str">
        <f t="shared" si="108"/>
        <v>OK</v>
      </c>
      <c r="AT42" s="17" t="str">
        <f t="shared" si="108"/>
        <v>Not OK</v>
      </c>
      <c r="AU42" s="17" t="str">
        <f t="shared" si="108"/>
        <v>OK</v>
      </c>
      <c r="AV42" s="17" t="str">
        <f t="shared" si="108"/>
        <v>OK</v>
      </c>
      <c r="AW42" s="17" t="str">
        <f t="shared" si="108"/>
        <v>OK</v>
      </c>
    </row>
    <row r="43" spans="1:49" ht="13.5" customHeight="1">
      <c r="A43" s="311" t="str">
        <f>+'8.คำนวณ'!E32</f>
        <v>สกลนคร</v>
      </c>
      <c r="B43" s="14" t="str">
        <f>+'8.คำนวณ'!G32</f>
        <v>พระอาจารย์แบน  ธนากโร,รพช.</v>
      </c>
      <c r="C43" s="53">
        <f>+'8.คำนวณ'!Y32</f>
        <v>9737.8909819435139</v>
      </c>
      <c r="D43" s="53">
        <f>+'8.คำนวณ'!Z32</f>
        <v>57.724485987276154</v>
      </c>
      <c r="E43" s="53">
        <f>+'8.คำนวณ'!AA32</f>
        <v>1324.0929974769722</v>
      </c>
      <c r="F43" s="53">
        <f>+'8.คำนวณ'!AB32</f>
        <v>785.94580591311319</v>
      </c>
      <c r="G43" s="53">
        <f>+'8.คำนวณ'!AC32</f>
        <v>759.46230061505923</v>
      </c>
      <c r="H43" s="53">
        <f>+'8.คำนวณ'!AD32</f>
        <v>825.93971567857579</v>
      </c>
      <c r="I43" s="53">
        <f>+'8.คำนวณ'!AE32</f>
        <v>351.87850394113792</v>
      </c>
      <c r="J43" s="53">
        <f>+'8.คำนวณ'!AF32</f>
        <v>115.6739326924027</v>
      </c>
      <c r="K43" s="53">
        <f>+'8.คำนวณ'!AG32</f>
        <v>337.46268845739542</v>
      </c>
      <c r="L43" s="53">
        <f>+'8.คำนวณ'!AH32</f>
        <v>12.809198142431335</v>
      </c>
      <c r="M43" s="53">
        <f>+'8.คำนวณ'!AI32</f>
        <v>9.4310454791129938</v>
      </c>
      <c r="N43" s="14" t="str">
        <f t="shared" si="73"/>
        <v>พระอาจารย์แบน  ธนากโร,รพช.</v>
      </c>
      <c r="O43" s="50">
        <f t="shared" ref="O43:Y43" si="109">+(C43-C44)*100/C44</f>
        <v>-0.86369519672832573</v>
      </c>
      <c r="P43" s="50">
        <f t="shared" si="109"/>
        <v>-26.522838904494428</v>
      </c>
      <c r="Q43" s="50">
        <f t="shared" si="109"/>
        <v>3.6315410411029929</v>
      </c>
      <c r="R43" s="50">
        <f t="shared" si="109"/>
        <v>20.501919752346485</v>
      </c>
      <c r="S43" s="50">
        <f t="shared" si="109"/>
        <v>13.922579444592833</v>
      </c>
      <c r="T43" s="50">
        <f t="shared" si="109"/>
        <v>24.610229246139458</v>
      </c>
      <c r="U43" s="50">
        <f t="shared" si="109"/>
        <v>-60.890258222525773</v>
      </c>
      <c r="V43" s="50">
        <f t="shared" si="109"/>
        <v>-32.07051383467806</v>
      </c>
      <c r="W43" s="50">
        <f t="shared" si="109"/>
        <v>-5.0922991101435926</v>
      </c>
      <c r="X43" s="50">
        <f t="shared" si="109"/>
        <v>-65.206329781076519</v>
      </c>
      <c r="Y43" s="50">
        <f t="shared" si="109"/>
        <v>-98.016809281379054</v>
      </c>
      <c r="Z43" s="14" t="str">
        <f t="shared" si="75"/>
        <v>พระอาจารย์แบน  ธนากโร,รพช.</v>
      </c>
      <c r="AA43" s="15">
        <f t="shared" si="76"/>
        <v>-8.6369519672832573E-3</v>
      </c>
      <c r="AB43" s="15">
        <f t="shared" si="77"/>
        <v>-0.26522838904494428</v>
      </c>
      <c r="AC43" s="15">
        <f t="shared" si="78"/>
        <v>3.6315410411029932E-2</v>
      </c>
      <c r="AD43" s="15">
        <f t="shared" si="79"/>
        <v>0.20501919752346484</v>
      </c>
      <c r="AE43" s="15">
        <f t="shared" si="80"/>
        <v>0.13922579444592834</v>
      </c>
      <c r="AF43" s="15">
        <f t="shared" si="81"/>
        <v>0.24610229246139459</v>
      </c>
      <c r="AG43" s="15">
        <f t="shared" si="82"/>
        <v>-0.60890258222525773</v>
      </c>
      <c r="AH43" s="15">
        <f t="shared" si="83"/>
        <v>-0.3207051383467806</v>
      </c>
      <c r="AI43" s="15">
        <f t="shared" si="84"/>
        <v>-5.0922991101435923E-2</v>
      </c>
      <c r="AJ43" s="15">
        <f t="shared" si="85"/>
        <v>-0.65206329781076522</v>
      </c>
      <c r="AK43" s="15">
        <f t="shared" si="86"/>
        <v>-0.98016809281379058</v>
      </c>
      <c r="AL43" s="14" t="str">
        <f t="shared" si="87"/>
        <v>พระอาจารย์แบน  ธนากโร,รพช.</v>
      </c>
      <c r="AM43" s="17" t="str">
        <f>+IF(AND(C43&lt;C46),"OK","Not OK")</f>
        <v>OK</v>
      </c>
      <c r="AN43" s="17" t="str">
        <f t="shared" ref="AN43:AW43" si="110">+IF(AND(D43&lt;D46),"OK","Not OK")</f>
        <v>OK</v>
      </c>
      <c r="AO43" s="17" t="str">
        <f t="shared" si="110"/>
        <v>OK</v>
      </c>
      <c r="AP43" s="17" t="str">
        <f t="shared" si="110"/>
        <v>OK</v>
      </c>
      <c r="AQ43" s="17" t="str">
        <f t="shared" si="110"/>
        <v>OK</v>
      </c>
      <c r="AR43" s="17" t="str">
        <f t="shared" si="110"/>
        <v>Not OK</v>
      </c>
      <c r="AS43" s="17" t="str">
        <f t="shared" si="110"/>
        <v>OK</v>
      </c>
      <c r="AT43" s="17" t="str">
        <f t="shared" si="110"/>
        <v>OK</v>
      </c>
      <c r="AU43" s="17" t="str">
        <f t="shared" si="110"/>
        <v>OK</v>
      </c>
      <c r="AV43" s="17" t="str">
        <f t="shared" si="110"/>
        <v>OK</v>
      </c>
      <c r="AW43" s="17" t="str">
        <f t="shared" si="110"/>
        <v>OK</v>
      </c>
    </row>
    <row r="44" spans="1:49" ht="13.5" customHeight="1">
      <c r="B44" s="18" t="s">
        <v>144</v>
      </c>
      <c r="C44" s="19">
        <f>AVERAGE(C31:C43)</f>
        <v>9822.72942416767</v>
      </c>
      <c r="D44" s="19">
        <f t="shared" ref="D44:M44" si="111">AVERAGE(D31:D43)</f>
        <v>78.561127194674683</v>
      </c>
      <c r="E44" s="19">
        <f t="shared" si="111"/>
        <v>1277.6930499873606</v>
      </c>
      <c r="F44" s="19">
        <f t="shared" si="111"/>
        <v>652.22679234353757</v>
      </c>
      <c r="G44" s="19">
        <f t="shared" si="111"/>
        <v>666.64773947155038</v>
      </c>
      <c r="H44" s="19">
        <f t="shared" si="111"/>
        <v>662.81855083270716</v>
      </c>
      <c r="I44" s="19">
        <f t="shared" si="111"/>
        <v>899.72085712876526</v>
      </c>
      <c r="J44" s="19">
        <f t="shared" si="111"/>
        <v>170.28530498653225</v>
      </c>
      <c r="K44" s="19">
        <f t="shared" si="111"/>
        <v>355.56934294408023</v>
      </c>
      <c r="L44" s="19">
        <f t="shared" si="111"/>
        <v>36.81473688126384</v>
      </c>
      <c r="M44" s="19">
        <f t="shared" si="111"/>
        <v>475.54909321434758</v>
      </c>
      <c r="V44" s="49"/>
      <c r="W44" s="49"/>
      <c r="X44" s="49"/>
      <c r="Y44" s="49"/>
    </row>
    <row r="45" spans="1:49" ht="13.2" customHeight="1">
      <c r="B45" s="20" t="s">
        <v>268</v>
      </c>
      <c r="C45" s="21">
        <f>STDEV(C31:C43)</f>
        <v>1059.1796764523797</v>
      </c>
      <c r="D45" s="21">
        <f t="shared" ref="D45:M45" si="112">STDEV(D31:D43)</f>
        <v>36.633088011701602</v>
      </c>
      <c r="E45" s="21">
        <f t="shared" si="112"/>
        <v>324.53674822091631</v>
      </c>
      <c r="F45" s="21">
        <f t="shared" si="112"/>
        <v>232.2280921530452</v>
      </c>
      <c r="G45" s="21">
        <f t="shared" si="112"/>
        <v>286.24422884727454</v>
      </c>
      <c r="H45" s="21">
        <f t="shared" si="112"/>
        <v>138.52368564517727</v>
      </c>
      <c r="I45" s="21">
        <f t="shared" si="112"/>
        <v>757.24924605200988</v>
      </c>
      <c r="J45" s="21">
        <f t="shared" si="112"/>
        <v>85.049921728219715</v>
      </c>
      <c r="K45" s="21">
        <f t="shared" si="112"/>
        <v>109.80473860530942</v>
      </c>
      <c r="L45" s="21">
        <f t="shared" si="112"/>
        <v>40.508389780074509</v>
      </c>
      <c r="M45" s="21">
        <f t="shared" si="112"/>
        <v>497.50680332668611</v>
      </c>
      <c r="V45" s="193"/>
      <c r="W45" s="193"/>
      <c r="X45" s="193"/>
      <c r="Y45" s="193"/>
    </row>
    <row r="46" spans="1:49" ht="13.2" customHeight="1">
      <c r="B46" s="20" t="s">
        <v>269</v>
      </c>
      <c r="C46" s="21">
        <f>+C44+C45</f>
        <v>10881.909100620051</v>
      </c>
      <c r="D46" s="21">
        <f t="shared" ref="D46:M46" si="113">+D44+D45</f>
        <v>115.19421520637628</v>
      </c>
      <c r="E46" s="21">
        <f t="shared" si="113"/>
        <v>1602.2297982082769</v>
      </c>
      <c r="F46" s="21">
        <f t="shared" si="113"/>
        <v>884.45488449658274</v>
      </c>
      <c r="G46" s="21">
        <f t="shared" si="113"/>
        <v>952.89196831882487</v>
      </c>
      <c r="H46" s="21">
        <f t="shared" si="113"/>
        <v>801.3422364778844</v>
      </c>
      <c r="I46" s="21">
        <f t="shared" si="113"/>
        <v>1656.9701031807751</v>
      </c>
      <c r="J46" s="21">
        <f t="shared" si="113"/>
        <v>255.33522671475197</v>
      </c>
      <c r="K46" s="21">
        <f t="shared" si="113"/>
        <v>465.37408154938964</v>
      </c>
      <c r="L46" s="21">
        <f t="shared" si="113"/>
        <v>77.32312666133835</v>
      </c>
      <c r="M46" s="21">
        <f t="shared" si="113"/>
        <v>973.05589654103369</v>
      </c>
      <c r="V46" s="193"/>
      <c r="W46" s="193"/>
      <c r="X46" s="193"/>
      <c r="Y46" s="193"/>
    </row>
    <row r="47" spans="1:49" ht="13.5" customHeight="1">
      <c r="B47" s="371" t="s">
        <v>148</v>
      </c>
      <c r="C47" s="380" t="s">
        <v>248</v>
      </c>
      <c r="D47" s="381"/>
      <c r="E47" s="381"/>
      <c r="F47" s="381"/>
      <c r="G47" s="381"/>
      <c r="H47" s="381"/>
      <c r="I47" s="381"/>
      <c r="J47" s="381"/>
      <c r="K47" s="381"/>
      <c r="L47" s="381"/>
      <c r="M47" s="382"/>
      <c r="N47" s="371" t="s">
        <v>148</v>
      </c>
      <c r="O47" s="380" t="s">
        <v>731</v>
      </c>
      <c r="P47" s="381"/>
      <c r="Q47" s="381"/>
      <c r="R47" s="381"/>
      <c r="S47" s="381"/>
      <c r="T47" s="381"/>
      <c r="U47" s="381"/>
      <c r="V47" s="381"/>
      <c r="W47" s="381"/>
      <c r="X47" s="381"/>
      <c r="Y47" s="382"/>
      <c r="Z47" s="371" t="s">
        <v>148</v>
      </c>
      <c r="AA47" s="380" t="s">
        <v>731</v>
      </c>
      <c r="AB47" s="381"/>
      <c r="AC47" s="381"/>
      <c r="AD47" s="381"/>
      <c r="AE47" s="381"/>
      <c r="AF47" s="381"/>
      <c r="AG47" s="381"/>
      <c r="AH47" s="381"/>
      <c r="AI47" s="381"/>
      <c r="AJ47" s="381"/>
      <c r="AK47" s="382"/>
      <c r="AL47" s="371" t="s">
        <v>148</v>
      </c>
      <c r="AM47" s="380" t="s">
        <v>732</v>
      </c>
      <c r="AN47" s="381"/>
      <c r="AO47" s="381"/>
      <c r="AP47" s="381"/>
      <c r="AQ47" s="381"/>
      <c r="AR47" s="381"/>
      <c r="AS47" s="381"/>
      <c r="AT47" s="381"/>
      <c r="AU47" s="381"/>
      <c r="AV47" s="381"/>
      <c r="AW47" s="382"/>
    </row>
    <row r="48" spans="1:49" ht="13.5" customHeight="1">
      <c r="B48" s="371"/>
      <c r="C48" s="38" t="s">
        <v>5</v>
      </c>
      <c r="D48" s="38" t="s">
        <v>8</v>
      </c>
      <c r="E48" s="38" t="s">
        <v>11</v>
      </c>
      <c r="F48" s="38" t="s">
        <v>17</v>
      </c>
      <c r="G48" s="38" t="s">
        <v>20</v>
      </c>
      <c r="H48" s="38" t="s">
        <v>23</v>
      </c>
      <c r="I48" s="38" t="s">
        <v>26</v>
      </c>
      <c r="J48" s="38" t="s">
        <v>29</v>
      </c>
      <c r="K48" s="38" t="s">
        <v>32</v>
      </c>
      <c r="L48" s="38" t="s">
        <v>35</v>
      </c>
      <c r="M48" s="38" t="s">
        <v>38</v>
      </c>
      <c r="N48" s="371"/>
      <c r="O48" s="38" t="s">
        <v>5</v>
      </c>
      <c r="P48" s="38" t="s">
        <v>8</v>
      </c>
      <c r="Q48" s="38" t="s">
        <v>11</v>
      </c>
      <c r="R48" s="38" t="s">
        <v>17</v>
      </c>
      <c r="S48" s="38" t="s">
        <v>20</v>
      </c>
      <c r="T48" s="38" t="s">
        <v>23</v>
      </c>
      <c r="U48" s="38" t="s">
        <v>26</v>
      </c>
      <c r="V48" s="38" t="s">
        <v>29</v>
      </c>
      <c r="W48" s="38" t="s">
        <v>32</v>
      </c>
      <c r="X48" s="38" t="s">
        <v>35</v>
      </c>
      <c r="Y48" s="38" t="s">
        <v>38</v>
      </c>
      <c r="Z48" s="371"/>
      <c r="AA48" s="38" t="s">
        <v>5</v>
      </c>
      <c r="AB48" s="38" t="s">
        <v>8</v>
      </c>
      <c r="AC48" s="38" t="s">
        <v>11</v>
      </c>
      <c r="AD48" s="38" t="s">
        <v>17</v>
      </c>
      <c r="AE48" s="38" t="s">
        <v>20</v>
      </c>
      <c r="AF48" s="38" t="s">
        <v>23</v>
      </c>
      <c r="AG48" s="38" t="s">
        <v>26</v>
      </c>
      <c r="AH48" s="38" t="s">
        <v>29</v>
      </c>
      <c r="AI48" s="38" t="s">
        <v>32</v>
      </c>
      <c r="AJ48" s="38" t="s">
        <v>35</v>
      </c>
      <c r="AK48" s="38" t="s">
        <v>38</v>
      </c>
      <c r="AL48" s="371"/>
      <c r="AM48" s="12" t="s">
        <v>5</v>
      </c>
      <c r="AN48" s="13" t="s">
        <v>8</v>
      </c>
      <c r="AO48" s="12" t="s">
        <v>11</v>
      </c>
      <c r="AP48" s="12" t="s">
        <v>17</v>
      </c>
      <c r="AQ48" s="12" t="s">
        <v>20</v>
      </c>
      <c r="AR48" s="12" t="s">
        <v>23</v>
      </c>
      <c r="AS48" s="12" t="s">
        <v>26</v>
      </c>
      <c r="AT48" s="38" t="s">
        <v>29</v>
      </c>
      <c r="AU48" s="38" t="s">
        <v>32</v>
      </c>
      <c r="AV48" s="38" t="s">
        <v>35</v>
      </c>
      <c r="AW48" s="38" t="s">
        <v>38</v>
      </c>
    </row>
    <row r="49" spans="1:49" ht="13.5" customHeight="1">
      <c r="A49" s="311" t="str">
        <f>+'8.คำนวณ'!E33</f>
        <v>เลย</v>
      </c>
      <c r="B49" s="14" t="str">
        <f>++'8.คำนวณ'!G33</f>
        <v>ท่าลี่,รพช.</v>
      </c>
      <c r="C49" s="53">
        <f>+'8.คำนวณ'!Y33</f>
        <v>10276.504648206928</v>
      </c>
      <c r="D49" s="53">
        <f>+'8.คำนวณ'!Z33</f>
        <v>26.994811583851309</v>
      </c>
      <c r="E49" s="53">
        <f>+'8.คำนวณ'!AA33</f>
        <v>2034.7867442588354</v>
      </c>
      <c r="F49" s="53">
        <f>+'8.คำนวณ'!AB33</f>
        <v>651.66964224807293</v>
      </c>
      <c r="G49" s="53">
        <f>+'8.คำนวณ'!AC33</f>
        <v>987.76838517068006</v>
      </c>
      <c r="H49" s="53">
        <f>+'8.คำนวณ'!AD33</f>
        <v>791.32748817257811</v>
      </c>
      <c r="I49" s="53">
        <f>+'8.คำนวณ'!AE33</f>
        <v>488.32089982705287</v>
      </c>
      <c r="J49" s="53">
        <f>+'8.คำนวณ'!AF33</f>
        <v>34.616025103427248</v>
      </c>
      <c r="K49" s="53">
        <f>+'8.คำนวณ'!AG33</f>
        <v>321.498799702258</v>
      </c>
      <c r="L49" s="53">
        <f>+'8.คำนวณ'!AH33</f>
        <v>41.903753475998059</v>
      </c>
      <c r="M49" s="53">
        <f>+'8.คำนวณ'!AI33</f>
        <v>727.74872045150858</v>
      </c>
      <c r="N49" s="14" t="str">
        <f>+B49</f>
        <v>ท่าลี่,รพช.</v>
      </c>
      <c r="O49" s="50">
        <f t="shared" ref="O49:Y49" si="114">+(C49-C61)*100/C61</f>
        <v>-0.259040499656707</v>
      </c>
      <c r="P49" s="50">
        <f t="shared" si="114"/>
        <v>-63.840053799901455</v>
      </c>
      <c r="Q49" s="50">
        <f t="shared" si="114"/>
        <v>35.303491101246138</v>
      </c>
      <c r="R49" s="50">
        <f t="shared" si="114"/>
        <v>-4.7022296644974926</v>
      </c>
      <c r="S49" s="50">
        <f t="shared" si="114"/>
        <v>14.1959039031158</v>
      </c>
      <c r="T49" s="50">
        <f t="shared" si="114"/>
        <v>-16.033705377213852</v>
      </c>
      <c r="U49" s="50">
        <f t="shared" si="114"/>
        <v>-56.789030206157491</v>
      </c>
      <c r="V49" s="50">
        <f t="shared" si="114"/>
        <v>-80.540840939322592</v>
      </c>
      <c r="W49" s="50">
        <f t="shared" si="114"/>
        <v>-11.444198360228343</v>
      </c>
      <c r="X49" s="50">
        <f t="shared" si="114"/>
        <v>-21.660493370610997</v>
      </c>
      <c r="Y49" s="50">
        <f t="shared" si="114"/>
        <v>78.119732970545286</v>
      </c>
      <c r="Z49" s="14" t="str">
        <f>+N49</f>
        <v>ท่าลี่,รพช.</v>
      </c>
      <c r="AA49" s="15">
        <f t="shared" ref="AA49:AK49" si="115">+O49/100</f>
        <v>-2.5904049965670699E-3</v>
      </c>
      <c r="AB49" s="15">
        <f t="shared" si="115"/>
        <v>-0.63840053799901453</v>
      </c>
      <c r="AC49" s="15">
        <f t="shared" si="115"/>
        <v>0.35303491101246137</v>
      </c>
      <c r="AD49" s="15">
        <f t="shared" si="115"/>
        <v>-4.7022296644974926E-2</v>
      </c>
      <c r="AE49" s="15">
        <f t="shared" si="115"/>
        <v>0.141959039031158</v>
      </c>
      <c r="AF49" s="15">
        <f t="shared" si="115"/>
        <v>-0.16033705377213853</v>
      </c>
      <c r="AG49" s="15">
        <f t="shared" si="115"/>
        <v>-0.56789030206157487</v>
      </c>
      <c r="AH49" s="15">
        <f t="shared" si="115"/>
        <v>-0.80540840939322589</v>
      </c>
      <c r="AI49" s="15">
        <f t="shared" si="115"/>
        <v>-0.11444198360228343</v>
      </c>
      <c r="AJ49" s="15">
        <f t="shared" si="115"/>
        <v>-0.21660493370610998</v>
      </c>
      <c r="AK49" s="15">
        <f t="shared" si="115"/>
        <v>0.78119732970545286</v>
      </c>
      <c r="AL49" s="14" t="str">
        <f>+Z49</f>
        <v>ท่าลี่,รพช.</v>
      </c>
      <c r="AM49" s="16" t="str">
        <f>+IF(AND(C49&lt;C63),"OK","Not OK")</f>
        <v>OK</v>
      </c>
      <c r="AN49" s="16" t="str">
        <f t="shared" ref="AN49:AW49" si="116">+IF(AND(D49&lt;D63),"OK","Not OK")</f>
        <v>OK</v>
      </c>
      <c r="AO49" s="16" t="str">
        <f t="shared" si="116"/>
        <v>Not OK</v>
      </c>
      <c r="AP49" s="16" t="str">
        <f t="shared" si="116"/>
        <v>OK</v>
      </c>
      <c r="AQ49" s="16" t="str">
        <f t="shared" si="116"/>
        <v>OK</v>
      </c>
      <c r="AR49" s="16" t="str">
        <f t="shared" si="116"/>
        <v>OK</v>
      </c>
      <c r="AS49" s="16" t="str">
        <f t="shared" si="116"/>
        <v>OK</v>
      </c>
      <c r="AT49" s="16" t="str">
        <f t="shared" si="116"/>
        <v>OK</v>
      </c>
      <c r="AU49" s="16" t="str">
        <f t="shared" si="116"/>
        <v>OK</v>
      </c>
      <c r="AV49" s="16" t="str">
        <f t="shared" si="116"/>
        <v>OK</v>
      </c>
      <c r="AW49" s="16" t="str">
        <f t="shared" si="116"/>
        <v>OK</v>
      </c>
    </row>
    <row r="50" spans="1:49" ht="13.5" customHeight="1">
      <c r="A50" s="311" t="str">
        <f>+'8.คำนวณ'!E34</f>
        <v>เลย</v>
      </c>
      <c r="B50" s="14" t="str">
        <f>++'8.คำนวณ'!G34</f>
        <v>ภูกระดึง,รพช.</v>
      </c>
      <c r="C50" s="53">
        <f>+'8.คำนวณ'!Y34</f>
        <v>9715.1325885232818</v>
      </c>
      <c r="D50" s="53">
        <f>+'8.คำนวณ'!Z34</f>
        <v>60.977883912375248</v>
      </c>
      <c r="E50" s="53">
        <f>+'8.คำนวณ'!AA34</f>
        <v>1139.588394148896</v>
      </c>
      <c r="F50" s="53">
        <f>+'8.คำนวณ'!AB34</f>
        <v>907.54588578692244</v>
      </c>
      <c r="G50" s="53">
        <f>+'8.คำนวณ'!AC34</f>
        <v>515.20735769148951</v>
      </c>
      <c r="H50" s="53">
        <f>+'8.คำนวณ'!AD34</f>
        <v>1052.1884957651293</v>
      </c>
      <c r="I50" s="53">
        <f>+'8.คำนวณ'!AE34</f>
        <v>118.42274794900969</v>
      </c>
      <c r="J50" s="53">
        <f>+'8.คำนวณ'!AF34</f>
        <v>114.49191178922051</v>
      </c>
      <c r="K50" s="53">
        <f>+'8.คำนวณ'!AG34</f>
        <v>210.60328205407544</v>
      </c>
      <c r="L50" s="53">
        <f>+'8.คำนวณ'!AH34</f>
        <v>29.829078584003145</v>
      </c>
      <c r="M50" s="53">
        <f>+'8.คำนวณ'!AI34</f>
        <v>162.21040664806833</v>
      </c>
      <c r="N50" s="14" t="str">
        <f t="shared" ref="N50:N60" si="117">+B50</f>
        <v>ภูกระดึง,รพช.</v>
      </c>
      <c r="O50" s="50">
        <f t="shared" ref="O50:Y50" si="118">+(C50-C61)*100/C61</f>
        <v>-5.7075650502003086</v>
      </c>
      <c r="P50" s="50">
        <f t="shared" si="118"/>
        <v>-18.319229796499833</v>
      </c>
      <c r="Q50" s="50">
        <f t="shared" si="118"/>
        <v>-24.222875649324202</v>
      </c>
      <c r="R50" s="50">
        <f t="shared" si="118"/>
        <v>32.716170565037665</v>
      </c>
      <c r="S50" s="50">
        <f t="shared" si="118"/>
        <v>-40.436876911231266</v>
      </c>
      <c r="T50" s="50">
        <f t="shared" si="118"/>
        <v>11.645773152838345</v>
      </c>
      <c r="U50" s="50">
        <f t="shared" si="118"/>
        <v>-89.520903597734986</v>
      </c>
      <c r="V50" s="50">
        <f t="shared" si="118"/>
        <v>-35.639163768490853</v>
      </c>
      <c r="W50" s="50">
        <f t="shared" si="118"/>
        <v>-41.990009021689673</v>
      </c>
      <c r="X50" s="50">
        <f t="shared" si="118"/>
        <v>-44.234224725988646</v>
      </c>
      <c r="Y50" s="50">
        <f t="shared" si="118"/>
        <v>-60.298282215773838</v>
      </c>
      <c r="Z50" s="14" t="str">
        <f t="shared" ref="Z50:Z60" si="119">+N50</f>
        <v>ภูกระดึง,รพช.</v>
      </c>
      <c r="AA50" s="15">
        <f t="shared" ref="AA50:AA60" si="120">+O50/100</f>
        <v>-5.7075650502003084E-2</v>
      </c>
      <c r="AB50" s="15">
        <f t="shared" ref="AB50:AB60" si="121">+P50/100</f>
        <v>-0.18319229796499834</v>
      </c>
      <c r="AC50" s="15">
        <f t="shared" ref="AC50:AC60" si="122">+Q50/100</f>
        <v>-0.24222875649324202</v>
      </c>
      <c r="AD50" s="15">
        <f t="shared" ref="AD50:AD60" si="123">+R50/100</f>
        <v>0.32716170565037667</v>
      </c>
      <c r="AE50" s="15">
        <f t="shared" ref="AE50:AE60" si="124">+S50/100</f>
        <v>-0.40436876911231268</v>
      </c>
      <c r="AF50" s="15">
        <f t="shared" ref="AF50:AF60" si="125">+T50/100</f>
        <v>0.11645773152838344</v>
      </c>
      <c r="AG50" s="15">
        <f t="shared" ref="AG50:AG60" si="126">+U50/100</f>
        <v>-0.89520903597734991</v>
      </c>
      <c r="AH50" s="15">
        <f t="shared" ref="AH50:AH60" si="127">+V50/100</f>
        <v>-0.35639163768490856</v>
      </c>
      <c r="AI50" s="15">
        <f t="shared" ref="AI50:AI60" si="128">+W50/100</f>
        <v>-0.41990009021689673</v>
      </c>
      <c r="AJ50" s="15">
        <f t="shared" ref="AJ50:AJ60" si="129">+X50/100</f>
        <v>-0.44234224725988647</v>
      </c>
      <c r="AK50" s="15">
        <f t="shared" ref="AK50:AK60" si="130">+Y50/100</f>
        <v>-0.60298282215773835</v>
      </c>
      <c r="AL50" s="14" t="str">
        <f t="shared" ref="AL50:AL60" si="131">+Z50</f>
        <v>ภูกระดึง,รพช.</v>
      </c>
      <c r="AM50" s="16" t="str">
        <f>+IF(AND(C50&lt;C63),"OK","Not OK")</f>
        <v>OK</v>
      </c>
      <c r="AN50" s="16" t="str">
        <f t="shared" ref="AN50:AW50" si="132">+IF(AND(D50&lt;D63),"OK","Not OK")</f>
        <v>OK</v>
      </c>
      <c r="AO50" s="16" t="str">
        <f t="shared" si="132"/>
        <v>OK</v>
      </c>
      <c r="AP50" s="16" t="str">
        <f t="shared" si="132"/>
        <v>OK</v>
      </c>
      <c r="AQ50" s="16" t="str">
        <f t="shared" si="132"/>
        <v>OK</v>
      </c>
      <c r="AR50" s="16" t="str">
        <f t="shared" si="132"/>
        <v>OK</v>
      </c>
      <c r="AS50" s="16" t="str">
        <f t="shared" si="132"/>
        <v>OK</v>
      </c>
      <c r="AT50" s="16" t="str">
        <f t="shared" si="132"/>
        <v>OK</v>
      </c>
      <c r="AU50" s="16" t="str">
        <f t="shared" si="132"/>
        <v>OK</v>
      </c>
      <c r="AV50" s="16" t="str">
        <f t="shared" si="132"/>
        <v>OK</v>
      </c>
      <c r="AW50" s="16" t="str">
        <f t="shared" si="132"/>
        <v>OK</v>
      </c>
    </row>
    <row r="51" spans="1:49" ht="13.5" customHeight="1">
      <c r="A51" s="311" t="str">
        <f>+'8.คำนวณ'!E35</f>
        <v>เลย</v>
      </c>
      <c r="B51" s="14" t="str">
        <f>++'8.คำนวณ'!G35</f>
        <v>ภูหลวง,รพช.</v>
      </c>
      <c r="C51" s="53">
        <f>+'8.คำนวณ'!Y35</f>
        <v>9123.5456555350265</v>
      </c>
      <c r="D51" s="53">
        <f>+'8.คำนวณ'!Z35</f>
        <v>69.768032978131174</v>
      </c>
      <c r="E51" s="53">
        <f>+'8.คำนวณ'!AA35</f>
        <v>911.75922839349744</v>
      </c>
      <c r="F51" s="53">
        <f>+'8.คำนวณ'!AB35</f>
        <v>521.21151025916959</v>
      </c>
      <c r="G51" s="53">
        <f>+'8.คำนวณ'!AC35</f>
        <v>717.61116735831888</v>
      </c>
      <c r="H51" s="53">
        <f>+'8.คำนวณ'!AD35</f>
        <v>756.81370254586921</v>
      </c>
      <c r="I51" s="53">
        <f>+'8.คำนวณ'!AE35</f>
        <v>1047.4485797428788</v>
      </c>
      <c r="J51" s="53">
        <f>+'8.คำนวณ'!AF35</f>
        <v>181.23975454900747</v>
      </c>
      <c r="K51" s="53">
        <f>+'8.คำนวณ'!AG35</f>
        <v>307.74984742043142</v>
      </c>
      <c r="L51" s="53">
        <f>+'8.คำนวณ'!AH35</f>
        <v>42.534887627294502</v>
      </c>
      <c r="M51" s="53">
        <f>+'8.คำนวณ'!AI35</f>
        <v>230.74494769987086</v>
      </c>
      <c r="N51" s="14" t="str">
        <f t="shared" si="117"/>
        <v>ภูหลวง,รพช.</v>
      </c>
      <c r="O51" s="50">
        <f t="shared" ref="O51:Y51" si="133">+(C51-C61)*100/C61</f>
        <v>-11.449346944339704</v>
      </c>
      <c r="P51" s="50">
        <f t="shared" si="133"/>
        <v>-6.5446961487553148</v>
      </c>
      <c r="Q51" s="50">
        <f t="shared" si="133"/>
        <v>-39.372414827503874</v>
      </c>
      <c r="R51" s="50">
        <f t="shared" si="133"/>
        <v>-23.779946800114068</v>
      </c>
      <c r="S51" s="50">
        <f t="shared" si="133"/>
        <v>-17.036972292555003</v>
      </c>
      <c r="T51" s="50">
        <f t="shared" si="133"/>
        <v>-19.695899267599607</v>
      </c>
      <c r="U51" s="50">
        <f t="shared" si="133"/>
        <v>-7.312447704157627</v>
      </c>
      <c r="V51" s="50">
        <f t="shared" si="133"/>
        <v>1.8826743206311596</v>
      </c>
      <c r="W51" s="50">
        <f t="shared" si="133"/>
        <v>-15.231302673375703</v>
      </c>
      <c r="X51" s="50">
        <f t="shared" si="133"/>
        <v>-20.480581455134459</v>
      </c>
      <c r="Y51" s="50">
        <f t="shared" si="133"/>
        <v>-43.524148770602984</v>
      </c>
      <c r="Z51" s="14" t="str">
        <f t="shared" si="119"/>
        <v>ภูหลวง,รพช.</v>
      </c>
      <c r="AA51" s="15">
        <f t="shared" si="120"/>
        <v>-0.11449346944339704</v>
      </c>
      <c r="AB51" s="15">
        <f t="shared" si="121"/>
        <v>-6.5446961487553149E-2</v>
      </c>
      <c r="AC51" s="15">
        <f t="shared" si="122"/>
        <v>-0.39372414827503877</v>
      </c>
      <c r="AD51" s="15">
        <f t="shared" si="123"/>
        <v>-0.23779946800114068</v>
      </c>
      <c r="AE51" s="15">
        <f t="shared" si="124"/>
        <v>-0.17036972292555003</v>
      </c>
      <c r="AF51" s="15">
        <f t="shared" si="125"/>
        <v>-0.19695899267599606</v>
      </c>
      <c r="AG51" s="15">
        <f t="shared" si="126"/>
        <v>-7.3124477041576263E-2</v>
      </c>
      <c r="AH51" s="15">
        <f t="shared" si="127"/>
        <v>1.8826743206311596E-2</v>
      </c>
      <c r="AI51" s="15">
        <f t="shared" si="128"/>
        <v>-0.15231302673375702</v>
      </c>
      <c r="AJ51" s="15">
        <f t="shared" si="129"/>
        <v>-0.20480581455134458</v>
      </c>
      <c r="AK51" s="15">
        <f t="shared" si="130"/>
        <v>-0.43524148770602983</v>
      </c>
      <c r="AL51" s="14" t="str">
        <f t="shared" si="131"/>
        <v>ภูหลวง,รพช.</v>
      </c>
      <c r="AM51" s="16" t="str">
        <f>+IF(AND(C51&lt;C63),"OK","Not OK")</f>
        <v>OK</v>
      </c>
      <c r="AN51" s="16" t="str">
        <f t="shared" ref="AN51:AW51" si="134">+IF(AND(D51&lt;D63),"OK","Not OK")</f>
        <v>OK</v>
      </c>
      <c r="AO51" s="16" t="str">
        <f t="shared" si="134"/>
        <v>OK</v>
      </c>
      <c r="AP51" s="16" t="str">
        <f t="shared" si="134"/>
        <v>OK</v>
      </c>
      <c r="AQ51" s="16" t="str">
        <f t="shared" si="134"/>
        <v>OK</v>
      </c>
      <c r="AR51" s="16" t="str">
        <f t="shared" si="134"/>
        <v>OK</v>
      </c>
      <c r="AS51" s="16" t="str">
        <f t="shared" si="134"/>
        <v>OK</v>
      </c>
      <c r="AT51" s="16" t="str">
        <f t="shared" si="134"/>
        <v>OK</v>
      </c>
      <c r="AU51" s="16" t="str">
        <f t="shared" si="134"/>
        <v>OK</v>
      </c>
      <c r="AV51" s="16" t="str">
        <f t="shared" si="134"/>
        <v>OK</v>
      </c>
      <c r="AW51" s="16" t="str">
        <f t="shared" si="134"/>
        <v>OK</v>
      </c>
    </row>
    <row r="52" spans="1:49" ht="13.5" customHeight="1">
      <c r="A52" s="311" t="str">
        <f>+'8.คำนวณ'!E36</f>
        <v>หนองคาย</v>
      </c>
      <c r="B52" s="14" t="str">
        <f>++'8.คำนวณ'!G36</f>
        <v>สังคม,รพช.</v>
      </c>
      <c r="C52" s="53">
        <f>+'8.คำนวณ'!Y36</f>
        <v>11614.949301022622</v>
      </c>
      <c r="D52" s="53">
        <f>+'8.คำนวณ'!Z36</f>
        <v>70.84237665136115</v>
      </c>
      <c r="E52" s="53">
        <f>+'8.คำนวณ'!AA36</f>
        <v>1502.3372318849358</v>
      </c>
      <c r="F52" s="53">
        <f>+'8.คำนวณ'!AB36</f>
        <v>729.50167963378476</v>
      </c>
      <c r="G52" s="53">
        <f>+'8.คำนวณ'!AC36</f>
        <v>1141.5400737450889</v>
      </c>
      <c r="H52" s="53">
        <f>+'8.คำนวณ'!AD36</f>
        <v>822.7397888511415</v>
      </c>
      <c r="I52" s="53">
        <f>+'8.คำนวณ'!AE36</f>
        <v>383.18091220294656</v>
      </c>
      <c r="J52" s="53">
        <f>+'8.คำนวณ'!AF36</f>
        <v>45.261214756226998</v>
      </c>
      <c r="K52" s="53">
        <f>+'8.คำนวณ'!AG36</f>
        <v>461.32167166792527</v>
      </c>
      <c r="L52" s="53">
        <f>+'8.คำนวณ'!AH36</f>
        <v>1.2275152412416543E-2</v>
      </c>
      <c r="M52" s="53">
        <f>+'8.คำนวณ'!AI36</f>
        <v>1186.9075163063872</v>
      </c>
      <c r="N52" s="14" t="str">
        <f t="shared" si="117"/>
        <v>สังคม,รพช.</v>
      </c>
      <c r="O52" s="50">
        <f t="shared" ref="O52:Y52" si="135">+(C52-C61)*100/C61</f>
        <v>12.731539321005773</v>
      </c>
      <c r="P52" s="50">
        <f t="shared" si="135"/>
        <v>-5.1055970350703825</v>
      </c>
      <c r="Q52" s="50">
        <f t="shared" si="135"/>
        <v>-0.10182990480648108</v>
      </c>
      <c r="R52" s="50">
        <f t="shared" si="135"/>
        <v>6.6796410605842151</v>
      </c>
      <c r="S52" s="50">
        <f t="shared" si="135"/>
        <v>31.973448958304797</v>
      </c>
      <c r="T52" s="50">
        <f t="shared" si="135"/>
        <v>-12.700604312259342</v>
      </c>
      <c r="U52" s="50">
        <f t="shared" si="135"/>
        <v>-66.092750016141636</v>
      </c>
      <c r="V52" s="50">
        <f t="shared" si="135"/>
        <v>-74.556721212520131</v>
      </c>
      <c r="W52" s="50">
        <f t="shared" si="135"/>
        <v>27.069558225992139</v>
      </c>
      <c r="X52" s="50">
        <f t="shared" si="135"/>
        <v>-99.977051473817497</v>
      </c>
      <c r="Y52" s="50">
        <f t="shared" si="135"/>
        <v>190.50088845785004</v>
      </c>
      <c r="Z52" s="14" t="str">
        <f t="shared" si="119"/>
        <v>สังคม,รพช.</v>
      </c>
      <c r="AA52" s="15">
        <f t="shared" si="120"/>
        <v>0.12731539321005772</v>
      </c>
      <c r="AB52" s="15">
        <f t="shared" si="121"/>
        <v>-5.1055970350703826E-2</v>
      </c>
      <c r="AC52" s="15">
        <f t="shared" si="122"/>
        <v>-1.0182990480648107E-3</v>
      </c>
      <c r="AD52" s="15">
        <f t="shared" si="123"/>
        <v>6.6796410605842155E-2</v>
      </c>
      <c r="AE52" s="15">
        <f t="shared" si="124"/>
        <v>0.31973448958304795</v>
      </c>
      <c r="AF52" s="15">
        <f t="shared" si="125"/>
        <v>-0.12700604312259342</v>
      </c>
      <c r="AG52" s="15">
        <f t="shared" si="126"/>
        <v>-0.66092750016141633</v>
      </c>
      <c r="AH52" s="15">
        <f t="shared" si="127"/>
        <v>-0.74556721212520127</v>
      </c>
      <c r="AI52" s="15">
        <f t="shared" si="128"/>
        <v>0.27069558225992141</v>
      </c>
      <c r="AJ52" s="15">
        <f t="shared" si="129"/>
        <v>-0.99977051473817502</v>
      </c>
      <c r="AK52" s="15">
        <f t="shared" si="130"/>
        <v>1.9050088845785005</v>
      </c>
      <c r="AL52" s="14" t="str">
        <f t="shared" si="131"/>
        <v>สังคม,รพช.</v>
      </c>
      <c r="AM52" s="16" t="str">
        <f>+IF(AND(C52&lt;C63),"OK","Not OK")</f>
        <v>Not OK</v>
      </c>
      <c r="AN52" s="16" t="str">
        <f t="shared" ref="AN52:AW52" si="136">+IF(AND(D52&lt;D63),"OK","Not OK")</f>
        <v>OK</v>
      </c>
      <c r="AO52" s="16" t="str">
        <f t="shared" si="136"/>
        <v>OK</v>
      </c>
      <c r="AP52" s="16" t="str">
        <f t="shared" si="136"/>
        <v>OK</v>
      </c>
      <c r="AQ52" s="16" t="str">
        <f t="shared" si="136"/>
        <v>OK</v>
      </c>
      <c r="AR52" s="16" t="str">
        <f t="shared" si="136"/>
        <v>OK</v>
      </c>
      <c r="AS52" s="16" t="str">
        <f t="shared" si="136"/>
        <v>OK</v>
      </c>
      <c r="AT52" s="16" t="str">
        <f t="shared" si="136"/>
        <v>OK</v>
      </c>
      <c r="AU52" s="16" t="str">
        <f t="shared" si="136"/>
        <v>Not OK</v>
      </c>
      <c r="AV52" s="16" t="str">
        <f t="shared" si="136"/>
        <v>OK</v>
      </c>
      <c r="AW52" s="16" t="str">
        <f t="shared" si="136"/>
        <v>Not OK</v>
      </c>
    </row>
    <row r="53" spans="1:49" ht="13.5" customHeight="1">
      <c r="A53" s="311" t="str">
        <f>+'8.คำนวณ'!E37</f>
        <v>บึงกาฬ</v>
      </c>
      <c r="B53" s="14" t="str">
        <f>++'8.คำนวณ'!G37</f>
        <v>ศรีวิไล,รพช.</v>
      </c>
      <c r="C53" s="53">
        <f>+'8.คำนวณ'!Y37</f>
        <v>11470.823920610261</v>
      </c>
      <c r="D53" s="53">
        <f>+'8.คำนวณ'!Z37</f>
        <v>46.684559527326165</v>
      </c>
      <c r="E53" s="53">
        <f>+'8.คำนวณ'!AA37</f>
        <v>1123.6120524269418</v>
      </c>
      <c r="F53" s="53">
        <f>+'8.คำนวณ'!AB37</f>
        <v>359.08474837934273</v>
      </c>
      <c r="G53" s="53">
        <f>+'8.คำนวณ'!AC37</f>
        <v>725.99717597570077</v>
      </c>
      <c r="H53" s="53">
        <f>+'8.คำนวณ'!AD37</f>
        <v>827.73416659254826</v>
      </c>
      <c r="I53" s="53">
        <f>+'8.คำนวณ'!AE37</f>
        <v>2008.5385609734406</v>
      </c>
      <c r="J53" s="53">
        <f>+'8.คำนวณ'!AF37</f>
        <v>315.13263190493063</v>
      </c>
      <c r="K53" s="53">
        <f>+'8.คำนวณ'!AG37</f>
        <v>432.95938391292344</v>
      </c>
      <c r="L53" s="53">
        <f>+'8.คำนวณ'!AH37</f>
        <v>10.473997823916001</v>
      </c>
      <c r="M53" s="53">
        <f>+'8.คำนวณ'!AI37</f>
        <v>657.57524886483714</v>
      </c>
      <c r="N53" s="14" t="str">
        <f t="shared" si="117"/>
        <v>ศรีวิไล,รพช.</v>
      </c>
      <c r="O53" s="50">
        <f>+(C53-C61)*100/C61</f>
        <v>11.332697572494611</v>
      </c>
      <c r="P53" s="50">
        <f t="shared" ref="P53:Y53" si="137">+(D53-D61)*100/D61</f>
        <v>-37.46534753021708</v>
      </c>
      <c r="Q53" s="50">
        <f t="shared" si="137"/>
        <v>-25.285225213034515</v>
      </c>
      <c r="R53" s="50">
        <f t="shared" si="137"/>
        <v>-47.488767830296297</v>
      </c>
      <c r="S53" s="50">
        <f t="shared" si="137"/>
        <v>-16.067465828713512</v>
      </c>
      <c r="T53" s="50">
        <f t="shared" si="137"/>
        <v>-12.170660137236586</v>
      </c>
      <c r="U53" s="50">
        <f t="shared" si="137"/>
        <v>77.733328880106711</v>
      </c>
      <c r="V53" s="50">
        <f t="shared" si="137"/>
        <v>77.149629142163349</v>
      </c>
      <c r="W53" s="50">
        <f t="shared" si="137"/>
        <v>19.257258053151322</v>
      </c>
      <c r="X53" s="50">
        <f t="shared" si="137"/>
        <v>-80.418751212039723</v>
      </c>
      <c r="Y53" s="50">
        <f t="shared" si="137"/>
        <v>60.944463994628315</v>
      </c>
      <c r="Z53" s="14" t="str">
        <f t="shared" si="119"/>
        <v>ศรีวิไล,รพช.</v>
      </c>
      <c r="AA53" s="15">
        <f t="shared" si="120"/>
        <v>0.11332697572494611</v>
      </c>
      <c r="AB53" s="15">
        <f t="shared" si="121"/>
        <v>-0.3746534753021708</v>
      </c>
      <c r="AC53" s="15">
        <f t="shared" si="122"/>
        <v>-0.25285225213034512</v>
      </c>
      <c r="AD53" s="15">
        <f t="shared" si="123"/>
        <v>-0.47488767830296297</v>
      </c>
      <c r="AE53" s="15">
        <f t="shared" si="124"/>
        <v>-0.16067465828713512</v>
      </c>
      <c r="AF53" s="15">
        <f t="shared" si="125"/>
        <v>-0.12170660137236586</v>
      </c>
      <c r="AG53" s="15">
        <f t="shared" si="126"/>
        <v>0.77733328880106711</v>
      </c>
      <c r="AH53" s="15">
        <f t="shared" si="127"/>
        <v>0.77149629142163345</v>
      </c>
      <c r="AI53" s="15">
        <f t="shared" si="128"/>
        <v>0.19257258053151322</v>
      </c>
      <c r="AJ53" s="15">
        <f t="shared" si="129"/>
        <v>-0.80418751212039719</v>
      </c>
      <c r="AK53" s="15">
        <f t="shared" si="130"/>
        <v>0.60944463994628317</v>
      </c>
      <c r="AL53" s="14" t="str">
        <f t="shared" si="131"/>
        <v>ศรีวิไล,รพช.</v>
      </c>
      <c r="AM53" s="16" t="str">
        <f>+IF(AND(C53&lt;C63),"OK","Not OK")</f>
        <v>Not OK</v>
      </c>
      <c r="AN53" s="16" t="str">
        <f t="shared" ref="AN53:AW53" si="138">+IF(AND(D53&lt;D63),"OK","Not OK")</f>
        <v>OK</v>
      </c>
      <c r="AO53" s="16" t="str">
        <f t="shared" si="138"/>
        <v>OK</v>
      </c>
      <c r="AP53" s="16" t="str">
        <f t="shared" si="138"/>
        <v>OK</v>
      </c>
      <c r="AQ53" s="16" t="str">
        <f t="shared" si="138"/>
        <v>OK</v>
      </c>
      <c r="AR53" s="16" t="str">
        <f t="shared" si="138"/>
        <v>OK</v>
      </c>
      <c r="AS53" s="16" t="str">
        <f t="shared" si="138"/>
        <v>OK</v>
      </c>
      <c r="AT53" s="16" t="str">
        <f t="shared" si="138"/>
        <v>Not OK</v>
      </c>
      <c r="AU53" s="16" t="str">
        <f t="shared" si="138"/>
        <v>OK</v>
      </c>
      <c r="AV53" s="16" t="str">
        <f t="shared" si="138"/>
        <v>OK</v>
      </c>
      <c r="AW53" s="16" t="str">
        <f t="shared" si="138"/>
        <v>OK</v>
      </c>
    </row>
    <row r="54" spans="1:49" ht="13.5" customHeight="1">
      <c r="A54" s="311" t="str">
        <f>+'8.คำนวณ'!E38</f>
        <v>สกลนคร</v>
      </c>
      <c r="B54" s="14" t="str">
        <f>++'8.คำนวณ'!G38</f>
        <v>กุสุมาลย์,รพช.</v>
      </c>
      <c r="C54" s="53">
        <f>+'8.คำนวณ'!Y38</f>
        <v>8747.3689483999296</v>
      </c>
      <c r="D54" s="53">
        <f>+'8.คำนวณ'!Z38</f>
        <v>75.71571256232744</v>
      </c>
      <c r="E54" s="53">
        <f>+'8.คำนวณ'!AA38</f>
        <v>1278.1732328565386</v>
      </c>
      <c r="F54" s="53">
        <f>+'8.คำนวณ'!AB38</f>
        <v>855.25456892647628</v>
      </c>
      <c r="G54" s="53">
        <f>+'8.คำนวณ'!AC38</f>
        <v>454.51769469560344</v>
      </c>
      <c r="H54" s="53">
        <f>+'8.คำนวณ'!AD38</f>
        <v>1191.4263749186437</v>
      </c>
      <c r="I54" s="53">
        <f>+'8.คำนวณ'!AE38</f>
        <v>856.46861995708082</v>
      </c>
      <c r="J54" s="53">
        <f>+'8.คำนวณ'!AF38</f>
        <v>187.0643777245931</v>
      </c>
      <c r="K54" s="53">
        <f>+'8.คำนวณ'!AG38</f>
        <v>330.01639196603236</v>
      </c>
      <c r="L54" s="53">
        <f>+'8.คำนวณ'!AH38</f>
        <v>146.55251324961819</v>
      </c>
      <c r="M54" s="53">
        <f>+'8.คำนวณ'!AI38</f>
        <v>55.362842705205914</v>
      </c>
      <c r="N54" s="14" t="str">
        <f t="shared" si="117"/>
        <v>กุสุมาลย์,รพช.</v>
      </c>
      <c r="O54" s="50">
        <f>+(C54-C61)*100/C61</f>
        <v>-15.100415765476356</v>
      </c>
      <c r="P54" s="50">
        <f t="shared" ref="P54:Y54" si="139">+(D54-D61)*100/D61</f>
        <v>1.4223079220794705</v>
      </c>
      <c r="Q54" s="50">
        <f t="shared" si="139"/>
        <v>-15.007653197264663</v>
      </c>
      <c r="R54" s="50">
        <f t="shared" si="139"/>
        <v>25.069280819618463</v>
      </c>
      <c r="S54" s="50">
        <f t="shared" si="139"/>
        <v>-47.453208905085404</v>
      </c>
      <c r="T54" s="50">
        <f t="shared" si="139"/>
        <v>26.420046710117024</v>
      </c>
      <c r="U54" s="50">
        <f t="shared" si="139"/>
        <v>-24.212050560509077</v>
      </c>
      <c r="V54" s="50">
        <f t="shared" si="139"/>
        <v>5.1569459478205868</v>
      </c>
      <c r="W54" s="50">
        <f t="shared" si="139"/>
        <v>-9.0980551968392387</v>
      </c>
      <c r="X54" s="50">
        <f t="shared" si="139"/>
        <v>173.98146063092346</v>
      </c>
      <c r="Y54" s="50">
        <f t="shared" si="139"/>
        <v>-86.449698251583996</v>
      </c>
      <c r="Z54" s="14" t="str">
        <f t="shared" si="119"/>
        <v>กุสุมาลย์,รพช.</v>
      </c>
      <c r="AA54" s="15">
        <f t="shared" si="120"/>
        <v>-0.15100415765476355</v>
      </c>
      <c r="AB54" s="15">
        <f t="shared" si="121"/>
        <v>1.4223079220794705E-2</v>
      </c>
      <c r="AC54" s="15">
        <f t="shared" si="122"/>
        <v>-0.15007653197264662</v>
      </c>
      <c r="AD54" s="15">
        <f t="shared" si="123"/>
        <v>0.25069280819618461</v>
      </c>
      <c r="AE54" s="15">
        <f t="shared" si="124"/>
        <v>-0.47453208905085403</v>
      </c>
      <c r="AF54" s="15">
        <f t="shared" si="125"/>
        <v>0.26420046710117023</v>
      </c>
      <c r="AG54" s="15">
        <f t="shared" si="126"/>
        <v>-0.24212050560509077</v>
      </c>
      <c r="AH54" s="15">
        <f t="shared" si="127"/>
        <v>5.1569459478205869E-2</v>
      </c>
      <c r="AI54" s="15">
        <f t="shared" si="128"/>
        <v>-9.0980551968392387E-2</v>
      </c>
      <c r="AJ54" s="15">
        <f t="shared" si="129"/>
        <v>1.7398146063092346</v>
      </c>
      <c r="AK54" s="15">
        <f t="shared" si="130"/>
        <v>-0.86449698251583995</v>
      </c>
      <c r="AL54" s="14" t="str">
        <f t="shared" si="131"/>
        <v>กุสุมาลย์,รพช.</v>
      </c>
      <c r="AM54" s="16" t="str">
        <f>+IF(AND(C54&lt;C63),"OK","Not OK")</f>
        <v>OK</v>
      </c>
      <c r="AN54" s="16" t="str">
        <f t="shared" ref="AN54:AW54" si="140">+IF(AND(D54&lt;D63),"OK","Not OK")</f>
        <v>OK</v>
      </c>
      <c r="AO54" s="16" t="str">
        <f t="shared" si="140"/>
        <v>OK</v>
      </c>
      <c r="AP54" s="16" t="str">
        <f t="shared" si="140"/>
        <v>OK</v>
      </c>
      <c r="AQ54" s="16" t="str">
        <f t="shared" si="140"/>
        <v>OK</v>
      </c>
      <c r="AR54" s="16" t="str">
        <f t="shared" si="140"/>
        <v>Not OK</v>
      </c>
      <c r="AS54" s="16" t="str">
        <f t="shared" si="140"/>
        <v>OK</v>
      </c>
      <c r="AT54" s="16" t="str">
        <f t="shared" si="140"/>
        <v>OK</v>
      </c>
      <c r="AU54" s="16" t="str">
        <f t="shared" si="140"/>
        <v>OK</v>
      </c>
      <c r="AV54" s="16" t="str">
        <f t="shared" si="140"/>
        <v>Not OK</v>
      </c>
      <c r="AW54" s="16" t="str">
        <f t="shared" si="140"/>
        <v>OK</v>
      </c>
    </row>
    <row r="55" spans="1:49" ht="13.5" customHeight="1">
      <c r="A55" s="311" t="str">
        <f>+'8.คำนวณ'!E39</f>
        <v>สกลนคร</v>
      </c>
      <c r="B55" s="14" t="str">
        <f>++'8.คำนวณ'!G39</f>
        <v>วาริชภูมิ,รพช.</v>
      </c>
      <c r="C55" s="53">
        <f>+'8.คำนวณ'!Y39</f>
        <v>10027.707117551905</v>
      </c>
      <c r="D55" s="53">
        <f>+'8.คำนวณ'!Z39</f>
        <v>41.676608573501646</v>
      </c>
      <c r="E55" s="53">
        <f>+'8.คำนวณ'!AA39</f>
        <v>1731.8944930798339</v>
      </c>
      <c r="F55" s="53">
        <f>+'8.คำนวณ'!AB39</f>
        <v>560.84579261635201</v>
      </c>
      <c r="G55" s="53">
        <f>+'8.คำนวณ'!AC39</f>
        <v>651.50089113347201</v>
      </c>
      <c r="H55" s="53">
        <f>+'8.คำนวณ'!AD39</f>
        <v>1133.5532789838953</v>
      </c>
      <c r="I55" s="53">
        <f>+'8.คำนวณ'!AE39</f>
        <v>1180.7249618937531</v>
      </c>
      <c r="J55" s="53">
        <f>+'8.คำนวณ'!AF39</f>
        <v>278.88925451279789</v>
      </c>
      <c r="K55" s="53">
        <f>+'8.คำนวณ'!AG39</f>
        <v>405.01083094573511</v>
      </c>
      <c r="L55" s="53">
        <f>+'8.คำนวณ'!AH39</f>
        <v>43.137612860021648</v>
      </c>
      <c r="M55" s="53">
        <f>+'8.คำนวณ'!AI39</f>
        <v>111.23819462950058</v>
      </c>
      <c r="N55" s="14" t="str">
        <f t="shared" si="117"/>
        <v>วาริชภูมิ,รพช.</v>
      </c>
      <c r="O55" s="50">
        <f>+(C55-C61)*100/C61</f>
        <v>-2.6738016736496508</v>
      </c>
      <c r="P55" s="50">
        <f t="shared" ref="P55:Y55" si="141">+(D55-D61)*100/D61</f>
        <v>-44.173571312425501</v>
      </c>
      <c r="Q55" s="50">
        <f t="shared" si="141"/>
        <v>15.162619273932291</v>
      </c>
      <c r="R55" s="50">
        <f t="shared" si="141"/>
        <v>-17.983975202515225</v>
      </c>
      <c r="S55" s="50">
        <f t="shared" si="141"/>
        <v>-24.679981386712782</v>
      </c>
      <c r="T55" s="50">
        <f t="shared" si="141"/>
        <v>20.279239652836992</v>
      </c>
      <c r="U55" s="50">
        <f t="shared" si="141"/>
        <v>4.4810301613068395</v>
      </c>
      <c r="V55" s="50">
        <f t="shared" si="141"/>
        <v>56.775665249357985</v>
      </c>
      <c r="W55" s="50">
        <f t="shared" si="141"/>
        <v>11.558919785720464</v>
      </c>
      <c r="X55" s="50">
        <f t="shared" si="141"/>
        <v>-19.353780310889142</v>
      </c>
      <c r="Y55" s="50">
        <f t="shared" si="141"/>
        <v>-72.77395759453978</v>
      </c>
      <c r="Z55" s="14" t="str">
        <f t="shared" si="119"/>
        <v>วาริชภูมิ,รพช.</v>
      </c>
      <c r="AA55" s="15">
        <f t="shared" si="120"/>
        <v>-2.6738016736496509E-2</v>
      </c>
      <c r="AB55" s="15">
        <f t="shared" si="121"/>
        <v>-0.44173571312425502</v>
      </c>
      <c r="AC55" s="15">
        <f t="shared" si="122"/>
        <v>0.1516261927393229</v>
      </c>
      <c r="AD55" s="15">
        <f t="shared" si="123"/>
        <v>-0.17983975202515226</v>
      </c>
      <c r="AE55" s="15">
        <f t="shared" si="124"/>
        <v>-0.24679981386712782</v>
      </c>
      <c r="AF55" s="15">
        <f t="shared" si="125"/>
        <v>0.20279239652836992</v>
      </c>
      <c r="AG55" s="15">
        <f t="shared" si="126"/>
        <v>4.4810301613068398E-2</v>
      </c>
      <c r="AH55" s="15">
        <f t="shared" si="127"/>
        <v>0.56775665249357987</v>
      </c>
      <c r="AI55" s="15">
        <f t="shared" si="128"/>
        <v>0.11558919785720465</v>
      </c>
      <c r="AJ55" s="15">
        <f t="shared" si="129"/>
        <v>-0.19353780310889143</v>
      </c>
      <c r="AK55" s="15">
        <f t="shared" si="130"/>
        <v>-0.72773957594539784</v>
      </c>
      <c r="AL55" s="14" t="str">
        <f t="shared" si="131"/>
        <v>วาริชภูมิ,รพช.</v>
      </c>
      <c r="AM55" s="16" t="str">
        <f>+IF(AND(C55&lt;C63),"OK","Not OK")</f>
        <v>OK</v>
      </c>
      <c r="AN55" s="16" t="str">
        <f t="shared" ref="AN55:AW55" si="142">+IF(AND(D55&lt;D63),"OK","Not OK")</f>
        <v>OK</v>
      </c>
      <c r="AO55" s="16" t="str">
        <f t="shared" si="142"/>
        <v>OK</v>
      </c>
      <c r="AP55" s="16" t="str">
        <f t="shared" si="142"/>
        <v>OK</v>
      </c>
      <c r="AQ55" s="16" t="str">
        <f t="shared" si="142"/>
        <v>OK</v>
      </c>
      <c r="AR55" s="16" t="str">
        <f t="shared" si="142"/>
        <v>Not OK</v>
      </c>
      <c r="AS55" s="16" t="str">
        <f t="shared" si="142"/>
        <v>OK</v>
      </c>
      <c r="AT55" s="16" t="str">
        <f t="shared" si="142"/>
        <v>Not OK</v>
      </c>
      <c r="AU55" s="16" t="str">
        <f t="shared" si="142"/>
        <v>OK</v>
      </c>
      <c r="AV55" s="16" t="str">
        <f t="shared" si="142"/>
        <v>OK</v>
      </c>
      <c r="AW55" s="16" t="str">
        <f t="shared" si="142"/>
        <v>OK</v>
      </c>
    </row>
    <row r="56" spans="1:49" ht="13.5" customHeight="1">
      <c r="A56" s="311" t="str">
        <f>+'8.คำนวณ'!E40</f>
        <v>สกลนคร</v>
      </c>
      <c r="B56" s="14" t="str">
        <f>++'8.คำนวณ'!G40</f>
        <v>คำตากล้า,รพช.</v>
      </c>
      <c r="C56" s="53">
        <f>+'8.คำนวณ'!Y40</f>
        <v>10023.422803046513</v>
      </c>
      <c r="D56" s="53">
        <f>+'8.คำนวณ'!Z40</f>
        <v>91.285408307858773</v>
      </c>
      <c r="E56" s="53">
        <f>+'8.คำนวณ'!AA40</f>
        <v>1544.7478891932105</v>
      </c>
      <c r="F56" s="53">
        <f>+'8.คำนวณ'!AB40</f>
        <v>548.63078785690789</v>
      </c>
      <c r="G56" s="53">
        <f>+'8.คำนวณ'!AC40</f>
        <v>953.09436365832835</v>
      </c>
      <c r="H56" s="53">
        <f>+'8.คำนวณ'!AD40</f>
        <v>869.9910618356256</v>
      </c>
      <c r="I56" s="53">
        <f>+'8.คำนวณ'!AE40</f>
        <v>678.76531996686663</v>
      </c>
      <c r="J56" s="53">
        <f>+'8.คำนวณ'!AF40</f>
        <v>164.13906954593278</v>
      </c>
      <c r="K56" s="53">
        <f>+'8.คำนวณ'!AG40</f>
        <v>382.74903948979619</v>
      </c>
      <c r="L56" s="53">
        <f>+'8.คำนวณ'!AH40</f>
        <v>21.271800045364596</v>
      </c>
      <c r="M56" s="53">
        <f>+'8.คำนวณ'!AI40</f>
        <v>66.499055741257763</v>
      </c>
      <c r="N56" s="14" t="str">
        <f t="shared" si="117"/>
        <v>คำตากล้า,รพช.</v>
      </c>
      <c r="O56" s="50">
        <f t="shared" ref="O56:Y56" si="143">+(C56-C61)*100/C61</f>
        <v>-2.715384065153128</v>
      </c>
      <c r="P56" s="50">
        <f t="shared" si="143"/>
        <v>22.278143820823455</v>
      </c>
      <c r="Q56" s="50">
        <f t="shared" si="143"/>
        <v>2.7182739758084429</v>
      </c>
      <c r="R56" s="50">
        <f t="shared" si="143"/>
        <v>-19.770252547270605</v>
      </c>
      <c r="S56" s="50">
        <f t="shared" si="143"/>
        <v>10.187240244706764</v>
      </c>
      <c r="T56" s="50">
        <f t="shared" si="143"/>
        <v>-7.6868592218681115</v>
      </c>
      <c r="U56" s="50">
        <f t="shared" si="143"/>
        <v>-39.936816653590142</v>
      </c>
      <c r="V56" s="50">
        <f t="shared" si="143"/>
        <v>-7.73035746239771</v>
      </c>
      <c r="W56" s="50">
        <f t="shared" si="143"/>
        <v>5.4269815323153932</v>
      </c>
      <c r="X56" s="50">
        <f t="shared" si="143"/>
        <v>-60.232146706681462</v>
      </c>
      <c r="Y56" s="50">
        <f t="shared" si="143"/>
        <v>-83.724060628952358</v>
      </c>
      <c r="Z56" s="14" t="str">
        <f t="shared" si="119"/>
        <v>คำตากล้า,รพช.</v>
      </c>
      <c r="AA56" s="15">
        <f t="shared" si="120"/>
        <v>-2.7153840651531279E-2</v>
      </c>
      <c r="AB56" s="15">
        <f t="shared" si="121"/>
        <v>0.22278143820823457</v>
      </c>
      <c r="AC56" s="15">
        <f t="shared" si="122"/>
        <v>2.7182739758084429E-2</v>
      </c>
      <c r="AD56" s="15">
        <f t="shared" si="123"/>
        <v>-0.19770252547270606</v>
      </c>
      <c r="AE56" s="15">
        <f t="shared" si="124"/>
        <v>0.10187240244706765</v>
      </c>
      <c r="AF56" s="15">
        <f t="shared" si="125"/>
        <v>-7.6868592218681114E-2</v>
      </c>
      <c r="AG56" s="15">
        <f t="shared" si="126"/>
        <v>-0.3993681665359014</v>
      </c>
      <c r="AH56" s="15">
        <f t="shared" si="127"/>
        <v>-7.7303574623977106E-2</v>
      </c>
      <c r="AI56" s="15">
        <f t="shared" si="128"/>
        <v>5.4269815323153933E-2</v>
      </c>
      <c r="AJ56" s="15">
        <f t="shared" si="129"/>
        <v>-0.60232146706681466</v>
      </c>
      <c r="AK56" s="15">
        <f t="shared" si="130"/>
        <v>-0.83724060628952357</v>
      </c>
      <c r="AL56" s="14" t="str">
        <f t="shared" si="131"/>
        <v>คำตากล้า,รพช.</v>
      </c>
      <c r="AM56" s="16" t="str">
        <f>+IF(AND(C56&lt;C63),"OK","Not OK")</f>
        <v>OK</v>
      </c>
      <c r="AN56" s="16" t="str">
        <f t="shared" ref="AN56:AW56" si="144">+IF(AND(D56&lt;D63),"OK","Not OK")</f>
        <v>OK</v>
      </c>
      <c r="AO56" s="16" t="str">
        <f t="shared" si="144"/>
        <v>OK</v>
      </c>
      <c r="AP56" s="16" t="str">
        <f t="shared" si="144"/>
        <v>OK</v>
      </c>
      <c r="AQ56" s="16" t="str">
        <f t="shared" si="144"/>
        <v>OK</v>
      </c>
      <c r="AR56" s="16" t="str">
        <f t="shared" si="144"/>
        <v>OK</v>
      </c>
      <c r="AS56" s="16" t="str">
        <f t="shared" si="144"/>
        <v>OK</v>
      </c>
      <c r="AT56" s="16" t="str">
        <f t="shared" si="144"/>
        <v>OK</v>
      </c>
      <c r="AU56" s="16" t="str">
        <f t="shared" si="144"/>
        <v>OK</v>
      </c>
      <c r="AV56" s="16" t="str">
        <f t="shared" si="144"/>
        <v>OK</v>
      </c>
      <c r="AW56" s="16" t="str">
        <f t="shared" si="144"/>
        <v>OK</v>
      </c>
    </row>
    <row r="57" spans="1:49" ht="13.5" customHeight="1">
      <c r="A57" s="311" t="str">
        <f>+'8.คำนวณ'!E41</f>
        <v>นครพนม</v>
      </c>
      <c r="B57" s="14" t="str">
        <f>++'8.คำนวณ'!G41</f>
        <v>บ้านแพง,รพช.</v>
      </c>
      <c r="C57" s="53">
        <f>+'8.คำนวณ'!Y41</f>
        <v>10696.49119689653</v>
      </c>
      <c r="D57" s="53">
        <f>+'8.คำนวณ'!Z41</f>
        <v>47.567029033169241</v>
      </c>
      <c r="E57" s="53">
        <f>+'8.คำนวณ'!AA41</f>
        <v>1691.4690630116424</v>
      </c>
      <c r="F57" s="53">
        <f>+'8.คำนวณ'!AB41</f>
        <v>360.25992855401972</v>
      </c>
      <c r="G57" s="53">
        <f>+'8.คำนวณ'!AC41</f>
        <v>1226.4722145044707</v>
      </c>
      <c r="H57" s="53">
        <f>+'8.คำนวณ'!AD41</f>
        <v>1076.4394657799719</v>
      </c>
      <c r="I57" s="53">
        <f>+'8.คำนวณ'!AE41</f>
        <v>3807.0422196825116</v>
      </c>
      <c r="J57" s="53">
        <f>+'8.คำนวณ'!AF41</f>
        <v>172.79764845813781</v>
      </c>
      <c r="K57" s="53">
        <f>+'8.คำนวณ'!AG41</f>
        <v>327.09567146413667</v>
      </c>
      <c r="L57" s="53">
        <f>+'8.คำนวณ'!AH41</f>
        <v>13.674995670510059</v>
      </c>
      <c r="M57" s="53">
        <f>+'8.คำนวณ'!AI41</f>
        <v>158.65491782353433</v>
      </c>
      <c r="N57" s="14" t="str">
        <f t="shared" si="117"/>
        <v>บ้านแพง,รพช.</v>
      </c>
      <c r="O57" s="50">
        <f t="shared" ref="O57:Y57" si="145">+(C57-C61)*100/C61</f>
        <v>3.8172347298638236</v>
      </c>
      <c r="P57" s="50">
        <f t="shared" si="145"/>
        <v>-36.283266679035954</v>
      </c>
      <c r="Q57" s="50">
        <f t="shared" si="145"/>
        <v>12.474523416748051</v>
      </c>
      <c r="R57" s="50">
        <f t="shared" si="145"/>
        <v>-47.316913806219212</v>
      </c>
      <c r="S57" s="50">
        <f t="shared" si="145"/>
        <v>41.79245382832638</v>
      </c>
      <c r="T57" s="50">
        <f t="shared" si="145"/>
        <v>14.218998680308635</v>
      </c>
      <c r="U57" s="50">
        <f t="shared" si="145"/>
        <v>236.88090437424802</v>
      </c>
      <c r="V57" s="50">
        <f t="shared" si="145"/>
        <v>-2.862997221335736</v>
      </c>
      <c r="W57" s="50">
        <f t="shared" si="145"/>
        <v>-9.9025581861213858</v>
      </c>
      <c r="X57" s="50">
        <f t="shared" si="145"/>
        <v>-74.434452164281382</v>
      </c>
      <c r="Y57" s="50">
        <f t="shared" si="145"/>
        <v>-61.168503903848865</v>
      </c>
      <c r="Z57" s="14" t="str">
        <f t="shared" si="119"/>
        <v>บ้านแพง,รพช.</v>
      </c>
      <c r="AA57" s="15">
        <f t="shared" si="120"/>
        <v>3.8172347298638235E-2</v>
      </c>
      <c r="AB57" s="15">
        <f t="shared" si="121"/>
        <v>-0.36283266679035953</v>
      </c>
      <c r="AC57" s="15">
        <f t="shared" si="122"/>
        <v>0.12474523416748051</v>
      </c>
      <c r="AD57" s="15">
        <f t="shared" si="123"/>
        <v>-0.47316913806219213</v>
      </c>
      <c r="AE57" s="15">
        <f t="shared" si="124"/>
        <v>0.41792453828326381</v>
      </c>
      <c r="AF57" s="15">
        <f t="shared" si="125"/>
        <v>0.14218998680308637</v>
      </c>
      <c r="AG57" s="15">
        <f t="shared" si="126"/>
        <v>2.36880904374248</v>
      </c>
      <c r="AH57" s="15">
        <f t="shared" si="127"/>
        <v>-2.862997221335736E-2</v>
      </c>
      <c r="AI57" s="15">
        <f t="shared" si="128"/>
        <v>-9.9025581861213852E-2</v>
      </c>
      <c r="AJ57" s="15">
        <f t="shared" si="129"/>
        <v>-0.74434452164281384</v>
      </c>
      <c r="AK57" s="15">
        <f t="shared" si="130"/>
        <v>-0.6116850390384887</v>
      </c>
      <c r="AL57" s="14" t="str">
        <f t="shared" si="131"/>
        <v>บ้านแพง,รพช.</v>
      </c>
      <c r="AM57" s="16" t="str">
        <f>+IF(AND(C57&lt;C63),"OK","Not OK")</f>
        <v>OK</v>
      </c>
      <c r="AN57" s="16" t="str">
        <f t="shared" ref="AN57:AW57" si="146">+IF(AND(D57&lt;D63),"OK","Not OK")</f>
        <v>OK</v>
      </c>
      <c r="AO57" s="16" t="str">
        <f t="shared" si="146"/>
        <v>OK</v>
      </c>
      <c r="AP57" s="16" t="str">
        <f t="shared" si="146"/>
        <v>OK</v>
      </c>
      <c r="AQ57" s="16" t="str">
        <f t="shared" si="146"/>
        <v>Not OK</v>
      </c>
      <c r="AR57" s="16" t="str">
        <f t="shared" si="146"/>
        <v>OK</v>
      </c>
      <c r="AS57" s="16" t="str">
        <f t="shared" si="146"/>
        <v>Not OK</v>
      </c>
      <c r="AT57" s="16" t="str">
        <f t="shared" si="146"/>
        <v>OK</v>
      </c>
      <c r="AU57" s="16" t="str">
        <f t="shared" si="146"/>
        <v>OK</v>
      </c>
      <c r="AV57" s="16" t="str">
        <f t="shared" si="146"/>
        <v>OK</v>
      </c>
      <c r="AW57" s="16" t="str">
        <f t="shared" si="146"/>
        <v>OK</v>
      </c>
    </row>
    <row r="58" spans="1:49" ht="13.5" customHeight="1">
      <c r="A58" s="311" t="str">
        <f>+'8.คำนวณ'!E42</f>
        <v>นครพนม</v>
      </c>
      <c r="B58" s="14" t="str">
        <f>++'8.คำนวณ'!G42</f>
        <v>นาหว้า,รพช.</v>
      </c>
      <c r="C58" s="53">
        <f>+'8.คำนวณ'!Y42</f>
        <v>10567.070723706613</v>
      </c>
      <c r="D58" s="53">
        <f>+'8.คำนวณ'!Z42</f>
        <v>88.738880717478438</v>
      </c>
      <c r="E58" s="53">
        <f>+'8.คำนวณ'!AA42</f>
        <v>1751.5710153046673</v>
      </c>
      <c r="F58" s="53">
        <f>+'8.คำนวณ'!AB42</f>
        <v>572.27371199852735</v>
      </c>
      <c r="G58" s="53">
        <f>+'8.คำนวณ'!AC42</f>
        <v>703.87661694526582</v>
      </c>
      <c r="H58" s="53">
        <f>+'8.คำนวณ'!AD42</f>
        <v>1020.8063860455577</v>
      </c>
      <c r="I58" s="53">
        <f>+'8.คำนวณ'!AE42</f>
        <v>1649.0013243325679</v>
      </c>
      <c r="J58" s="53">
        <f>+'8.คำนวณ'!AF42</f>
        <v>345.94627799399802</v>
      </c>
      <c r="K58" s="53">
        <f>+'8.คำนวณ'!AG42</f>
        <v>299.98744250414154</v>
      </c>
      <c r="L58" s="53">
        <f>+'8.คำนวณ'!AH42</f>
        <v>20.481408646298512</v>
      </c>
      <c r="M58" s="53">
        <f>+'8.คำนวณ'!AI42</f>
        <v>207.46832216033781</v>
      </c>
      <c r="N58" s="14" t="str">
        <f t="shared" si="117"/>
        <v>นาหว้า,รพช.</v>
      </c>
      <c r="O58" s="50">
        <f t="shared" ref="O58:Y58" si="147">+(C58-C61)*100/C61</f>
        <v>2.5611148119690648</v>
      </c>
      <c r="P58" s="50">
        <f t="shared" si="147"/>
        <v>18.867032749379472</v>
      </c>
      <c r="Q58" s="50">
        <f t="shared" si="147"/>
        <v>16.471012970354252</v>
      </c>
      <c r="R58" s="50">
        <f t="shared" si="147"/>
        <v>-16.312798326854338</v>
      </c>
      <c r="S58" s="50">
        <f t="shared" si="147"/>
        <v>-18.624823678232314</v>
      </c>
      <c r="T58" s="50">
        <f t="shared" si="147"/>
        <v>8.3158755946437211</v>
      </c>
      <c r="U58" s="50">
        <f t="shared" si="147"/>
        <v>45.918281279742544</v>
      </c>
      <c r="V58" s="50">
        <f t="shared" si="147"/>
        <v>94.471307142310678</v>
      </c>
      <c r="W58" s="50">
        <f t="shared" si="147"/>
        <v>-17.369431931249032</v>
      </c>
      <c r="X58" s="50">
        <f t="shared" si="147"/>
        <v>-61.709791717227269</v>
      </c>
      <c r="Y58" s="50">
        <f t="shared" si="147"/>
        <v>-49.221206297526201</v>
      </c>
      <c r="Z58" s="14" t="str">
        <f t="shared" si="119"/>
        <v>นาหว้า,รพช.</v>
      </c>
      <c r="AA58" s="15">
        <f t="shared" si="120"/>
        <v>2.5611148119690647E-2</v>
      </c>
      <c r="AB58" s="15">
        <f t="shared" si="121"/>
        <v>0.18867032749379473</v>
      </c>
      <c r="AC58" s="15">
        <f t="shared" si="122"/>
        <v>0.16471012970354251</v>
      </c>
      <c r="AD58" s="15">
        <f t="shared" si="123"/>
        <v>-0.16312798326854339</v>
      </c>
      <c r="AE58" s="15">
        <f t="shared" si="124"/>
        <v>-0.18624823678232313</v>
      </c>
      <c r="AF58" s="15">
        <f t="shared" si="125"/>
        <v>8.3158755946437207E-2</v>
      </c>
      <c r="AG58" s="15">
        <f t="shared" si="126"/>
        <v>0.45918281279742545</v>
      </c>
      <c r="AH58" s="15">
        <f t="shared" si="127"/>
        <v>0.94471307142310679</v>
      </c>
      <c r="AI58" s="15">
        <f t="shared" si="128"/>
        <v>-0.17369431931249033</v>
      </c>
      <c r="AJ58" s="15">
        <f t="shared" si="129"/>
        <v>-0.61709791717227269</v>
      </c>
      <c r="AK58" s="15">
        <f t="shared" si="130"/>
        <v>-0.49221206297526199</v>
      </c>
      <c r="AL58" s="14" t="str">
        <f t="shared" si="131"/>
        <v>นาหว้า,รพช.</v>
      </c>
      <c r="AM58" s="16" t="str">
        <f>+IF(AND(C58&lt;C63),"OK","Not OK")</f>
        <v>OK</v>
      </c>
      <c r="AN58" s="16" t="str">
        <f t="shared" ref="AN58:AW58" si="148">+IF(AND(D58&lt;D63),"OK","Not OK")</f>
        <v>OK</v>
      </c>
      <c r="AO58" s="16" t="str">
        <f t="shared" si="148"/>
        <v>OK</v>
      </c>
      <c r="AP58" s="16" t="str">
        <f t="shared" si="148"/>
        <v>OK</v>
      </c>
      <c r="AQ58" s="16" t="str">
        <f t="shared" si="148"/>
        <v>OK</v>
      </c>
      <c r="AR58" s="16" t="str">
        <f t="shared" si="148"/>
        <v>OK</v>
      </c>
      <c r="AS58" s="16" t="str">
        <f t="shared" si="148"/>
        <v>OK</v>
      </c>
      <c r="AT58" s="16" t="str">
        <f t="shared" si="148"/>
        <v>Not OK</v>
      </c>
      <c r="AU58" s="16" t="str">
        <f t="shared" si="148"/>
        <v>OK</v>
      </c>
      <c r="AV58" s="16" t="str">
        <f t="shared" si="148"/>
        <v>OK</v>
      </c>
      <c r="AW58" s="16" t="str">
        <f t="shared" si="148"/>
        <v>OK</v>
      </c>
    </row>
    <row r="59" spans="1:49" ht="13.5" customHeight="1">
      <c r="A59" s="311" t="str">
        <f>+'8.คำนวณ'!E43</f>
        <v>เลย</v>
      </c>
      <c r="B59" s="14" t="str">
        <f>++'8.คำนวณ'!G43</f>
        <v>เอราวัณ,รพช.</v>
      </c>
      <c r="C59" s="53">
        <f>+'8.คำนวณ'!Y43</f>
        <v>10191.91058360862</v>
      </c>
      <c r="D59" s="53">
        <f>+'8.คำนวณ'!Z43</f>
        <v>61.535409269361821</v>
      </c>
      <c r="E59" s="53">
        <f>+'8.คำนวณ'!AA43</f>
        <v>1505.6492738199133</v>
      </c>
      <c r="F59" s="53">
        <f>+'8.คำนวณ'!AB43</f>
        <v>1358.9309333220526</v>
      </c>
      <c r="G59" s="53">
        <f>+'8.คำนวณ'!AC43</f>
        <v>722.85437639734812</v>
      </c>
      <c r="H59" s="53">
        <f>+'8.คำนวณ'!AD43</f>
        <v>859.01349149770749</v>
      </c>
      <c r="I59" s="53">
        <f>+'8.คำนวณ'!AE43</f>
        <v>754.34728442848177</v>
      </c>
      <c r="J59" s="53">
        <f>+'8.คำนวณ'!AF43</f>
        <v>162.17351242076001</v>
      </c>
      <c r="K59" s="53">
        <f>+'8.คำนวณ'!AG43</f>
        <v>380.04703035169427</v>
      </c>
      <c r="L59" s="53">
        <f>+'8.คำนวณ'!AH43</f>
        <v>54.896936327517267</v>
      </c>
      <c r="M59" s="53">
        <f>+'8.คำนวณ'!AI43</f>
        <v>1226.776543391217</v>
      </c>
      <c r="N59" s="14" t="str">
        <f t="shared" si="117"/>
        <v>เอราวัณ,รพช.</v>
      </c>
      <c r="O59" s="50">
        <f t="shared" ref="O59:Y59" si="149">+(C59-C61)*100/C61</f>
        <v>-1.0800874859529166</v>
      </c>
      <c r="P59" s="50">
        <f t="shared" si="149"/>
        <v>-17.572416400480975</v>
      </c>
      <c r="Q59" s="50">
        <f t="shared" si="149"/>
        <v>0.11840488772919296</v>
      </c>
      <c r="R59" s="50">
        <f t="shared" si="149"/>
        <v>98.725058817818521</v>
      </c>
      <c r="S59" s="50">
        <f t="shared" si="149"/>
        <v>-16.430804890809835</v>
      </c>
      <c r="T59" s="50">
        <f t="shared" si="149"/>
        <v>-8.8516688853926127</v>
      </c>
      <c r="U59" s="50">
        <f t="shared" si="149"/>
        <v>-33.248653225674552</v>
      </c>
      <c r="V59" s="50">
        <f t="shared" si="149"/>
        <v>-8.8352818038639995</v>
      </c>
      <c r="W59" s="50">
        <f t="shared" si="149"/>
        <v>4.6827218788292813</v>
      </c>
      <c r="X59" s="50">
        <f t="shared" si="149"/>
        <v>2.6303982488350073</v>
      </c>
      <c r="Y59" s="50">
        <f t="shared" si="149"/>
        <v>200.25900998878103</v>
      </c>
      <c r="Z59" s="14" t="str">
        <f t="shared" si="119"/>
        <v>เอราวัณ,รพช.</v>
      </c>
      <c r="AA59" s="15">
        <f t="shared" si="120"/>
        <v>-1.0800874859529165E-2</v>
      </c>
      <c r="AB59" s="15">
        <f t="shared" si="121"/>
        <v>-0.17572416400480975</v>
      </c>
      <c r="AC59" s="15">
        <f t="shared" si="122"/>
        <v>1.1840488772919295E-3</v>
      </c>
      <c r="AD59" s="15">
        <f t="shared" si="123"/>
        <v>0.98725058817818523</v>
      </c>
      <c r="AE59" s="15">
        <f t="shared" si="124"/>
        <v>-0.16430804890809836</v>
      </c>
      <c r="AF59" s="15">
        <f t="shared" si="125"/>
        <v>-8.851668885392612E-2</v>
      </c>
      <c r="AG59" s="15">
        <f t="shared" si="126"/>
        <v>-0.33248653225674552</v>
      </c>
      <c r="AH59" s="15">
        <f t="shared" si="127"/>
        <v>-8.8352818038639994E-2</v>
      </c>
      <c r="AI59" s="15">
        <f t="shared" si="128"/>
        <v>4.682721878829281E-2</v>
      </c>
      <c r="AJ59" s="15">
        <f t="shared" si="129"/>
        <v>2.6303982488350072E-2</v>
      </c>
      <c r="AK59" s="15">
        <f t="shared" si="130"/>
        <v>2.0025900998878101</v>
      </c>
      <c r="AL59" s="14" t="str">
        <f t="shared" si="131"/>
        <v>เอราวัณ,รพช.</v>
      </c>
      <c r="AM59" s="16" t="str">
        <f>+IF(AND(C59&lt;C63),"OK","Not OK")</f>
        <v>OK</v>
      </c>
      <c r="AN59" s="16" t="str">
        <f t="shared" ref="AN59:AW59" si="150">+IF(AND(D59&lt;D63),"OK","Not OK")</f>
        <v>OK</v>
      </c>
      <c r="AO59" s="16" t="str">
        <f t="shared" si="150"/>
        <v>OK</v>
      </c>
      <c r="AP59" s="16" t="str">
        <f t="shared" si="150"/>
        <v>Not OK</v>
      </c>
      <c r="AQ59" s="16" t="str">
        <f t="shared" si="150"/>
        <v>OK</v>
      </c>
      <c r="AR59" s="16" t="str">
        <f t="shared" si="150"/>
        <v>OK</v>
      </c>
      <c r="AS59" s="16" t="str">
        <f t="shared" si="150"/>
        <v>OK</v>
      </c>
      <c r="AT59" s="16" t="str">
        <f t="shared" si="150"/>
        <v>OK</v>
      </c>
      <c r="AU59" s="16" t="str">
        <f t="shared" si="150"/>
        <v>OK</v>
      </c>
      <c r="AV59" s="16" t="str">
        <f t="shared" si="150"/>
        <v>OK</v>
      </c>
      <c r="AW59" s="16" t="str">
        <f t="shared" si="150"/>
        <v>Not OK</v>
      </c>
    </row>
    <row r="60" spans="1:49" ht="13.5" customHeight="1">
      <c r="A60" s="311" t="str">
        <f>+'8.คำนวณ'!E44</f>
        <v>หนองบัวลำภู</v>
      </c>
      <c r="B60" s="14" t="str">
        <f>++'8.คำนวณ'!G44</f>
        <v>นาวัง เฉลิมพระเกียรติ 80 พรรษา,รพช.</v>
      </c>
      <c r="C60" s="53">
        <f>+'8.คำนวณ'!Y44</f>
        <v>11183.401636904959</v>
      </c>
      <c r="D60" s="53">
        <f>+'8.คำนวณ'!Z44</f>
        <v>214.06013691350734</v>
      </c>
      <c r="E60" s="53">
        <f>+'8.คำนวณ'!AA44</f>
        <v>1830.8348200486412</v>
      </c>
      <c r="F60" s="53">
        <f>+'8.คำนวณ'!AB44</f>
        <v>780.68658263412181</v>
      </c>
      <c r="G60" s="53">
        <f>+'8.คำนวณ'!AC44</f>
        <v>1579.2845387965447</v>
      </c>
      <c r="H60" s="53">
        <f>+'8.คำนวณ'!AD44</f>
        <v>907.18257529322159</v>
      </c>
      <c r="I60" s="53">
        <f>+'8.คำนวณ'!AE44</f>
        <v>588.76445178037545</v>
      </c>
      <c r="J60" s="53">
        <f>+'8.คำนวณ'!AF44</f>
        <v>132.93615613585334</v>
      </c>
      <c r="K60" s="53">
        <f>+'8.คำนวณ'!AG44</f>
        <v>497.51943921232311</v>
      </c>
      <c r="L60" s="53">
        <f>+'8.คำนวณ'!AH44</f>
        <v>217.10999577776579</v>
      </c>
      <c r="M60" s="53">
        <f>+'8.คำนวณ'!AI44</f>
        <v>111.68648003777651</v>
      </c>
      <c r="N60" s="14" t="str">
        <f t="shared" si="117"/>
        <v>นาวัง เฉลิมพระเกียรติ 80 พรรษา,รพช.</v>
      </c>
      <c r="O60" s="50">
        <f t="shared" ref="O60:Y60" si="151">+(C60-C61)*100/C61</f>
        <v>8.5430550490954964</v>
      </c>
      <c r="P60" s="50">
        <f t="shared" si="151"/>
        <v>186.73669421010425</v>
      </c>
      <c r="Q60" s="50">
        <f t="shared" si="151"/>
        <v>21.741673166115262</v>
      </c>
      <c r="R60" s="50">
        <f t="shared" si="151"/>
        <v>14.164732914708432</v>
      </c>
      <c r="S60" s="50">
        <f t="shared" si="151"/>
        <v>82.581086958886445</v>
      </c>
      <c r="T60" s="50">
        <f t="shared" si="151"/>
        <v>-3.7405365891747655</v>
      </c>
      <c r="U60" s="50">
        <f t="shared" si="151"/>
        <v>-47.900892731438617</v>
      </c>
      <c r="V60" s="50">
        <f t="shared" si="151"/>
        <v>-25.27085939435306</v>
      </c>
      <c r="W60" s="50">
        <f t="shared" si="151"/>
        <v>37.040115893494828</v>
      </c>
      <c r="X60" s="50">
        <f t="shared" si="151"/>
        <v>305.88941425691223</v>
      </c>
      <c r="Y60" s="50">
        <f t="shared" si="151"/>
        <v>-72.66423774897666</v>
      </c>
      <c r="Z60" s="14" t="str">
        <f t="shared" si="119"/>
        <v>นาวัง เฉลิมพระเกียรติ 80 พรรษา,รพช.</v>
      </c>
      <c r="AA60" s="15">
        <f t="shared" si="120"/>
        <v>8.5430550490954965E-2</v>
      </c>
      <c r="AB60" s="15">
        <f t="shared" si="121"/>
        <v>1.8673669421010424</v>
      </c>
      <c r="AC60" s="15">
        <f t="shared" si="122"/>
        <v>0.21741673166115263</v>
      </c>
      <c r="AD60" s="15">
        <f t="shared" si="123"/>
        <v>0.14164732914708433</v>
      </c>
      <c r="AE60" s="15">
        <f t="shared" si="124"/>
        <v>0.8258108695888644</v>
      </c>
      <c r="AF60" s="15">
        <f t="shared" si="125"/>
        <v>-3.7405365891747658E-2</v>
      </c>
      <c r="AG60" s="15">
        <f t="shared" si="126"/>
        <v>-0.47900892731438616</v>
      </c>
      <c r="AH60" s="15">
        <f t="shared" si="127"/>
        <v>-0.25270859394353062</v>
      </c>
      <c r="AI60" s="15">
        <f t="shared" si="128"/>
        <v>0.37040115893494829</v>
      </c>
      <c r="AJ60" s="15">
        <f t="shared" si="129"/>
        <v>3.0588941425691223</v>
      </c>
      <c r="AK60" s="15">
        <f t="shared" si="130"/>
        <v>-0.72664237748976657</v>
      </c>
      <c r="AL60" s="14" t="str">
        <f t="shared" si="131"/>
        <v>นาวัง เฉลิมพระเกียรติ 80 พรรษา,รพช.</v>
      </c>
      <c r="AM60" s="16" t="str">
        <f>+IF(AND(C60&lt;C63),"OK","Not OK")</f>
        <v>Not OK</v>
      </c>
      <c r="AN60" s="16" t="str">
        <f t="shared" ref="AN60:AW60" si="152">+IF(AND(D60&lt;D63),"OK","Not OK")</f>
        <v>Not OK</v>
      </c>
      <c r="AO60" s="16" t="str">
        <f t="shared" si="152"/>
        <v>Not OK</v>
      </c>
      <c r="AP60" s="16" t="str">
        <f t="shared" si="152"/>
        <v>OK</v>
      </c>
      <c r="AQ60" s="16" t="str">
        <f t="shared" si="152"/>
        <v>Not OK</v>
      </c>
      <c r="AR60" s="16" t="str">
        <f t="shared" si="152"/>
        <v>OK</v>
      </c>
      <c r="AS60" s="16" t="str">
        <f t="shared" si="152"/>
        <v>OK</v>
      </c>
      <c r="AT60" s="16" t="str">
        <f t="shared" si="152"/>
        <v>OK</v>
      </c>
      <c r="AU60" s="16" t="str">
        <f t="shared" si="152"/>
        <v>Not OK</v>
      </c>
      <c r="AV60" s="16" t="str">
        <f t="shared" si="152"/>
        <v>Not OK</v>
      </c>
      <c r="AW60" s="16" t="str">
        <f t="shared" si="152"/>
        <v>OK</v>
      </c>
    </row>
    <row r="61" spans="1:49" ht="13.5" customHeight="1">
      <c r="B61" s="18" t="s">
        <v>144</v>
      </c>
      <c r="C61" s="19">
        <f>AVERAGE(C49:C60)</f>
        <v>10303.194093667766</v>
      </c>
      <c r="D61" s="19">
        <f t="shared" ref="D61:M61" si="153">AVERAGE(D49:D60)</f>
        <v>74.65390416918747</v>
      </c>
      <c r="E61" s="19">
        <f t="shared" si="153"/>
        <v>1503.8686198689629</v>
      </c>
      <c r="F61" s="19">
        <f t="shared" si="153"/>
        <v>683.82464768464581</v>
      </c>
      <c r="G61" s="19">
        <f t="shared" si="153"/>
        <v>864.97707133935921</v>
      </c>
      <c r="H61" s="19">
        <f t="shared" si="153"/>
        <v>942.4346896901576</v>
      </c>
      <c r="I61" s="19">
        <f t="shared" si="153"/>
        <v>1130.0854902280805</v>
      </c>
      <c r="J61" s="19">
        <f t="shared" si="153"/>
        <v>177.8906529079072</v>
      </c>
      <c r="K61" s="19">
        <f t="shared" si="153"/>
        <v>363.04656922428939</v>
      </c>
      <c r="L61" s="19">
        <f t="shared" si="153"/>
        <v>53.489937936726676</v>
      </c>
      <c r="M61" s="19">
        <f t="shared" si="153"/>
        <v>408.57276637162516</v>
      </c>
      <c r="N61" s="23"/>
      <c r="V61" s="49"/>
      <c r="W61" s="49"/>
      <c r="X61" s="49"/>
      <c r="Y61" s="49"/>
      <c r="Z61" s="23"/>
      <c r="AL61" s="23"/>
    </row>
    <row r="62" spans="1:49" ht="13.5" customHeight="1">
      <c r="B62" s="20" t="s">
        <v>268</v>
      </c>
      <c r="C62" s="21">
        <f>+STDEV(C49:C61)</f>
        <v>837.07725611666785</v>
      </c>
      <c r="D62" s="21">
        <f t="shared" ref="D62:M62" si="154">+STDEV(D49:D61)</f>
        <v>45.809952295977091</v>
      </c>
      <c r="E62" s="21">
        <f t="shared" si="154"/>
        <v>318.56852511859137</v>
      </c>
      <c r="F62" s="21">
        <f t="shared" si="154"/>
        <v>263.01907870569829</v>
      </c>
      <c r="G62" s="21">
        <f t="shared" si="154"/>
        <v>311.42354928954609</v>
      </c>
      <c r="H62" s="21">
        <f t="shared" si="154"/>
        <v>139.31079727168239</v>
      </c>
      <c r="I62" s="21">
        <f t="shared" si="154"/>
        <v>954.04391420813772</v>
      </c>
      <c r="J62" s="21">
        <f t="shared" si="154"/>
        <v>92.193054869405685</v>
      </c>
      <c r="K62" s="21">
        <f t="shared" si="154"/>
        <v>76.075492098143727</v>
      </c>
      <c r="L62" s="21">
        <f t="shared" si="154"/>
        <v>61.086303809388838</v>
      </c>
      <c r="M62" s="21">
        <f t="shared" si="154"/>
        <v>413.58977177163064</v>
      </c>
      <c r="N62" s="23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23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23"/>
      <c r="AM62" s="26"/>
      <c r="AN62" s="26"/>
      <c r="AO62" s="26"/>
      <c r="AP62" s="26"/>
      <c r="AQ62" s="26"/>
      <c r="AR62" s="26"/>
      <c r="AS62" s="26"/>
      <c r="AT62" s="61"/>
      <c r="AU62" s="61"/>
      <c r="AV62" s="61"/>
      <c r="AW62" s="61"/>
    </row>
    <row r="63" spans="1:49" ht="13.5" customHeight="1">
      <c r="B63" s="20" t="s">
        <v>269</v>
      </c>
      <c r="C63" s="21">
        <f>+C61+C62</f>
        <v>11140.271349784434</v>
      </c>
      <c r="D63" s="21">
        <f t="shared" ref="D63:M63" si="155">+D61+D62</f>
        <v>120.46385646516455</v>
      </c>
      <c r="E63" s="21">
        <f t="shared" si="155"/>
        <v>1822.4371449875543</v>
      </c>
      <c r="F63" s="21">
        <f t="shared" si="155"/>
        <v>946.84372639034405</v>
      </c>
      <c r="G63" s="21">
        <f t="shared" si="155"/>
        <v>1176.4006206289052</v>
      </c>
      <c r="H63" s="21">
        <f t="shared" si="155"/>
        <v>1081.74548696184</v>
      </c>
      <c r="I63" s="21">
        <f t="shared" si="155"/>
        <v>2084.1294044362185</v>
      </c>
      <c r="J63" s="21">
        <f t="shared" si="155"/>
        <v>270.0837077773129</v>
      </c>
      <c r="K63" s="21">
        <f t="shared" si="155"/>
        <v>439.12206132243313</v>
      </c>
      <c r="L63" s="21">
        <f t="shared" si="155"/>
        <v>114.57624174611551</v>
      </c>
      <c r="M63" s="21">
        <f t="shared" si="155"/>
        <v>822.1625381432558</v>
      </c>
      <c r="N63" s="23"/>
      <c r="O63" s="51"/>
      <c r="P63" s="51"/>
      <c r="Q63" s="51"/>
      <c r="R63" s="51"/>
      <c r="S63" s="51"/>
      <c r="T63" s="51"/>
      <c r="U63" s="51"/>
      <c r="V63" s="193"/>
      <c r="W63" s="193"/>
      <c r="X63" s="193"/>
      <c r="Y63" s="193"/>
      <c r="Z63" s="23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23"/>
      <c r="AM63" s="26"/>
      <c r="AN63" s="26"/>
      <c r="AO63" s="26"/>
      <c r="AP63" s="26"/>
      <c r="AQ63" s="26"/>
      <c r="AR63" s="26"/>
      <c r="AS63" s="26"/>
      <c r="AT63" s="61"/>
      <c r="AU63" s="61"/>
      <c r="AV63" s="61"/>
      <c r="AW63" s="61"/>
    </row>
    <row r="64" spans="1:49" ht="13.5" customHeight="1">
      <c r="B64" s="371" t="s">
        <v>149</v>
      </c>
      <c r="C64" s="380" t="s">
        <v>248</v>
      </c>
      <c r="D64" s="381"/>
      <c r="E64" s="381"/>
      <c r="F64" s="381"/>
      <c r="G64" s="381"/>
      <c r="H64" s="381"/>
      <c r="I64" s="381"/>
      <c r="J64" s="381"/>
      <c r="K64" s="381"/>
      <c r="L64" s="381"/>
      <c r="M64" s="382"/>
      <c r="N64" s="371" t="s">
        <v>149</v>
      </c>
      <c r="O64" s="380" t="s">
        <v>731</v>
      </c>
      <c r="P64" s="381"/>
      <c r="Q64" s="381"/>
      <c r="R64" s="381"/>
      <c r="S64" s="381"/>
      <c r="T64" s="381"/>
      <c r="U64" s="381"/>
      <c r="V64" s="381"/>
      <c r="W64" s="381"/>
      <c r="X64" s="381"/>
      <c r="Y64" s="382"/>
      <c r="Z64" s="371" t="s">
        <v>149</v>
      </c>
      <c r="AA64" s="380" t="s">
        <v>731</v>
      </c>
      <c r="AB64" s="381"/>
      <c r="AC64" s="381"/>
      <c r="AD64" s="381"/>
      <c r="AE64" s="381"/>
      <c r="AF64" s="381"/>
      <c r="AG64" s="381"/>
      <c r="AH64" s="381"/>
      <c r="AI64" s="381"/>
      <c r="AJ64" s="381"/>
      <c r="AK64" s="382"/>
      <c r="AL64" s="371" t="s">
        <v>149</v>
      </c>
      <c r="AM64" s="380" t="s">
        <v>732</v>
      </c>
      <c r="AN64" s="381"/>
      <c r="AO64" s="381"/>
      <c r="AP64" s="381"/>
      <c r="AQ64" s="381"/>
      <c r="AR64" s="381"/>
      <c r="AS64" s="381"/>
      <c r="AT64" s="381"/>
      <c r="AU64" s="381"/>
      <c r="AV64" s="381"/>
      <c r="AW64" s="382"/>
    </row>
    <row r="65" spans="1:49" ht="13.5" customHeight="1">
      <c r="B65" s="371"/>
      <c r="C65" s="38" t="s">
        <v>5</v>
      </c>
      <c r="D65" s="38" t="s">
        <v>8</v>
      </c>
      <c r="E65" s="38" t="s">
        <v>11</v>
      </c>
      <c r="F65" s="38" t="s">
        <v>17</v>
      </c>
      <c r="G65" s="38" t="s">
        <v>20</v>
      </c>
      <c r="H65" s="38" t="s">
        <v>23</v>
      </c>
      <c r="I65" s="38" t="s">
        <v>26</v>
      </c>
      <c r="J65" s="38" t="s">
        <v>29</v>
      </c>
      <c r="K65" s="38" t="s">
        <v>32</v>
      </c>
      <c r="L65" s="38" t="s">
        <v>35</v>
      </c>
      <c r="M65" s="38" t="s">
        <v>38</v>
      </c>
      <c r="N65" s="371"/>
      <c r="O65" s="38" t="s">
        <v>5</v>
      </c>
      <c r="P65" s="38" t="s">
        <v>8</v>
      </c>
      <c r="Q65" s="38" t="s">
        <v>11</v>
      </c>
      <c r="R65" s="38" t="s">
        <v>17</v>
      </c>
      <c r="S65" s="38" t="s">
        <v>20</v>
      </c>
      <c r="T65" s="38" t="s">
        <v>23</v>
      </c>
      <c r="U65" s="38" t="s">
        <v>26</v>
      </c>
      <c r="V65" s="38" t="s">
        <v>29</v>
      </c>
      <c r="W65" s="38" t="s">
        <v>32</v>
      </c>
      <c r="X65" s="38" t="s">
        <v>35</v>
      </c>
      <c r="Y65" s="38" t="s">
        <v>38</v>
      </c>
      <c r="Z65" s="371"/>
      <c r="AA65" s="38" t="s">
        <v>5</v>
      </c>
      <c r="AB65" s="38" t="s">
        <v>8</v>
      </c>
      <c r="AC65" s="38" t="s">
        <v>11</v>
      </c>
      <c r="AD65" s="38" t="s">
        <v>17</v>
      </c>
      <c r="AE65" s="38" t="s">
        <v>20</v>
      </c>
      <c r="AF65" s="38" t="s">
        <v>23</v>
      </c>
      <c r="AG65" s="38" t="s">
        <v>26</v>
      </c>
      <c r="AH65" s="38" t="s">
        <v>29</v>
      </c>
      <c r="AI65" s="38" t="s">
        <v>32</v>
      </c>
      <c r="AJ65" s="38" t="s">
        <v>35</v>
      </c>
      <c r="AK65" s="38" t="s">
        <v>38</v>
      </c>
      <c r="AL65" s="371"/>
      <c r="AM65" s="12" t="s">
        <v>5</v>
      </c>
      <c r="AN65" s="13" t="s">
        <v>8</v>
      </c>
      <c r="AO65" s="12" t="s">
        <v>11</v>
      </c>
      <c r="AP65" s="12" t="s">
        <v>17</v>
      </c>
      <c r="AQ65" s="12" t="s">
        <v>20</v>
      </c>
      <c r="AR65" s="12" t="s">
        <v>23</v>
      </c>
      <c r="AS65" s="12" t="s">
        <v>26</v>
      </c>
      <c r="AT65" s="38" t="s">
        <v>29</v>
      </c>
      <c r="AU65" s="38" t="s">
        <v>32</v>
      </c>
      <c r="AV65" s="38" t="s">
        <v>35</v>
      </c>
      <c r="AW65" s="38" t="s">
        <v>38</v>
      </c>
    </row>
    <row r="66" spans="1:49" ht="13.5" customHeight="1">
      <c r="A66" s="311" t="str">
        <f>+'8.คำนวณ'!E45</f>
        <v>อุดรธานี</v>
      </c>
      <c r="B66" s="14" t="str">
        <f>+'8.คำนวณ'!G45</f>
        <v>ศรีธาตุ,รพช.</v>
      </c>
      <c r="C66" s="53">
        <f>+'8.คำนวณ'!Y45</f>
        <v>10707.426838540099</v>
      </c>
      <c r="D66" s="53">
        <f>+'8.คำนวณ'!Z45</f>
        <v>59.666579105793566</v>
      </c>
      <c r="E66" s="53">
        <f>+'8.คำนวณ'!AA45</f>
        <v>1768.3581830814994</v>
      </c>
      <c r="F66" s="53">
        <f>+'8.คำนวณ'!AB45</f>
        <v>533.77571171866941</v>
      </c>
      <c r="G66" s="53">
        <f>+'8.คำนวณ'!AC45</f>
        <v>821.48565997350806</v>
      </c>
      <c r="H66" s="53">
        <f>+'8.คำนวณ'!AD45</f>
        <v>768.93374058806933</v>
      </c>
      <c r="I66" s="53">
        <f>+'8.คำนวณ'!AE45</f>
        <v>471.35977036401437</v>
      </c>
      <c r="J66" s="53">
        <f>+'8.คำนวณ'!AF45</f>
        <v>214.78903146763764</v>
      </c>
      <c r="K66" s="53">
        <f>+'8.คำนวณ'!AG45</f>
        <v>329.45875489267104</v>
      </c>
      <c r="L66" s="53">
        <f>+'8.คำนวณ'!AH45</f>
        <v>13.02915694209257</v>
      </c>
      <c r="M66" s="53">
        <f>+'8.คำนวณ'!AI45</f>
        <v>424.26435608162052</v>
      </c>
      <c r="N66" s="14" t="str">
        <f t="shared" ref="N66:N71" si="156">+B66</f>
        <v>ศรีธาตุ,รพช.</v>
      </c>
      <c r="O66" s="50">
        <f>+(C66-C72)*100/C72</f>
        <v>8.3530947706583731</v>
      </c>
      <c r="P66" s="50">
        <f t="shared" ref="P66:Y66" si="157">+(D66-D72)*100/D72</f>
        <v>-11.612993036540953</v>
      </c>
      <c r="Q66" s="50">
        <f t="shared" si="157"/>
        <v>3.0455877496002532</v>
      </c>
      <c r="R66" s="50">
        <f t="shared" si="157"/>
        <v>-27.485049561210666</v>
      </c>
      <c r="S66" s="50">
        <f t="shared" si="157"/>
        <v>5.1518755002082299</v>
      </c>
      <c r="T66" s="50">
        <f t="shared" si="157"/>
        <v>-0.8738960718311134</v>
      </c>
      <c r="U66" s="50">
        <f t="shared" si="157"/>
        <v>-47.475892118297274</v>
      </c>
      <c r="V66" s="50">
        <f t="shared" si="157"/>
        <v>-29.398316615598382</v>
      </c>
      <c r="W66" s="50">
        <f t="shared" si="157"/>
        <v>-7.335119095402546</v>
      </c>
      <c r="X66" s="50">
        <f t="shared" si="157"/>
        <v>-66.893201806414126</v>
      </c>
      <c r="Y66" s="50">
        <f t="shared" si="157"/>
        <v>-11.027258547814377</v>
      </c>
      <c r="Z66" s="14" t="str">
        <f t="shared" ref="Z66:Z71" si="158">+N66</f>
        <v>ศรีธาตุ,รพช.</v>
      </c>
      <c r="AA66" s="15">
        <f t="shared" ref="AA66:AK71" si="159">+O66/100</f>
        <v>8.353094770658373E-2</v>
      </c>
      <c r="AB66" s="15">
        <f t="shared" si="159"/>
        <v>-0.11612993036540953</v>
      </c>
      <c r="AC66" s="15">
        <f t="shared" si="159"/>
        <v>3.0455877496002533E-2</v>
      </c>
      <c r="AD66" s="15">
        <f t="shared" si="159"/>
        <v>-0.27485049561210667</v>
      </c>
      <c r="AE66" s="15">
        <f t="shared" si="159"/>
        <v>5.1518755002082299E-2</v>
      </c>
      <c r="AF66" s="15">
        <f t="shared" si="159"/>
        <v>-8.7389607183111333E-3</v>
      </c>
      <c r="AG66" s="15">
        <f t="shared" si="159"/>
        <v>-0.47475892118297275</v>
      </c>
      <c r="AH66" s="15">
        <f t="shared" si="159"/>
        <v>-0.2939831661559838</v>
      </c>
      <c r="AI66" s="15">
        <f t="shared" si="159"/>
        <v>-7.3351190954025466E-2</v>
      </c>
      <c r="AJ66" s="15">
        <f t="shared" si="159"/>
        <v>-0.66893201806414126</v>
      </c>
      <c r="AK66" s="15">
        <f t="shared" si="159"/>
        <v>-0.11027258547814377</v>
      </c>
      <c r="AL66" s="14" t="str">
        <f t="shared" ref="AL66:AL71" si="160">+Z66</f>
        <v>ศรีธาตุ,รพช.</v>
      </c>
      <c r="AM66" s="16" t="str">
        <f>+IF(AND(C66&lt;C74),"OK","Not OK")</f>
        <v>Not OK</v>
      </c>
      <c r="AN66" s="16" t="str">
        <f t="shared" ref="AN66:AW66" si="161">+IF(AND(D66&lt;D74),"OK","Not OK")</f>
        <v>OK</v>
      </c>
      <c r="AO66" s="16" t="str">
        <f t="shared" si="161"/>
        <v>OK</v>
      </c>
      <c r="AP66" s="16" t="str">
        <f t="shared" si="161"/>
        <v>OK</v>
      </c>
      <c r="AQ66" s="16" t="str">
        <f t="shared" si="161"/>
        <v>OK</v>
      </c>
      <c r="AR66" s="16" t="str">
        <f t="shared" si="161"/>
        <v>OK</v>
      </c>
      <c r="AS66" s="16" t="str">
        <f t="shared" si="161"/>
        <v>OK</v>
      </c>
      <c r="AT66" s="16" t="str">
        <f t="shared" si="161"/>
        <v>OK</v>
      </c>
      <c r="AU66" s="16" t="str">
        <f t="shared" si="161"/>
        <v>OK</v>
      </c>
      <c r="AV66" s="16" t="str">
        <f t="shared" si="161"/>
        <v>OK</v>
      </c>
      <c r="AW66" s="16" t="str">
        <f t="shared" si="161"/>
        <v>OK</v>
      </c>
    </row>
    <row r="67" spans="1:49" ht="13.5" customHeight="1">
      <c r="A67" s="311" t="str">
        <f>+'8.คำนวณ'!E46</f>
        <v>บึงกาฬ</v>
      </c>
      <c r="B67" s="14" t="str">
        <f>+'8.คำนวณ'!G46</f>
        <v>ปากคาด,รพช.</v>
      </c>
      <c r="C67" s="53">
        <f>+'8.คำนวณ'!Y46</f>
        <v>9753.820663788927</v>
      </c>
      <c r="D67" s="53">
        <f>+'8.คำนวณ'!Z46</f>
        <v>70.175967268252109</v>
      </c>
      <c r="E67" s="53">
        <f>+'8.คำนวณ'!AA46</f>
        <v>1478.4935135888977</v>
      </c>
      <c r="F67" s="53">
        <f>+'8.คำนวณ'!AB46</f>
        <v>515.19323704108672</v>
      </c>
      <c r="G67" s="53">
        <f>+'8.คำนวณ'!AC46</f>
        <v>653.91240303579457</v>
      </c>
      <c r="H67" s="53">
        <f>+'8.คำนวณ'!AD46</f>
        <v>647.87170829843717</v>
      </c>
      <c r="I67" s="53">
        <f>+'8.คำนวณ'!AE46</f>
        <v>1360.3466023861149</v>
      </c>
      <c r="J67" s="53">
        <f>+'8.คำนวณ'!AF46</f>
        <v>497.29518363204892</v>
      </c>
      <c r="K67" s="53">
        <f>+'8.คำนวณ'!AG46</f>
        <v>378.54370575550291</v>
      </c>
      <c r="L67" s="53">
        <f>+'8.คำนวณ'!AH46</f>
        <v>104.91942243939202</v>
      </c>
      <c r="M67" s="53">
        <f>+'8.คำนวณ'!AI46</f>
        <v>280.44548083934632</v>
      </c>
      <c r="N67" s="14" t="str">
        <f t="shared" si="156"/>
        <v>ปากคาด,รพช.</v>
      </c>
      <c r="O67" s="50">
        <f>+(C67-C72)*100/C72</f>
        <v>-1.296859582033403</v>
      </c>
      <c r="P67" s="50">
        <f t="shared" ref="P67:Y67" si="162">+(D67-D72)*100/D72</f>
        <v>3.9550750279933973</v>
      </c>
      <c r="Q67" s="50">
        <f t="shared" si="162"/>
        <v>-13.84537671759794</v>
      </c>
      <c r="R67" s="50">
        <f t="shared" si="162"/>
        <v>-30.009531662384241</v>
      </c>
      <c r="S67" s="50">
        <f t="shared" si="162"/>
        <v>-16.297850416184637</v>
      </c>
      <c r="T67" s="50">
        <f t="shared" si="162"/>
        <v>-16.480452217123524</v>
      </c>
      <c r="U67" s="50">
        <f t="shared" si="162"/>
        <v>51.584832208011747</v>
      </c>
      <c r="V67" s="50">
        <f t="shared" si="162"/>
        <v>63.462151039438901</v>
      </c>
      <c r="W67" s="50">
        <f t="shared" si="162"/>
        <v>6.4707095807669459</v>
      </c>
      <c r="X67" s="50">
        <f t="shared" si="162"/>
        <v>166.59792039704007</v>
      </c>
      <c r="Y67" s="50">
        <f t="shared" si="162"/>
        <v>-41.187604142374056</v>
      </c>
      <c r="Z67" s="14" t="str">
        <f t="shared" si="158"/>
        <v>ปากคาด,รพช.</v>
      </c>
      <c r="AA67" s="15">
        <f t="shared" si="159"/>
        <v>-1.2968595820334029E-2</v>
      </c>
      <c r="AB67" s="15">
        <f t="shared" si="159"/>
        <v>3.9550750279933974E-2</v>
      </c>
      <c r="AC67" s="15">
        <f t="shared" si="159"/>
        <v>-0.1384537671759794</v>
      </c>
      <c r="AD67" s="15">
        <f t="shared" si="159"/>
        <v>-0.30009531662384242</v>
      </c>
      <c r="AE67" s="15">
        <f t="shared" si="159"/>
        <v>-0.16297850416184637</v>
      </c>
      <c r="AF67" s="15">
        <f t="shared" si="159"/>
        <v>-0.16480452217123523</v>
      </c>
      <c r="AG67" s="15">
        <f t="shared" si="159"/>
        <v>0.51584832208011744</v>
      </c>
      <c r="AH67" s="15">
        <f t="shared" si="159"/>
        <v>0.63462151039438897</v>
      </c>
      <c r="AI67" s="15">
        <f t="shared" si="159"/>
        <v>6.4707095807669465E-2</v>
      </c>
      <c r="AJ67" s="15">
        <f t="shared" si="159"/>
        <v>1.6659792039704007</v>
      </c>
      <c r="AK67" s="15">
        <f t="shared" si="159"/>
        <v>-0.41187604142374057</v>
      </c>
      <c r="AL67" s="14" t="str">
        <f t="shared" si="160"/>
        <v>ปากคาด,รพช.</v>
      </c>
      <c r="AM67" s="16" t="str">
        <f>+IF(AND(C67&lt;C74),"OK","Not OK")</f>
        <v>OK</v>
      </c>
      <c r="AN67" s="16" t="str">
        <f t="shared" ref="AN67:AW67" si="163">+IF(AND(D67&lt;D74),"OK","Not OK")</f>
        <v>OK</v>
      </c>
      <c r="AO67" s="16" t="str">
        <f t="shared" si="163"/>
        <v>OK</v>
      </c>
      <c r="AP67" s="16" t="str">
        <f t="shared" si="163"/>
        <v>OK</v>
      </c>
      <c r="AQ67" s="16" t="str">
        <f t="shared" si="163"/>
        <v>OK</v>
      </c>
      <c r="AR67" s="16" t="str">
        <f t="shared" si="163"/>
        <v>OK</v>
      </c>
      <c r="AS67" s="16" t="str">
        <f t="shared" si="163"/>
        <v>Not OK</v>
      </c>
      <c r="AT67" s="16" t="str">
        <f t="shared" si="163"/>
        <v>Not OK</v>
      </c>
      <c r="AU67" s="16" t="str">
        <f t="shared" si="163"/>
        <v>OK</v>
      </c>
      <c r="AV67" s="16" t="str">
        <f t="shared" si="163"/>
        <v>Not OK</v>
      </c>
      <c r="AW67" s="16" t="str">
        <f t="shared" si="163"/>
        <v>OK</v>
      </c>
    </row>
    <row r="68" spans="1:49" ht="13.5" customHeight="1">
      <c r="A68" s="311" t="str">
        <f>+'8.คำนวณ'!E47</f>
        <v>บึงกาฬ</v>
      </c>
      <c r="B68" s="14" t="str">
        <f>+'8.คำนวณ'!G47</f>
        <v>บึงโขงหลง,รพช.</v>
      </c>
      <c r="C68" s="53">
        <f>+'8.คำนวณ'!Y47</f>
        <v>9553.452052171082</v>
      </c>
      <c r="D68" s="53">
        <f>+'8.คำนวณ'!Z47</f>
        <v>77.642242536325426</v>
      </c>
      <c r="E68" s="53">
        <f>+'8.คำนวณ'!AA47</f>
        <v>1947.6923874170132</v>
      </c>
      <c r="F68" s="53">
        <f>+'8.คำนวณ'!AB47</f>
        <v>1081.0979274435024</v>
      </c>
      <c r="G68" s="53">
        <f>+'8.คำนวณ'!AC47</f>
        <v>440.95951526099964</v>
      </c>
      <c r="H68" s="53">
        <f>+'8.คำนวณ'!AD47</f>
        <v>834.4421394528913</v>
      </c>
      <c r="I68" s="53">
        <f>+'8.คำนวณ'!AE47</f>
        <v>1138.2398937567609</v>
      </c>
      <c r="J68" s="53">
        <f>+'8.คำนวณ'!AF47</f>
        <v>590.47163724401628</v>
      </c>
      <c r="K68" s="53">
        <f>+'8.คำนวณ'!AG47</f>
        <v>263.38780757100665</v>
      </c>
      <c r="L68" s="53">
        <f>+'8.คำนวณ'!AH47</f>
        <v>25.860280500236595</v>
      </c>
      <c r="M68" s="53">
        <f>+'8.คำนวณ'!AI47</f>
        <v>289.73475075870397</v>
      </c>
      <c r="N68" s="14" t="str">
        <f t="shared" si="156"/>
        <v>บึงโขงหลง,รพช.</v>
      </c>
      <c r="O68" s="50">
        <f>+(C68-C72)*100/C72</f>
        <v>-3.3244764400397595</v>
      </c>
      <c r="P68" s="50">
        <f t="shared" ref="P68:Y68" si="164">+(D68-D72)*100/D72</f>
        <v>15.015231886327859</v>
      </c>
      <c r="Q68" s="50">
        <f t="shared" si="164"/>
        <v>13.495732220421097</v>
      </c>
      <c r="R68" s="50">
        <f t="shared" si="164"/>
        <v>46.870232022401446</v>
      </c>
      <c r="S68" s="50">
        <f t="shared" si="164"/>
        <v>-43.556263598256713</v>
      </c>
      <c r="T68" s="50">
        <f t="shared" si="164"/>
        <v>7.5710348907198064</v>
      </c>
      <c r="U68" s="50">
        <f t="shared" si="164"/>
        <v>26.835251402061971</v>
      </c>
      <c r="V68" s="50">
        <f t="shared" si="164"/>
        <v>94.089480711925816</v>
      </c>
      <c r="W68" s="50">
        <f t="shared" si="164"/>
        <v>-25.918496753132409</v>
      </c>
      <c r="X68" s="50">
        <f t="shared" si="164"/>
        <v>-34.289602039796037</v>
      </c>
      <c r="Y68" s="50">
        <f t="shared" si="164"/>
        <v>-39.239545581792143</v>
      </c>
      <c r="Z68" s="14" t="str">
        <f t="shared" si="158"/>
        <v>บึงโขงหลง,รพช.</v>
      </c>
      <c r="AA68" s="15">
        <f t="shared" si="159"/>
        <v>-3.3244764400397593E-2</v>
      </c>
      <c r="AB68" s="15">
        <f t="shared" si="159"/>
        <v>0.15015231886327859</v>
      </c>
      <c r="AC68" s="15">
        <f t="shared" si="159"/>
        <v>0.13495732220421097</v>
      </c>
      <c r="AD68" s="15">
        <f t="shared" si="159"/>
        <v>0.46870232022401448</v>
      </c>
      <c r="AE68" s="15">
        <f t="shared" si="159"/>
        <v>-0.43556263598256711</v>
      </c>
      <c r="AF68" s="15">
        <f t="shared" si="159"/>
        <v>7.5710348907198063E-2</v>
      </c>
      <c r="AG68" s="15">
        <f t="shared" si="159"/>
        <v>0.26835251402061971</v>
      </c>
      <c r="AH68" s="15">
        <f t="shared" si="159"/>
        <v>0.94089480711925821</v>
      </c>
      <c r="AI68" s="15">
        <f t="shared" si="159"/>
        <v>-0.25918496753132408</v>
      </c>
      <c r="AJ68" s="15">
        <f t="shared" si="159"/>
        <v>-0.34289602039796035</v>
      </c>
      <c r="AK68" s="15">
        <f t="shared" si="159"/>
        <v>-0.39239545581792146</v>
      </c>
      <c r="AL68" s="14" t="str">
        <f t="shared" si="160"/>
        <v>บึงโขงหลง,รพช.</v>
      </c>
      <c r="AM68" s="16" t="str">
        <f>+IF(AND(C68&lt;C74),"OK","Not OK")</f>
        <v>OK</v>
      </c>
      <c r="AN68" s="16" t="str">
        <f t="shared" ref="AN68:AW68" si="165">+IF(AND(D68&lt;D74),"OK","Not OK")</f>
        <v>OK</v>
      </c>
      <c r="AO68" s="16" t="str">
        <f t="shared" si="165"/>
        <v>OK</v>
      </c>
      <c r="AP68" s="16" t="str">
        <f t="shared" si="165"/>
        <v>OK</v>
      </c>
      <c r="AQ68" s="16" t="str">
        <f t="shared" si="165"/>
        <v>OK</v>
      </c>
      <c r="AR68" s="16" t="str">
        <f t="shared" si="165"/>
        <v>OK</v>
      </c>
      <c r="AS68" s="16" t="str">
        <f t="shared" si="165"/>
        <v>OK</v>
      </c>
      <c r="AT68" s="16" t="str">
        <f t="shared" si="165"/>
        <v>Not OK</v>
      </c>
      <c r="AU68" s="16" t="str">
        <f t="shared" si="165"/>
        <v>OK</v>
      </c>
      <c r="AV68" s="16" t="str">
        <f t="shared" si="165"/>
        <v>OK</v>
      </c>
      <c r="AW68" s="16" t="str">
        <f t="shared" si="165"/>
        <v>OK</v>
      </c>
    </row>
    <row r="69" spans="1:49" ht="13.5" customHeight="1">
      <c r="A69" s="311" t="str">
        <f>+'8.คำนวณ'!E48</f>
        <v>สกลนคร</v>
      </c>
      <c r="B69" s="14" t="str">
        <f>+'8.คำนวณ'!G48</f>
        <v>โคกศรีสุพรรณ,รพช.</v>
      </c>
      <c r="C69" s="53">
        <f>+'8.คำนวณ'!Y48</f>
        <v>9255.3495188967045</v>
      </c>
      <c r="D69" s="53">
        <f>+'8.คำนวณ'!Z48</f>
        <v>27.191801111997194</v>
      </c>
      <c r="E69" s="53">
        <f>+'8.คำนวณ'!AA48</f>
        <v>1152.6637800097035</v>
      </c>
      <c r="F69" s="53">
        <f>+'8.คำนวณ'!AB48</f>
        <v>442.10354433768129</v>
      </c>
      <c r="G69" s="53">
        <f>+'8.คำนวณ'!AC48</f>
        <v>658.76204933163069</v>
      </c>
      <c r="H69" s="53">
        <f>+'8.คำนวณ'!AD48</f>
        <v>529.3639320309843</v>
      </c>
      <c r="I69" s="53">
        <f>+'8.คำนวณ'!AE48</f>
        <v>661.24472838604265</v>
      </c>
      <c r="J69" s="53">
        <f>+'8.คำนวณ'!AF48</f>
        <v>185.11905731191132</v>
      </c>
      <c r="K69" s="53">
        <f>+'8.คำนวณ'!AG48</f>
        <v>368.3827783199585</v>
      </c>
      <c r="L69" s="53">
        <f>+'8.คำนวณ'!AH48</f>
        <v>10.096072318854318</v>
      </c>
      <c r="M69" s="53">
        <f>+'8.คำนวณ'!AI48</f>
        <v>6.2068850136908384</v>
      </c>
      <c r="N69" s="14" t="str">
        <f t="shared" si="156"/>
        <v>โคกศรีสุพรรณ,รพช.</v>
      </c>
      <c r="O69" s="50">
        <f>+(C69-C72)*100/C72</f>
        <v>-6.341105227358744</v>
      </c>
      <c r="P69" s="50">
        <f t="shared" ref="P69:Y69" si="166">+(D69-D72)*100/D72</f>
        <v>-59.719461878756825</v>
      </c>
      <c r="Q69" s="50">
        <f t="shared" si="166"/>
        <v>-32.832093732391954</v>
      </c>
      <c r="R69" s="50">
        <f t="shared" si="166"/>
        <v>-39.938974549375779</v>
      </c>
      <c r="S69" s="50">
        <f t="shared" si="166"/>
        <v>-15.677085589277917</v>
      </c>
      <c r="T69" s="50">
        <f t="shared" si="166"/>
        <v>-31.757729733388608</v>
      </c>
      <c r="U69" s="50">
        <f t="shared" si="166"/>
        <v>-26.316814387587673</v>
      </c>
      <c r="V69" s="50">
        <f t="shared" si="166"/>
        <v>-39.150910158446891</v>
      </c>
      <c r="W69" s="50">
        <f t="shared" si="166"/>
        <v>3.6128066818085767</v>
      </c>
      <c r="X69" s="50">
        <f t="shared" si="166"/>
        <v>-74.346104641020929</v>
      </c>
      <c r="Y69" s="50">
        <f t="shared" si="166"/>
        <v>-98.69835029120307</v>
      </c>
      <c r="Z69" s="14" t="str">
        <f t="shared" si="158"/>
        <v>โคกศรีสุพรรณ,รพช.</v>
      </c>
      <c r="AA69" s="15">
        <f t="shared" si="159"/>
        <v>-6.341105227358744E-2</v>
      </c>
      <c r="AB69" s="15">
        <f t="shared" si="159"/>
        <v>-0.5971946187875683</v>
      </c>
      <c r="AC69" s="15">
        <f t="shared" si="159"/>
        <v>-0.32832093732391954</v>
      </c>
      <c r="AD69" s="15">
        <f t="shared" si="159"/>
        <v>-0.39938974549375778</v>
      </c>
      <c r="AE69" s="15">
        <f t="shared" si="159"/>
        <v>-0.15677085589277917</v>
      </c>
      <c r="AF69" s="15">
        <f t="shared" si="159"/>
        <v>-0.31757729733388607</v>
      </c>
      <c r="AG69" s="15">
        <f t="shared" si="159"/>
        <v>-0.26316814387587673</v>
      </c>
      <c r="AH69" s="15">
        <f t="shared" si="159"/>
        <v>-0.39150910158446889</v>
      </c>
      <c r="AI69" s="15">
        <f t="shared" si="159"/>
        <v>3.6128066818085766E-2</v>
      </c>
      <c r="AJ69" s="15">
        <f t="shared" si="159"/>
        <v>-0.74346104641020927</v>
      </c>
      <c r="AK69" s="15">
        <f t="shared" si="159"/>
        <v>-0.98698350291203074</v>
      </c>
      <c r="AL69" s="14" t="str">
        <f t="shared" si="160"/>
        <v>โคกศรีสุพรรณ,รพช.</v>
      </c>
      <c r="AM69" s="16" t="str">
        <f>+IF(AND(C69&lt;C74),"OK","Not OK")</f>
        <v>OK</v>
      </c>
      <c r="AN69" s="16" t="str">
        <f t="shared" ref="AN69:AW69" si="167">+IF(AND(D69&lt;D74),"OK","Not OK")</f>
        <v>OK</v>
      </c>
      <c r="AO69" s="16" t="str">
        <f t="shared" si="167"/>
        <v>OK</v>
      </c>
      <c r="AP69" s="16" t="str">
        <f t="shared" si="167"/>
        <v>OK</v>
      </c>
      <c r="AQ69" s="16" t="str">
        <f t="shared" si="167"/>
        <v>OK</v>
      </c>
      <c r="AR69" s="16" t="str">
        <f t="shared" si="167"/>
        <v>OK</v>
      </c>
      <c r="AS69" s="16" t="str">
        <f t="shared" si="167"/>
        <v>OK</v>
      </c>
      <c r="AT69" s="16" t="str">
        <f t="shared" si="167"/>
        <v>OK</v>
      </c>
      <c r="AU69" s="16" t="str">
        <f t="shared" si="167"/>
        <v>OK</v>
      </c>
      <c r="AV69" s="16" t="str">
        <f t="shared" si="167"/>
        <v>OK</v>
      </c>
      <c r="AW69" s="16" t="str">
        <f t="shared" si="167"/>
        <v>OK</v>
      </c>
    </row>
    <row r="70" spans="1:49" ht="13.5" customHeight="1">
      <c r="A70" s="311" t="str">
        <f>+'8.คำนวณ'!E49</f>
        <v>นครพนม</v>
      </c>
      <c r="B70" s="14" t="str">
        <f>+'8.คำนวณ'!G49</f>
        <v>เรณูนคร,รพช.</v>
      </c>
      <c r="C70" s="53">
        <f>+'8.คำนวณ'!Y49</f>
        <v>10169.32933520402</v>
      </c>
      <c r="D70" s="53">
        <f>+'8.คำนวณ'!Z49</f>
        <v>76.946900299631352</v>
      </c>
      <c r="E70" s="53">
        <f>+'8.คำนวณ'!AA49</f>
        <v>2271.4616079878015</v>
      </c>
      <c r="F70" s="53">
        <f>+'8.คำนวณ'!AB49</f>
        <v>1515.5525926611881</v>
      </c>
      <c r="G70" s="53">
        <f>+'8.คำนวณ'!AC49</f>
        <v>755.81646691242702</v>
      </c>
      <c r="H70" s="53">
        <f>+'8.คำนวณ'!AD49</f>
        <v>630.64943194359523</v>
      </c>
      <c r="I70" s="53">
        <f>+'8.คำนวณ'!AE49</f>
        <v>435.29190386425512</v>
      </c>
      <c r="J70" s="53">
        <f>+'8.คำนวณ'!AF49</f>
        <v>170.88407615355538</v>
      </c>
      <c r="K70" s="53">
        <f>+'8.คำนวณ'!AG49</f>
        <v>402.94024853419114</v>
      </c>
      <c r="L70" s="53">
        <f>+'8.คำนวณ'!AH49</f>
        <v>35.024661107037666</v>
      </c>
      <c r="M70" s="53">
        <f>+'8.คำนวณ'!AI49</f>
        <v>963.7734568731272</v>
      </c>
      <c r="N70" s="14" t="str">
        <f t="shared" si="156"/>
        <v>เรณูนคร,รพช.</v>
      </c>
      <c r="O70" s="50">
        <f t="shared" ref="O70:Y70" si="168">+(C70-C72)*100/C72</f>
        <v>2.9078528228013316</v>
      </c>
      <c r="P70" s="50">
        <f t="shared" si="168"/>
        <v>13.985187596245561</v>
      </c>
      <c r="Q70" s="50">
        <f t="shared" si="168"/>
        <v>32.362379231271177</v>
      </c>
      <c r="R70" s="50">
        <f t="shared" si="168"/>
        <v>105.89213546330951</v>
      </c>
      <c r="S70" s="50">
        <f t="shared" si="168"/>
        <v>-3.2539179900647688</v>
      </c>
      <c r="T70" s="50">
        <f t="shared" si="168"/>
        <v>-18.700639816804198</v>
      </c>
      <c r="U70" s="50">
        <f t="shared" si="168"/>
        <v>-51.494971874792412</v>
      </c>
      <c r="V70" s="50">
        <f t="shared" si="168"/>
        <v>-43.829983507108992</v>
      </c>
      <c r="W70" s="50">
        <f t="shared" si="168"/>
        <v>13.332578320019419</v>
      </c>
      <c r="X70" s="50">
        <f t="shared" si="168"/>
        <v>-11.003114612632807</v>
      </c>
      <c r="Y70" s="50">
        <f t="shared" si="168"/>
        <v>102.11352984919456</v>
      </c>
      <c r="Z70" s="14" t="str">
        <f t="shared" si="158"/>
        <v>เรณูนคร,รพช.</v>
      </c>
      <c r="AA70" s="15">
        <f t="shared" si="159"/>
        <v>2.9078528228013316E-2</v>
      </c>
      <c r="AB70" s="15">
        <f t="shared" si="159"/>
        <v>0.1398518759624556</v>
      </c>
      <c r="AC70" s="15">
        <f t="shared" si="159"/>
        <v>0.32362379231271177</v>
      </c>
      <c r="AD70" s="15">
        <f t="shared" si="159"/>
        <v>1.0589213546330951</v>
      </c>
      <c r="AE70" s="15">
        <f t="shared" si="159"/>
        <v>-3.253917990064769E-2</v>
      </c>
      <c r="AF70" s="15">
        <f t="shared" si="159"/>
        <v>-0.18700639816804199</v>
      </c>
      <c r="AG70" s="15">
        <f t="shared" si="159"/>
        <v>-0.51494971874792417</v>
      </c>
      <c r="AH70" s="15">
        <f t="shared" si="159"/>
        <v>-0.43829983507108994</v>
      </c>
      <c r="AI70" s="15">
        <f t="shared" si="159"/>
        <v>0.1333257832001942</v>
      </c>
      <c r="AJ70" s="15">
        <f t="shared" si="159"/>
        <v>-0.11003114612632807</v>
      </c>
      <c r="AK70" s="15">
        <f t="shared" si="159"/>
        <v>1.0211352984919457</v>
      </c>
      <c r="AL70" s="14" t="str">
        <f t="shared" si="160"/>
        <v>เรณูนคร,รพช.</v>
      </c>
      <c r="AM70" s="16" t="str">
        <f>+IF(AND(C70&lt;C74),"OK","Not OK")</f>
        <v>OK</v>
      </c>
      <c r="AN70" s="16" t="str">
        <f t="shared" ref="AN70:AW70" si="169">+IF(AND(D70&lt;D74),"OK","Not OK")</f>
        <v>OK</v>
      </c>
      <c r="AO70" s="16" t="str">
        <f t="shared" si="169"/>
        <v>Not OK</v>
      </c>
      <c r="AP70" s="16" t="str">
        <f t="shared" si="169"/>
        <v>Not OK</v>
      </c>
      <c r="AQ70" s="16" t="str">
        <f t="shared" si="169"/>
        <v>OK</v>
      </c>
      <c r="AR70" s="16" t="str">
        <f t="shared" si="169"/>
        <v>OK</v>
      </c>
      <c r="AS70" s="16" t="str">
        <f t="shared" si="169"/>
        <v>OK</v>
      </c>
      <c r="AT70" s="16" t="str">
        <f t="shared" si="169"/>
        <v>OK</v>
      </c>
      <c r="AU70" s="16" t="str">
        <f t="shared" si="169"/>
        <v>OK</v>
      </c>
      <c r="AV70" s="16" t="str">
        <f t="shared" si="169"/>
        <v>OK</v>
      </c>
      <c r="AW70" s="16" t="str">
        <f t="shared" si="169"/>
        <v>Not OK</v>
      </c>
    </row>
    <row r="71" spans="1:49" ht="13.5" customHeight="1">
      <c r="A71" s="311" t="str">
        <f>+'8.คำนวณ'!E50</f>
        <v>นครพนม</v>
      </c>
      <c r="B71" s="14" t="str">
        <f>+'8.คำนวณ'!G50</f>
        <v>โพนสวรรค์,รพช.</v>
      </c>
      <c r="C71" s="53">
        <f>+'8.คำนวณ'!Y50</f>
        <v>9852.4776913301484</v>
      </c>
      <c r="D71" s="53">
        <f>+'8.คำนวณ'!Z50</f>
        <v>93.412823197209704</v>
      </c>
      <c r="E71" s="53">
        <f>+'8.คำนวณ'!AA50</f>
        <v>1677.8889058162833</v>
      </c>
      <c r="F71" s="53">
        <f>+'8.คำนวณ'!AB50</f>
        <v>328.82040430377288</v>
      </c>
      <c r="G71" s="53">
        <f>+'8.คำนวณ'!AC50</f>
        <v>1356.4876308297376</v>
      </c>
      <c r="H71" s="53">
        <f>+'8.คำนวณ'!AD50</f>
        <v>1243.0150261625242</v>
      </c>
      <c r="I71" s="53">
        <f>+'8.คำนวณ'!AE50</f>
        <v>1318.0133568551842</v>
      </c>
      <c r="J71" s="53">
        <f>+'8.คำนวณ'!AF50</f>
        <v>166.80002410156621</v>
      </c>
      <c r="K71" s="53">
        <f>+'8.คำนวณ'!AG50</f>
        <v>390.51399671068401</v>
      </c>
      <c r="L71" s="53">
        <f>+'8.คำนวณ'!AH50</f>
        <v>47.199981033710699</v>
      </c>
      <c r="M71" s="53">
        <f>+'8.คำนวณ'!AI50</f>
        <v>896.66049383561369</v>
      </c>
      <c r="N71" s="14" t="str">
        <f t="shared" si="156"/>
        <v>โพนสวรรค์,รพช.</v>
      </c>
      <c r="O71" s="50">
        <f t="shared" ref="O71:Y71" si="170">+(C71-C72)*100/C72</f>
        <v>-0.2985063440277243</v>
      </c>
      <c r="P71" s="50">
        <f t="shared" si="170"/>
        <v>38.376960404730944</v>
      </c>
      <c r="Q71" s="50">
        <f t="shared" si="170"/>
        <v>-2.2262287513026573</v>
      </c>
      <c r="R71" s="50">
        <f t="shared" si="170"/>
        <v>-55.328811712740247</v>
      </c>
      <c r="S71" s="50">
        <f t="shared" si="170"/>
        <v>73.63324209357576</v>
      </c>
      <c r="T71" s="50">
        <f t="shared" si="170"/>
        <v>60.24168294842768</v>
      </c>
      <c r="U71" s="50">
        <f t="shared" si="170"/>
        <v>46.867594770603638</v>
      </c>
      <c r="V71" s="50">
        <f t="shared" si="170"/>
        <v>-45.172421470210473</v>
      </c>
      <c r="W71" s="50">
        <f t="shared" si="170"/>
        <v>9.8375212659400812</v>
      </c>
      <c r="X71" s="50">
        <f t="shared" si="170"/>
        <v>19.934102702823875</v>
      </c>
      <c r="Y71" s="50">
        <f t="shared" si="170"/>
        <v>88.039228713989061</v>
      </c>
      <c r="Z71" s="14" t="str">
        <f t="shared" si="158"/>
        <v>โพนสวรรค์,รพช.</v>
      </c>
      <c r="AA71" s="15">
        <f t="shared" si="159"/>
        <v>-2.9850634402772431E-3</v>
      </c>
      <c r="AB71" s="15">
        <f t="shared" si="159"/>
        <v>0.38376960404730942</v>
      </c>
      <c r="AC71" s="15">
        <f t="shared" si="159"/>
        <v>-2.2262287513026571E-2</v>
      </c>
      <c r="AD71" s="15">
        <f t="shared" si="159"/>
        <v>-0.55328811712740245</v>
      </c>
      <c r="AE71" s="15">
        <f t="shared" si="159"/>
        <v>0.73633242093575757</v>
      </c>
      <c r="AF71" s="15">
        <f t="shared" si="159"/>
        <v>0.60241682948427677</v>
      </c>
      <c r="AG71" s="15">
        <f t="shared" si="159"/>
        <v>0.46867594770603638</v>
      </c>
      <c r="AH71" s="15">
        <f t="shared" si="159"/>
        <v>-0.45172421470210472</v>
      </c>
      <c r="AI71" s="15">
        <f t="shared" si="159"/>
        <v>9.8375212659400815E-2</v>
      </c>
      <c r="AJ71" s="15">
        <f t="shared" si="159"/>
        <v>0.19934102702823875</v>
      </c>
      <c r="AK71" s="15">
        <f t="shared" si="159"/>
        <v>0.88039228713989059</v>
      </c>
      <c r="AL71" s="14" t="str">
        <f t="shared" si="160"/>
        <v>โพนสวรรค์,รพช.</v>
      </c>
      <c r="AM71" s="16" t="str">
        <f>+IF(AND(C71&lt;C74),"OK","Not OK")</f>
        <v>OK</v>
      </c>
      <c r="AN71" s="16" t="str">
        <f t="shared" ref="AN71:AW71" si="171">+IF(AND(D71&lt;D74),"OK","Not OK")</f>
        <v>Not OK</v>
      </c>
      <c r="AO71" s="16" t="str">
        <f t="shared" si="171"/>
        <v>OK</v>
      </c>
      <c r="AP71" s="16" t="str">
        <f t="shared" si="171"/>
        <v>OK</v>
      </c>
      <c r="AQ71" s="16" t="str">
        <f t="shared" si="171"/>
        <v>Not OK</v>
      </c>
      <c r="AR71" s="16" t="str">
        <f t="shared" si="171"/>
        <v>Not OK</v>
      </c>
      <c r="AS71" s="16" t="str">
        <f t="shared" si="171"/>
        <v>OK</v>
      </c>
      <c r="AT71" s="16" t="str">
        <f t="shared" si="171"/>
        <v>OK</v>
      </c>
      <c r="AU71" s="16" t="str">
        <f t="shared" si="171"/>
        <v>OK</v>
      </c>
      <c r="AV71" s="16" t="str">
        <f t="shared" si="171"/>
        <v>OK</v>
      </c>
      <c r="AW71" s="16" t="str">
        <f t="shared" si="171"/>
        <v>Not OK</v>
      </c>
    </row>
    <row r="72" spans="1:49" ht="13.5" customHeight="1">
      <c r="B72" s="18" t="s">
        <v>144</v>
      </c>
      <c r="C72" s="19">
        <f t="shared" ref="C72:M72" si="172">AVERAGE(C66:C71)</f>
        <v>9881.9760166551623</v>
      </c>
      <c r="D72" s="19">
        <f t="shared" si="172"/>
        <v>67.50605225320156</v>
      </c>
      <c r="E72" s="19">
        <f t="shared" si="172"/>
        <v>1716.0930629835332</v>
      </c>
      <c r="F72" s="19">
        <f t="shared" si="172"/>
        <v>736.09056958431677</v>
      </c>
      <c r="G72" s="19">
        <f t="shared" si="172"/>
        <v>781.23728755734965</v>
      </c>
      <c r="H72" s="19">
        <f t="shared" si="172"/>
        <v>775.71266307941687</v>
      </c>
      <c r="I72" s="19">
        <f t="shared" si="172"/>
        <v>897.41604260206202</v>
      </c>
      <c r="J72" s="19">
        <f t="shared" si="172"/>
        <v>304.22650165178931</v>
      </c>
      <c r="K72" s="19">
        <f t="shared" si="172"/>
        <v>355.53788196400234</v>
      </c>
      <c r="L72" s="19">
        <f t="shared" si="172"/>
        <v>39.354929056887308</v>
      </c>
      <c r="M72" s="19">
        <f t="shared" si="172"/>
        <v>476.8475705670171</v>
      </c>
      <c r="P72" s="48"/>
      <c r="U72" s="48"/>
      <c r="V72" s="48"/>
      <c r="W72" s="48"/>
      <c r="X72" s="48"/>
      <c r="Y72" s="48"/>
      <c r="AB72" s="59"/>
      <c r="AG72" s="59"/>
      <c r="AH72" s="59"/>
      <c r="AI72" s="59"/>
      <c r="AJ72" s="59"/>
      <c r="AK72" s="59"/>
      <c r="AN72" s="11"/>
      <c r="AS72" s="11"/>
      <c r="AT72" s="59"/>
      <c r="AU72" s="59"/>
      <c r="AV72" s="59"/>
      <c r="AW72" s="59"/>
    </row>
    <row r="73" spans="1:49" ht="13.5" customHeight="1">
      <c r="B73" s="20" t="s">
        <v>268</v>
      </c>
      <c r="C73" s="21">
        <f t="shared" ref="C73:M73" si="173">STDEV(C66:C71)</f>
        <v>506.32473722506916</v>
      </c>
      <c r="D73" s="21">
        <f t="shared" si="173"/>
        <v>22.613524168202542</v>
      </c>
      <c r="E73" s="21">
        <f t="shared" si="173"/>
        <v>384.75180858492519</v>
      </c>
      <c r="F73" s="21">
        <f t="shared" si="173"/>
        <v>462.30193903443308</v>
      </c>
      <c r="G73" s="21">
        <f t="shared" si="173"/>
        <v>309.89671813533357</v>
      </c>
      <c r="H73" s="21">
        <f t="shared" si="173"/>
        <v>252.95887087206629</v>
      </c>
      <c r="I73" s="21">
        <f t="shared" si="173"/>
        <v>424.27879692484294</v>
      </c>
      <c r="J73" s="21">
        <f t="shared" si="173"/>
        <v>188.71336844619097</v>
      </c>
      <c r="K73" s="21">
        <f t="shared" si="173"/>
        <v>51.645579344965988</v>
      </c>
      <c r="L73" s="21">
        <f t="shared" si="173"/>
        <v>34.957778442759832</v>
      </c>
      <c r="M73" s="21">
        <f t="shared" si="173"/>
        <v>377.14515689003673</v>
      </c>
      <c r="V73" s="49"/>
      <c r="W73" s="49"/>
      <c r="X73" s="49"/>
      <c r="Y73" s="49"/>
    </row>
    <row r="74" spans="1:49" ht="13.5" customHeight="1">
      <c r="B74" s="20" t="s">
        <v>269</v>
      </c>
      <c r="C74" s="21">
        <f>+C72+C73</f>
        <v>10388.300753880232</v>
      </c>
      <c r="D74" s="21">
        <f t="shared" ref="D74:M74" si="174">+D72+D73</f>
        <v>90.119576421404105</v>
      </c>
      <c r="E74" s="21">
        <f t="shared" si="174"/>
        <v>2100.8448715684585</v>
      </c>
      <c r="F74" s="21">
        <f t="shared" si="174"/>
        <v>1198.3925086187498</v>
      </c>
      <c r="G74" s="21">
        <f t="shared" si="174"/>
        <v>1091.1340056926833</v>
      </c>
      <c r="H74" s="21">
        <f t="shared" si="174"/>
        <v>1028.6715339514831</v>
      </c>
      <c r="I74" s="21">
        <f t="shared" si="174"/>
        <v>1321.6948395269051</v>
      </c>
      <c r="J74" s="21">
        <f t="shared" si="174"/>
        <v>492.93987009798025</v>
      </c>
      <c r="K74" s="21">
        <f t="shared" si="174"/>
        <v>407.18346130896833</v>
      </c>
      <c r="L74" s="21">
        <f t="shared" si="174"/>
        <v>74.312707499647132</v>
      </c>
      <c r="M74" s="21">
        <f t="shared" si="174"/>
        <v>853.99272745705389</v>
      </c>
      <c r="V74" s="193"/>
      <c r="W74" s="193"/>
      <c r="X74" s="193"/>
      <c r="Y74" s="193"/>
    </row>
    <row r="75" spans="1:49" ht="13.5" customHeight="1">
      <c r="B75" s="371" t="s">
        <v>150</v>
      </c>
      <c r="C75" s="380" t="s">
        <v>248</v>
      </c>
      <c r="D75" s="381"/>
      <c r="E75" s="381"/>
      <c r="F75" s="381"/>
      <c r="G75" s="381"/>
      <c r="H75" s="381"/>
      <c r="I75" s="381"/>
      <c r="J75" s="381"/>
      <c r="K75" s="381"/>
      <c r="L75" s="381"/>
      <c r="M75" s="382"/>
      <c r="N75" s="371" t="s">
        <v>150</v>
      </c>
      <c r="O75" s="380" t="s">
        <v>731</v>
      </c>
      <c r="P75" s="381"/>
      <c r="Q75" s="381"/>
      <c r="R75" s="381"/>
      <c r="S75" s="381"/>
      <c r="T75" s="381"/>
      <c r="U75" s="381"/>
      <c r="V75" s="381"/>
      <c r="W75" s="381"/>
      <c r="X75" s="381"/>
      <c r="Y75" s="382"/>
      <c r="Z75" s="371" t="s">
        <v>150</v>
      </c>
      <c r="AA75" s="380" t="s">
        <v>731</v>
      </c>
      <c r="AB75" s="381"/>
      <c r="AC75" s="381"/>
      <c r="AD75" s="381"/>
      <c r="AE75" s="381"/>
      <c r="AF75" s="381"/>
      <c r="AG75" s="381"/>
      <c r="AH75" s="381"/>
      <c r="AI75" s="381"/>
      <c r="AJ75" s="381"/>
      <c r="AK75" s="382"/>
      <c r="AL75" s="371" t="s">
        <v>150</v>
      </c>
      <c r="AM75" s="380" t="s">
        <v>732</v>
      </c>
      <c r="AN75" s="381"/>
      <c r="AO75" s="381"/>
      <c r="AP75" s="381"/>
      <c r="AQ75" s="381"/>
      <c r="AR75" s="381"/>
      <c r="AS75" s="381"/>
      <c r="AT75" s="381"/>
      <c r="AU75" s="381"/>
      <c r="AV75" s="381"/>
      <c r="AW75" s="382"/>
    </row>
    <row r="76" spans="1:49" ht="13.5" customHeight="1">
      <c r="B76" s="371"/>
      <c r="C76" s="38" t="s">
        <v>5</v>
      </c>
      <c r="D76" s="38" t="s">
        <v>8</v>
      </c>
      <c r="E76" s="38" t="s">
        <v>11</v>
      </c>
      <c r="F76" s="38" t="s">
        <v>17</v>
      </c>
      <c r="G76" s="38" t="s">
        <v>20</v>
      </c>
      <c r="H76" s="38" t="s">
        <v>23</v>
      </c>
      <c r="I76" s="38" t="s">
        <v>26</v>
      </c>
      <c r="J76" s="38" t="s">
        <v>29</v>
      </c>
      <c r="K76" s="38" t="s">
        <v>32</v>
      </c>
      <c r="L76" s="38" t="s">
        <v>35</v>
      </c>
      <c r="M76" s="38" t="s">
        <v>38</v>
      </c>
      <c r="N76" s="371"/>
      <c r="O76" s="38" t="s">
        <v>5</v>
      </c>
      <c r="P76" s="38" t="s">
        <v>8</v>
      </c>
      <c r="Q76" s="38" t="s">
        <v>11</v>
      </c>
      <c r="R76" s="38" t="s">
        <v>17</v>
      </c>
      <c r="S76" s="38" t="s">
        <v>20</v>
      </c>
      <c r="T76" s="38" t="s">
        <v>23</v>
      </c>
      <c r="U76" s="38" t="s">
        <v>26</v>
      </c>
      <c r="V76" s="38" t="s">
        <v>29</v>
      </c>
      <c r="W76" s="38" t="s">
        <v>32</v>
      </c>
      <c r="X76" s="38" t="s">
        <v>35</v>
      </c>
      <c r="Y76" s="38" t="s">
        <v>38</v>
      </c>
      <c r="Z76" s="371"/>
      <c r="AA76" s="38" t="s">
        <v>5</v>
      </c>
      <c r="AB76" s="38" t="s">
        <v>8</v>
      </c>
      <c r="AC76" s="38" t="s">
        <v>11</v>
      </c>
      <c r="AD76" s="38" t="s">
        <v>17</v>
      </c>
      <c r="AE76" s="38" t="s">
        <v>20</v>
      </c>
      <c r="AF76" s="38" t="s">
        <v>23</v>
      </c>
      <c r="AG76" s="38" t="s">
        <v>26</v>
      </c>
      <c r="AH76" s="38" t="s">
        <v>29</v>
      </c>
      <c r="AI76" s="38" t="s">
        <v>32</v>
      </c>
      <c r="AJ76" s="38" t="s">
        <v>35</v>
      </c>
      <c r="AK76" s="38" t="s">
        <v>38</v>
      </c>
      <c r="AL76" s="371"/>
      <c r="AM76" s="12" t="s">
        <v>5</v>
      </c>
      <c r="AN76" s="13" t="s">
        <v>8</v>
      </c>
      <c r="AO76" s="12" t="s">
        <v>11</v>
      </c>
      <c r="AP76" s="12" t="s">
        <v>17</v>
      </c>
      <c r="AQ76" s="12" t="s">
        <v>20</v>
      </c>
      <c r="AR76" s="12" t="s">
        <v>23</v>
      </c>
      <c r="AS76" s="12" t="s">
        <v>26</v>
      </c>
      <c r="AT76" s="38" t="s">
        <v>29</v>
      </c>
      <c r="AU76" s="38" t="s">
        <v>32</v>
      </c>
      <c r="AV76" s="38" t="s">
        <v>35</v>
      </c>
      <c r="AW76" s="38" t="s">
        <v>38</v>
      </c>
    </row>
    <row r="77" spans="1:49" ht="13.5" customHeight="1">
      <c r="A77" s="311" t="str">
        <f>+'8.คำนวณ'!E51</f>
        <v>หนองบัวลำภู</v>
      </c>
      <c r="B77" s="14" t="str">
        <f>+'8.คำนวณ'!G51</f>
        <v>โนนสัง,รพช.</v>
      </c>
      <c r="C77" s="53">
        <f>+'8.คำนวณ'!Y51</f>
        <v>11664.547078394879</v>
      </c>
      <c r="D77" s="53">
        <f>+'8.คำนวณ'!Z51</f>
        <v>27.785057814895893</v>
      </c>
      <c r="E77" s="53">
        <f>+'8.คำนวณ'!AA51</f>
        <v>2720.1815725265928</v>
      </c>
      <c r="F77" s="53">
        <f>+'8.คำนวณ'!AB51</f>
        <v>833.32372194844402</v>
      </c>
      <c r="G77" s="53">
        <f>+'8.คำนวณ'!AC51</f>
        <v>857.64146856586274</v>
      </c>
      <c r="H77" s="53">
        <f>+'8.คำนวณ'!AD51</f>
        <v>943.88257066532924</v>
      </c>
      <c r="I77" s="53">
        <f>+'8.คำนวณ'!AE51</f>
        <v>994.34414569932392</v>
      </c>
      <c r="J77" s="53">
        <f>+'8.คำนวณ'!AF51</f>
        <v>354.06226071190923</v>
      </c>
      <c r="K77" s="53">
        <f>+'8.คำนวณ'!AG51</f>
        <v>587.32405755451191</v>
      </c>
      <c r="L77" s="53">
        <f>+'8.คำนวณ'!AH51</f>
        <v>72.332157426248642</v>
      </c>
      <c r="M77" s="53">
        <f>+'8.คำนวณ'!AI51</f>
        <v>108.60906715014514</v>
      </c>
      <c r="N77" s="14" t="str">
        <f t="shared" ref="N77:N82" si="175">+B77</f>
        <v>โนนสัง,รพช.</v>
      </c>
      <c r="O77" s="50">
        <f>+(C77-C83)*100/C83</f>
        <v>11.447030342961568</v>
      </c>
      <c r="P77" s="50">
        <f t="shared" ref="P77:Y77" si="176">+(D77-D83)*100/D83</f>
        <v>-41.926624163695941</v>
      </c>
      <c r="Q77" s="50">
        <f t="shared" si="176"/>
        <v>43.861687236985787</v>
      </c>
      <c r="R77" s="50">
        <f t="shared" si="176"/>
        <v>10.77723321351886</v>
      </c>
      <c r="S77" s="50">
        <f t="shared" si="176"/>
        <v>5.1068048792280525</v>
      </c>
      <c r="T77" s="50">
        <f t="shared" si="176"/>
        <v>12.246708005867761</v>
      </c>
      <c r="U77" s="50">
        <f t="shared" si="176"/>
        <v>24.602611641298516</v>
      </c>
      <c r="V77" s="50">
        <f t="shared" si="176"/>
        <v>-3.3430148623489222</v>
      </c>
      <c r="W77" s="50">
        <f t="shared" si="176"/>
        <v>37.220252713419953</v>
      </c>
      <c r="X77" s="50">
        <f t="shared" si="176"/>
        <v>-7.0984342634836279</v>
      </c>
      <c r="Y77" s="50">
        <f t="shared" si="176"/>
        <v>-82.897256383720531</v>
      </c>
      <c r="Z77" s="14" t="str">
        <f t="shared" ref="Z77:Z82" si="177">+N77</f>
        <v>โนนสัง,รพช.</v>
      </c>
      <c r="AA77" s="15">
        <f t="shared" ref="AA77:AK82" si="178">+O77/100</f>
        <v>0.11447030342961569</v>
      </c>
      <c r="AB77" s="15">
        <f t="shared" si="178"/>
        <v>-0.41926624163695941</v>
      </c>
      <c r="AC77" s="15">
        <f t="shared" si="178"/>
        <v>0.43861687236985786</v>
      </c>
      <c r="AD77" s="15">
        <f t="shared" si="178"/>
        <v>0.10777233213518861</v>
      </c>
      <c r="AE77" s="15">
        <f t="shared" si="178"/>
        <v>5.1068048792280524E-2</v>
      </c>
      <c r="AF77" s="15">
        <f t="shared" si="178"/>
        <v>0.12246708005867761</v>
      </c>
      <c r="AG77" s="15">
        <f t="shared" si="178"/>
        <v>0.24602611641298516</v>
      </c>
      <c r="AH77" s="15">
        <f t="shared" si="178"/>
        <v>-3.3430148623489225E-2</v>
      </c>
      <c r="AI77" s="15">
        <f t="shared" si="178"/>
        <v>0.37220252713419955</v>
      </c>
      <c r="AJ77" s="15">
        <f t="shared" si="178"/>
        <v>-7.0984342634836273E-2</v>
      </c>
      <c r="AK77" s="15">
        <f t="shared" si="178"/>
        <v>-0.8289725638372053</v>
      </c>
      <c r="AL77" s="14" t="str">
        <f t="shared" ref="AL77:AL82" si="179">+Z77</f>
        <v>โนนสัง,รพช.</v>
      </c>
      <c r="AM77" s="16" t="str">
        <f>+IF(AND(C77&lt;C85),"OK","Not OK")</f>
        <v>OK</v>
      </c>
      <c r="AN77" s="16" t="str">
        <f t="shared" ref="AN77:AW77" si="180">+IF(AND(D77&lt;D85),"OK","Not OK")</f>
        <v>OK</v>
      </c>
      <c r="AO77" s="16" t="str">
        <f t="shared" si="180"/>
        <v>Not OK</v>
      </c>
      <c r="AP77" s="16" t="str">
        <f t="shared" si="180"/>
        <v>OK</v>
      </c>
      <c r="AQ77" s="16" t="str">
        <f t="shared" si="180"/>
        <v>OK</v>
      </c>
      <c r="AR77" s="16" t="str">
        <f t="shared" si="180"/>
        <v>OK</v>
      </c>
      <c r="AS77" s="16" t="str">
        <f t="shared" si="180"/>
        <v>OK</v>
      </c>
      <c r="AT77" s="16" t="str">
        <f t="shared" si="180"/>
        <v>OK</v>
      </c>
      <c r="AU77" s="16" t="str">
        <f t="shared" si="180"/>
        <v>Not OK</v>
      </c>
      <c r="AV77" s="16" t="str">
        <f t="shared" si="180"/>
        <v>OK</v>
      </c>
      <c r="AW77" s="16" t="str">
        <f t="shared" si="180"/>
        <v>OK</v>
      </c>
    </row>
    <row r="78" spans="1:49" ht="13.5" customHeight="1">
      <c r="A78" s="311" t="str">
        <f>+'8.คำนวณ'!E52</f>
        <v>หนองบัวลำภู</v>
      </c>
      <c r="B78" s="14" t="str">
        <f>+'8.คำนวณ'!G52</f>
        <v>สุวรรณคูหา,รพช.</v>
      </c>
      <c r="C78" s="53">
        <f>+'8.คำนวณ'!Y52</f>
        <v>12865.895999621078</v>
      </c>
      <c r="D78" s="53">
        <f>+'8.คำนวณ'!Z52</f>
        <v>68.437014145069682</v>
      </c>
      <c r="E78" s="53">
        <f>+'8.คำนวณ'!AA52</f>
        <v>2466.7284576341231</v>
      </c>
      <c r="F78" s="53">
        <f>+'8.คำนวณ'!AB52</f>
        <v>1113.8127765551269</v>
      </c>
      <c r="G78" s="53">
        <f>+'8.คำนวณ'!AC52</f>
        <v>988.63786397503509</v>
      </c>
      <c r="H78" s="53">
        <f>+'8.คำนวณ'!AD52</f>
        <v>1599.2481279714875</v>
      </c>
      <c r="I78" s="53">
        <f>+'8.คำนวณ'!AE52</f>
        <v>910.14607931837872</v>
      </c>
      <c r="J78" s="53">
        <f>+'8.คำนวณ'!AF52</f>
        <v>418.60601800431368</v>
      </c>
      <c r="K78" s="53">
        <f>+'8.คำนวณ'!AG52</f>
        <v>426.95231437942505</v>
      </c>
      <c r="L78" s="53">
        <f>+'8.คำนวณ'!AH52</f>
        <v>159.61542173670099</v>
      </c>
      <c r="M78" s="53">
        <f>+'8.คำนวณ'!AI52</f>
        <v>435.18070899707709</v>
      </c>
      <c r="N78" s="14" t="str">
        <f t="shared" si="175"/>
        <v>สุวรรณคูหา,รพช.</v>
      </c>
      <c r="O78" s="50">
        <f>+(C78-C83)*100/C83</f>
        <v>22.925124500973585</v>
      </c>
      <c r="P78" s="50">
        <f t="shared" ref="P78:Y78" si="181">+(D78-D83)*100/D83</f>
        <v>43.039775912590812</v>
      </c>
      <c r="Q78" s="50">
        <f t="shared" si="181"/>
        <v>30.457364116734279</v>
      </c>
      <c r="R78" s="50">
        <f t="shared" si="181"/>
        <v>48.063824963665006</v>
      </c>
      <c r="S78" s="50">
        <f t="shared" si="181"/>
        <v>21.160847362945383</v>
      </c>
      <c r="T78" s="50">
        <f t="shared" si="181"/>
        <v>90.182913879649192</v>
      </c>
      <c r="U78" s="50">
        <f t="shared" si="181"/>
        <v>14.051637904902009</v>
      </c>
      <c r="V78" s="50">
        <f t="shared" si="181"/>
        <v>14.277064094375238</v>
      </c>
      <c r="W78" s="50">
        <f t="shared" si="181"/>
        <v>-0.24841699884466112</v>
      </c>
      <c r="X78" s="50">
        <f t="shared" si="181"/>
        <v>105.00594925781633</v>
      </c>
      <c r="Y78" s="50">
        <f t="shared" si="181"/>
        <v>-31.471797999714358</v>
      </c>
      <c r="Z78" s="14" t="str">
        <f t="shared" si="177"/>
        <v>สุวรรณคูหา,รพช.</v>
      </c>
      <c r="AA78" s="15">
        <f t="shared" si="178"/>
        <v>0.22925124500973584</v>
      </c>
      <c r="AB78" s="15">
        <f t="shared" si="178"/>
        <v>0.43039775912590811</v>
      </c>
      <c r="AC78" s="15">
        <f t="shared" si="178"/>
        <v>0.30457364116734281</v>
      </c>
      <c r="AD78" s="15">
        <f t="shared" si="178"/>
        <v>0.48063824963665008</v>
      </c>
      <c r="AE78" s="15">
        <f t="shared" si="178"/>
        <v>0.21160847362945381</v>
      </c>
      <c r="AF78" s="15">
        <f t="shared" si="178"/>
        <v>0.90182913879649196</v>
      </c>
      <c r="AG78" s="15">
        <f t="shared" si="178"/>
        <v>0.14051637904902009</v>
      </c>
      <c r="AH78" s="15">
        <f t="shared" si="178"/>
        <v>0.14277064094375239</v>
      </c>
      <c r="AI78" s="15">
        <f t="shared" si="178"/>
        <v>-2.4841699884466111E-3</v>
      </c>
      <c r="AJ78" s="15">
        <f t="shared" si="178"/>
        <v>1.0500594925781632</v>
      </c>
      <c r="AK78" s="15">
        <f t="shared" si="178"/>
        <v>-0.31471797999714357</v>
      </c>
      <c r="AL78" s="14" t="str">
        <f t="shared" si="179"/>
        <v>สุวรรณคูหา,รพช.</v>
      </c>
      <c r="AM78" s="16" t="str">
        <f>+IF(AND(C78&lt;C85),"OK","Not OK")</f>
        <v>Not OK</v>
      </c>
      <c r="AN78" s="16" t="str">
        <f t="shared" ref="AN78:AW78" si="182">+IF(AND(D78&lt;D85),"OK","Not OK")</f>
        <v>OK</v>
      </c>
      <c r="AO78" s="16" t="str">
        <f t="shared" si="182"/>
        <v>OK</v>
      </c>
      <c r="AP78" s="16" t="str">
        <f t="shared" si="182"/>
        <v>Not OK</v>
      </c>
      <c r="AQ78" s="16" t="str">
        <f t="shared" si="182"/>
        <v>Not OK</v>
      </c>
      <c r="AR78" s="16" t="str">
        <f t="shared" si="182"/>
        <v>Not OK</v>
      </c>
      <c r="AS78" s="16" t="str">
        <f t="shared" si="182"/>
        <v>OK</v>
      </c>
      <c r="AT78" s="16" t="str">
        <f t="shared" si="182"/>
        <v>OK</v>
      </c>
      <c r="AU78" s="16" t="str">
        <f t="shared" si="182"/>
        <v>OK</v>
      </c>
      <c r="AV78" s="16" t="str">
        <f t="shared" si="182"/>
        <v>Not OK</v>
      </c>
      <c r="AW78" s="16" t="str">
        <f t="shared" si="182"/>
        <v>OK</v>
      </c>
    </row>
    <row r="79" spans="1:49" s="41" customFormat="1" ht="13.5" customHeight="1">
      <c r="A79" s="311" t="str">
        <f>+'8.คำนวณ'!E53</f>
        <v>อุดรธานี</v>
      </c>
      <c r="B79" s="14" t="str">
        <f>+'8.คำนวณ'!G53</f>
        <v>โนนสะอาด,รพช.</v>
      </c>
      <c r="C79" s="53">
        <f>+'8.คำนวณ'!Y53</f>
        <v>9703.4906883913154</v>
      </c>
      <c r="D79" s="53">
        <f>+'8.คำนวณ'!Z53</f>
        <v>24.187972095685623</v>
      </c>
      <c r="E79" s="53">
        <f>+'8.คำนวณ'!AA53</f>
        <v>1671.6925559076026</v>
      </c>
      <c r="F79" s="53">
        <f>+'8.คำนวณ'!AB53</f>
        <v>564.18734572376354</v>
      </c>
      <c r="G79" s="53">
        <f>+'8.คำนวณ'!AC53</f>
        <v>792.23415908182562</v>
      </c>
      <c r="H79" s="53">
        <f>+'8.คำนวณ'!AD53</f>
        <v>452.98774414068652</v>
      </c>
      <c r="I79" s="53">
        <f>+'8.คำนวณ'!AE53</f>
        <v>556.85056705066836</v>
      </c>
      <c r="J79" s="53">
        <f>+'8.คำนวณ'!AF53</f>
        <v>90.165027819839906</v>
      </c>
      <c r="K79" s="53">
        <f>+'8.คำนวณ'!AG53</f>
        <v>438.40085684854739</v>
      </c>
      <c r="L79" s="53">
        <f>+'8.คำนวณ'!AH53</f>
        <v>54.181500720554659</v>
      </c>
      <c r="M79" s="53">
        <f>+'8.คำนวณ'!AI53</f>
        <v>110.84229876478146</v>
      </c>
      <c r="N79" s="14" t="str">
        <f t="shared" si="175"/>
        <v>โนนสะอาด,รพช.</v>
      </c>
      <c r="O79" s="52">
        <f>+(C79-C83)*100/C83</f>
        <v>-7.2895660745531954</v>
      </c>
      <c r="P79" s="52">
        <f t="shared" ref="P79:Y79" si="183">+(D79-D83)*100/D83</f>
        <v>-49.444870563568799</v>
      </c>
      <c r="Q79" s="52">
        <f t="shared" si="183"/>
        <v>-11.589537234089981</v>
      </c>
      <c r="R79" s="52">
        <f t="shared" si="183"/>
        <v>-25.000199169628061</v>
      </c>
      <c r="S79" s="52">
        <f t="shared" si="183"/>
        <v>-2.9090777099264189</v>
      </c>
      <c r="T79" s="52">
        <f t="shared" si="183"/>
        <v>-46.130604985156694</v>
      </c>
      <c r="U79" s="52">
        <f t="shared" si="183"/>
        <v>-30.220301242229695</v>
      </c>
      <c r="V79" s="52">
        <f t="shared" si="183"/>
        <v>-75.385459787793138</v>
      </c>
      <c r="W79" s="52">
        <f t="shared" si="183"/>
        <v>2.4263787473988523</v>
      </c>
      <c r="X79" s="52">
        <f t="shared" si="183"/>
        <v>-30.41067168463729</v>
      </c>
      <c r="Y79" s="52">
        <f t="shared" si="183"/>
        <v>-82.545587883630247</v>
      </c>
      <c r="Z79" s="14" t="str">
        <f t="shared" si="177"/>
        <v>โนนสะอาด,รพช.</v>
      </c>
      <c r="AA79" s="15">
        <f t="shared" si="178"/>
        <v>-7.2895660745531957E-2</v>
      </c>
      <c r="AB79" s="15">
        <f t="shared" si="178"/>
        <v>-0.49444870563568799</v>
      </c>
      <c r="AC79" s="15">
        <f t="shared" si="178"/>
        <v>-0.1158953723408998</v>
      </c>
      <c r="AD79" s="15">
        <f t="shared" si="178"/>
        <v>-0.25000199169628062</v>
      </c>
      <c r="AE79" s="15">
        <f t="shared" si="178"/>
        <v>-2.9090777099264189E-2</v>
      </c>
      <c r="AF79" s="15">
        <f t="shared" si="178"/>
        <v>-0.46130604985156692</v>
      </c>
      <c r="AG79" s="15">
        <f t="shared" si="178"/>
        <v>-0.30220301242229697</v>
      </c>
      <c r="AH79" s="15">
        <f t="shared" si="178"/>
        <v>-0.75385459787793141</v>
      </c>
      <c r="AI79" s="15">
        <f t="shared" si="178"/>
        <v>2.4263787473988524E-2</v>
      </c>
      <c r="AJ79" s="15">
        <f t="shared" si="178"/>
        <v>-0.30410671684637292</v>
      </c>
      <c r="AK79" s="15">
        <f t="shared" si="178"/>
        <v>-0.82545587883630245</v>
      </c>
      <c r="AL79" s="14" t="str">
        <f t="shared" si="179"/>
        <v>โนนสะอาด,รพช.</v>
      </c>
      <c r="AM79" s="16" t="str">
        <f>+IF(AND(C79&lt;C85),"OK","Not OK")</f>
        <v>OK</v>
      </c>
      <c r="AN79" s="16" t="str">
        <f t="shared" ref="AN79:AW79" si="184">+IF(AND(D79&lt;D85),"OK","Not OK")</f>
        <v>OK</v>
      </c>
      <c r="AO79" s="16" t="str">
        <f t="shared" si="184"/>
        <v>OK</v>
      </c>
      <c r="AP79" s="16" t="str">
        <f t="shared" si="184"/>
        <v>OK</v>
      </c>
      <c r="AQ79" s="16" t="str">
        <f t="shared" si="184"/>
        <v>OK</v>
      </c>
      <c r="AR79" s="16" t="str">
        <f t="shared" si="184"/>
        <v>OK</v>
      </c>
      <c r="AS79" s="16" t="str">
        <f t="shared" si="184"/>
        <v>OK</v>
      </c>
      <c r="AT79" s="16" t="str">
        <f t="shared" si="184"/>
        <v>OK</v>
      </c>
      <c r="AU79" s="16" t="str">
        <f t="shared" si="184"/>
        <v>OK</v>
      </c>
      <c r="AV79" s="16" t="str">
        <f t="shared" si="184"/>
        <v>OK</v>
      </c>
      <c r="AW79" s="16" t="str">
        <f t="shared" si="184"/>
        <v>OK</v>
      </c>
    </row>
    <row r="80" spans="1:49" ht="13.5" customHeight="1">
      <c r="A80" s="311" t="str">
        <f>+'8.คำนวณ'!E54</f>
        <v>เลย</v>
      </c>
      <c r="B80" s="14" t="str">
        <f>+'8.คำนวณ'!G54</f>
        <v>ปากชม,รพช.</v>
      </c>
      <c r="C80" s="53">
        <f>+'8.คำนวณ'!Y54</f>
        <v>9051.2410103598322</v>
      </c>
      <c r="D80" s="53">
        <f>+'8.คำนวณ'!Z54</f>
        <v>54.316777523546001</v>
      </c>
      <c r="E80" s="53">
        <f>+'8.คำนวณ'!AA54</f>
        <v>1228.2507783176225</v>
      </c>
      <c r="F80" s="53">
        <f>+'8.คำนวณ'!AB54</f>
        <v>714.41028124219747</v>
      </c>
      <c r="G80" s="53">
        <f>+'8.คำนวณ'!AC54</f>
        <v>637.60363310397906</v>
      </c>
      <c r="H80" s="53">
        <f>+'8.คำนวณ'!AD54</f>
        <v>616.51099877614001</v>
      </c>
      <c r="I80" s="53">
        <f>+'8.คำนวณ'!AE54</f>
        <v>555.41252839641606</v>
      </c>
      <c r="J80" s="53">
        <f>+'8.คำนวณ'!AF54</f>
        <v>235.5438809049196</v>
      </c>
      <c r="K80" s="53">
        <f>+'8.คำนวณ'!AG54</f>
        <v>424.18440990712577</v>
      </c>
      <c r="L80" s="53">
        <f>+'8.คำนวณ'!AH54</f>
        <v>77.285753697162193</v>
      </c>
      <c r="M80" s="53">
        <f>+'8.คำนวณ'!AI54</f>
        <v>419.55548096877317</v>
      </c>
      <c r="N80" s="14" t="str">
        <f t="shared" si="175"/>
        <v>ปากชม,รพช.</v>
      </c>
      <c r="O80" s="50">
        <f t="shared" ref="O80:Y80" si="185">+(C80-C83)*100/C83</f>
        <v>-13.52138023503618</v>
      </c>
      <c r="P80" s="50">
        <f t="shared" si="185"/>
        <v>13.527157523160213</v>
      </c>
      <c r="Q80" s="50">
        <f t="shared" si="185"/>
        <v>-35.041751953789202</v>
      </c>
      <c r="R80" s="50">
        <f t="shared" si="185"/>
        <v>-5.030431450745672</v>
      </c>
      <c r="S80" s="50">
        <f t="shared" si="185"/>
        <v>-21.859561237155482</v>
      </c>
      <c r="T80" s="50">
        <f t="shared" si="185"/>
        <v>-26.684386159125424</v>
      </c>
      <c r="U80" s="50">
        <f t="shared" si="185"/>
        <v>-30.400503813679396</v>
      </c>
      <c r="V80" s="50">
        <f t="shared" si="185"/>
        <v>-35.697859042886463</v>
      </c>
      <c r="W80" s="50">
        <f t="shared" si="185"/>
        <v>-0.89510011405190826</v>
      </c>
      <c r="X80" s="50">
        <f t="shared" si="185"/>
        <v>-0.7361624058570434</v>
      </c>
      <c r="Y80" s="50">
        <f t="shared" si="185"/>
        <v>-33.932313276441221</v>
      </c>
      <c r="Z80" s="14" t="str">
        <f t="shared" si="177"/>
        <v>ปากชม,รพช.</v>
      </c>
      <c r="AA80" s="15">
        <f t="shared" si="178"/>
        <v>-0.13521380235036179</v>
      </c>
      <c r="AB80" s="15">
        <f t="shared" si="178"/>
        <v>0.13527157523160213</v>
      </c>
      <c r="AC80" s="15">
        <f t="shared" si="178"/>
        <v>-0.35041751953789202</v>
      </c>
      <c r="AD80" s="15">
        <f t="shared" si="178"/>
        <v>-5.0304314507456718E-2</v>
      </c>
      <c r="AE80" s="15">
        <f t="shared" si="178"/>
        <v>-0.21859561237155481</v>
      </c>
      <c r="AF80" s="15">
        <f t="shared" si="178"/>
        <v>-0.26684386159125423</v>
      </c>
      <c r="AG80" s="15">
        <f t="shared" si="178"/>
        <v>-0.30400503813679397</v>
      </c>
      <c r="AH80" s="15">
        <f t="shared" si="178"/>
        <v>-0.35697859042886465</v>
      </c>
      <c r="AI80" s="15">
        <f t="shared" si="178"/>
        <v>-8.9510011405190826E-3</v>
      </c>
      <c r="AJ80" s="15">
        <f t="shared" si="178"/>
        <v>-7.3616240585704339E-3</v>
      </c>
      <c r="AK80" s="15">
        <f t="shared" si="178"/>
        <v>-0.33932313276441223</v>
      </c>
      <c r="AL80" s="14" t="str">
        <f t="shared" si="179"/>
        <v>ปากชม,รพช.</v>
      </c>
      <c r="AM80" s="16" t="str">
        <f>+IF(AND(C80&lt;C85),"OK","Not OK")</f>
        <v>OK</v>
      </c>
      <c r="AN80" s="16" t="str">
        <f t="shared" ref="AN80:AW80" si="186">+IF(AND(D80&lt;D85),"OK","Not OK")</f>
        <v>OK</v>
      </c>
      <c r="AO80" s="16" t="str">
        <f t="shared" si="186"/>
        <v>OK</v>
      </c>
      <c r="AP80" s="16" t="str">
        <f t="shared" si="186"/>
        <v>OK</v>
      </c>
      <c r="AQ80" s="16" t="str">
        <f t="shared" si="186"/>
        <v>OK</v>
      </c>
      <c r="AR80" s="16" t="str">
        <f t="shared" si="186"/>
        <v>OK</v>
      </c>
      <c r="AS80" s="16" t="str">
        <f t="shared" si="186"/>
        <v>OK</v>
      </c>
      <c r="AT80" s="16" t="str">
        <f t="shared" si="186"/>
        <v>OK</v>
      </c>
      <c r="AU80" s="16" t="str">
        <f t="shared" si="186"/>
        <v>OK</v>
      </c>
      <c r="AV80" s="16" t="str">
        <f t="shared" si="186"/>
        <v>OK</v>
      </c>
      <c r="AW80" s="16" t="str">
        <f t="shared" si="186"/>
        <v>OK</v>
      </c>
    </row>
    <row r="81" spans="1:49" ht="13.5" customHeight="1">
      <c r="A81" s="311" t="str">
        <f>+'8.คำนวณ'!E55</f>
        <v>บึงกาฬ</v>
      </c>
      <c r="B81" s="14" t="str">
        <f>+'8.คำนวณ'!G55</f>
        <v>พรเจริญ,รพช.</v>
      </c>
      <c r="C81" s="53">
        <f>+'8.คำนวณ'!Y55</f>
        <v>9107.978352074324</v>
      </c>
      <c r="D81" s="53">
        <f>+'8.คำนวณ'!Z55</f>
        <v>33.255116086974205</v>
      </c>
      <c r="E81" s="53">
        <f>+'8.คำนวณ'!AA55</f>
        <v>1779.319892821936</v>
      </c>
      <c r="F81" s="53">
        <f>+'8.คำนวณ'!AB55</f>
        <v>787.66874190209114</v>
      </c>
      <c r="G81" s="53">
        <f>+'8.คำนวณ'!AC55</f>
        <v>894.58581544127185</v>
      </c>
      <c r="H81" s="53">
        <f>+'8.คำนวณ'!AD55</f>
        <v>568.88857834127714</v>
      </c>
      <c r="I81" s="53">
        <f>+'8.คำนวณ'!AE55</f>
        <v>1388.9517796758705</v>
      </c>
      <c r="J81" s="53">
        <f>+'8.คำนวณ'!AF55</f>
        <v>564.29642849534321</v>
      </c>
      <c r="K81" s="53">
        <f>+'8.คำนวณ'!AG55</f>
        <v>394.07197285881119</v>
      </c>
      <c r="L81" s="53">
        <f>+'8.คำนวณ'!AH55</f>
        <v>54.107446904831534</v>
      </c>
      <c r="M81" s="53">
        <f>+'8.คำนวณ'!AI55</f>
        <v>345.08814555706834</v>
      </c>
      <c r="N81" s="14" t="str">
        <f t="shared" si="175"/>
        <v>พรเจริญ,รพช.</v>
      </c>
      <c r="O81" s="50">
        <f t="shared" ref="O81:Y81" si="187">+(C81-C83)*100/C83</f>
        <v>-12.9792924710504</v>
      </c>
      <c r="P81" s="50">
        <f t="shared" si="187"/>
        <v>-30.493689526770911</v>
      </c>
      <c r="Q81" s="50">
        <f t="shared" si="187"/>
        <v>-5.897472249274279</v>
      </c>
      <c r="R81" s="50">
        <f t="shared" si="187"/>
        <v>4.7081243681255431</v>
      </c>
      <c r="S81" s="50">
        <f t="shared" si="187"/>
        <v>9.6344570517814851</v>
      </c>
      <c r="T81" s="50">
        <f t="shared" si="187"/>
        <v>-32.34765411979641</v>
      </c>
      <c r="U81" s="50">
        <f t="shared" si="187"/>
        <v>74.051428713068546</v>
      </c>
      <c r="V81" s="50">
        <f t="shared" si="187"/>
        <v>54.049718240612698</v>
      </c>
      <c r="W81" s="50">
        <f t="shared" si="187"/>
        <v>-7.9304601822084297</v>
      </c>
      <c r="X81" s="50">
        <f t="shared" si="187"/>
        <v>-30.505784504083554</v>
      </c>
      <c r="Y81" s="50">
        <f t="shared" si="187"/>
        <v>-45.658735192699936</v>
      </c>
      <c r="Z81" s="14" t="str">
        <f t="shared" si="177"/>
        <v>พรเจริญ,รพช.</v>
      </c>
      <c r="AA81" s="15">
        <f t="shared" si="178"/>
        <v>-0.12979292471050399</v>
      </c>
      <c r="AB81" s="15">
        <f t="shared" si="178"/>
        <v>-0.30493689526770912</v>
      </c>
      <c r="AC81" s="15">
        <f t="shared" si="178"/>
        <v>-5.8974722492742791E-2</v>
      </c>
      <c r="AD81" s="15">
        <f t="shared" si="178"/>
        <v>4.7081243681255429E-2</v>
      </c>
      <c r="AE81" s="15">
        <f t="shared" si="178"/>
        <v>9.6344570517814851E-2</v>
      </c>
      <c r="AF81" s="15">
        <f t="shared" si="178"/>
        <v>-0.3234765411979641</v>
      </c>
      <c r="AG81" s="15">
        <f t="shared" si="178"/>
        <v>0.74051428713068546</v>
      </c>
      <c r="AH81" s="15">
        <f t="shared" si="178"/>
        <v>0.54049718240612699</v>
      </c>
      <c r="AI81" s="15">
        <f t="shared" si="178"/>
        <v>-7.9304601822084292E-2</v>
      </c>
      <c r="AJ81" s="15">
        <f t="shared" si="178"/>
        <v>-0.30505784504083555</v>
      </c>
      <c r="AK81" s="15">
        <f t="shared" si="178"/>
        <v>-0.45658735192699934</v>
      </c>
      <c r="AL81" s="14" t="str">
        <f t="shared" si="179"/>
        <v>พรเจริญ,รพช.</v>
      </c>
      <c r="AM81" s="16" t="str">
        <f>+IF(AND(C81&lt;C85),"OK","Not OK")</f>
        <v>OK</v>
      </c>
      <c r="AN81" s="16" t="str">
        <f t="shared" ref="AN81:AW81" si="188">+IF(AND(D81&lt;D85),"OK","Not OK")</f>
        <v>OK</v>
      </c>
      <c r="AO81" s="16" t="str">
        <f t="shared" si="188"/>
        <v>OK</v>
      </c>
      <c r="AP81" s="16" t="str">
        <f t="shared" si="188"/>
        <v>OK</v>
      </c>
      <c r="AQ81" s="16" t="str">
        <f t="shared" si="188"/>
        <v>OK</v>
      </c>
      <c r="AR81" s="16" t="str">
        <f t="shared" si="188"/>
        <v>OK</v>
      </c>
      <c r="AS81" s="16" t="str">
        <f t="shared" si="188"/>
        <v>Not OK</v>
      </c>
      <c r="AT81" s="16" t="str">
        <f t="shared" si="188"/>
        <v>Not OK</v>
      </c>
      <c r="AU81" s="16" t="str">
        <f t="shared" si="188"/>
        <v>OK</v>
      </c>
      <c r="AV81" s="16" t="str">
        <f t="shared" si="188"/>
        <v>OK</v>
      </c>
      <c r="AW81" s="16" t="str">
        <f t="shared" si="188"/>
        <v>OK</v>
      </c>
    </row>
    <row r="82" spans="1:49" ht="13.5" customHeight="1">
      <c r="A82" s="311" t="str">
        <f>+'8.คำนวณ'!E56</f>
        <v>นครพนม</v>
      </c>
      <c r="B82" s="14" t="str">
        <f>+'8.คำนวณ'!G56</f>
        <v>นาแก,รพช.</v>
      </c>
      <c r="C82" s="53">
        <f>+'8.คำนวณ'!Y56</f>
        <v>10405.543485140912</v>
      </c>
      <c r="D82" s="53">
        <f>+'8.คำนวณ'!Z56</f>
        <v>79.086524410658384</v>
      </c>
      <c r="E82" s="53">
        <f>+'8.คำนวณ'!AA56</f>
        <v>1478.8135482600392</v>
      </c>
      <c r="F82" s="53">
        <f>+'8.คำนวณ'!AB56</f>
        <v>500.10788447525454</v>
      </c>
      <c r="G82" s="53">
        <f>+'8.คำนวณ'!AC56</f>
        <v>725.12546723910441</v>
      </c>
      <c r="H82" s="53">
        <f>+'8.คำนวณ'!AD56</f>
        <v>863.88199637631215</v>
      </c>
      <c r="I82" s="53">
        <f>+'8.คำนวณ'!AE56</f>
        <v>382.36859719951951</v>
      </c>
      <c r="J82" s="53">
        <f>+'8.คำนวณ'!AF56</f>
        <v>535.17433188254529</v>
      </c>
      <c r="K82" s="53">
        <f>+'8.คำนวณ'!AG56</f>
        <v>297.15985544636357</v>
      </c>
      <c r="L82" s="53">
        <f>+'8.คำนวณ'!AH56</f>
        <v>49.631250369261679</v>
      </c>
      <c r="M82" s="53">
        <f>+'8.คำนวณ'!AI56</f>
        <v>2390.9574256060819</v>
      </c>
      <c r="N82" s="14" t="str">
        <f t="shared" si="175"/>
        <v>นาแก,รพช.</v>
      </c>
      <c r="O82" s="50">
        <f t="shared" ref="O82:Y82" si="189">+(C82-C83)*100/C83</f>
        <v>-0.58191606329532986</v>
      </c>
      <c r="P82" s="50">
        <f t="shared" si="189"/>
        <v>65.298250818284586</v>
      </c>
      <c r="Q82" s="50">
        <f t="shared" si="189"/>
        <v>-21.790289916566543</v>
      </c>
      <c r="R82" s="50">
        <f t="shared" si="189"/>
        <v>-33.518551924935679</v>
      </c>
      <c r="S82" s="50">
        <f t="shared" si="189"/>
        <v>-11.133470346873009</v>
      </c>
      <c r="T82" s="50">
        <f t="shared" si="189"/>
        <v>2.7330233785615272</v>
      </c>
      <c r="U82" s="50">
        <f t="shared" si="189"/>
        <v>-52.084873203359948</v>
      </c>
      <c r="V82" s="50">
        <f t="shared" si="189"/>
        <v>46.09955135804055</v>
      </c>
      <c r="W82" s="50">
        <f t="shared" si="189"/>
        <v>-30.572654165713733</v>
      </c>
      <c r="X82" s="50">
        <f t="shared" si="189"/>
        <v>-36.254896399754784</v>
      </c>
      <c r="Y82" s="50">
        <f t="shared" si="189"/>
        <v>276.50569073620636</v>
      </c>
      <c r="Z82" s="14" t="str">
        <f t="shared" si="177"/>
        <v>นาแก,รพช.</v>
      </c>
      <c r="AA82" s="15">
        <f t="shared" si="178"/>
        <v>-5.8191606329532986E-3</v>
      </c>
      <c r="AB82" s="15">
        <f t="shared" si="178"/>
        <v>0.65298250818284587</v>
      </c>
      <c r="AC82" s="15">
        <f t="shared" si="178"/>
        <v>-0.21790289916566544</v>
      </c>
      <c r="AD82" s="15">
        <f t="shared" si="178"/>
        <v>-0.3351855192493568</v>
      </c>
      <c r="AE82" s="15">
        <f t="shared" si="178"/>
        <v>-0.11133470346873009</v>
      </c>
      <c r="AF82" s="15">
        <f t="shared" si="178"/>
        <v>2.7330233785615273E-2</v>
      </c>
      <c r="AG82" s="15">
        <f t="shared" si="178"/>
        <v>-0.52084873203359949</v>
      </c>
      <c r="AH82" s="15">
        <f t="shared" si="178"/>
        <v>0.46099551358040552</v>
      </c>
      <c r="AI82" s="15">
        <f t="shared" si="178"/>
        <v>-0.30572654165713731</v>
      </c>
      <c r="AJ82" s="15">
        <f t="shared" si="178"/>
        <v>-0.36254896399754782</v>
      </c>
      <c r="AK82" s="15">
        <f t="shared" si="178"/>
        <v>2.7650569073620637</v>
      </c>
      <c r="AL82" s="14" t="str">
        <f t="shared" si="179"/>
        <v>นาแก,รพช.</v>
      </c>
      <c r="AM82" s="16" t="str">
        <f>+IF(AND(C82&lt;C85),"OK","Not OK")</f>
        <v>OK</v>
      </c>
      <c r="AN82" s="16" t="str">
        <f t="shared" ref="AN82:AW82" si="190">+IF(AND(D82&lt;D85),"OK","Not OK")</f>
        <v>Not OK</v>
      </c>
      <c r="AO82" s="16" t="str">
        <f t="shared" si="190"/>
        <v>OK</v>
      </c>
      <c r="AP82" s="16" t="str">
        <f t="shared" si="190"/>
        <v>OK</v>
      </c>
      <c r="AQ82" s="16" t="str">
        <f t="shared" si="190"/>
        <v>OK</v>
      </c>
      <c r="AR82" s="16" t="str">
        <f t="shared" si="190"/>
        <v>OK</v>
      </c>
      <c r="AS82" s="16" t="str">
        <f t="shared" si="190"/>
        <v>OK</v>
      </c>
      <c r="AT82" s="16" t="str">
        <f t="shared" si="190"/>
        <v>OK</v>
      </c>
      <c r="AU82" s="16" t="str">
        <f t="shared" si="190"/>
        <v>OK</v>
      </c>
      <c r="AV82" s="16" t="str">
        <f t="shared" si="190"/>
        <v>OK</v>
      </c>
      <c r="AW82" s="16" t="str">
        <f t="shared" si="190"/>
        <v>Not OK</v>
      </c>
    </row>
    <row r="83" spans="1:49" ht="13.5" customHeight="1">
      <c r="B83" s="18" t="s">
        <v>144</v>
      </c>
      <c r="C83" s="19">
        <f t="shared" ref="C83:M83" si="191">AVERAGE(C77:C82)</f>
        <v>10466.449435663722</v>
      </c>
      <c r="D83" s="19">
        <f t="shared" si="191"/>
        <v>47.844743679471634</v>
      </c>
      <c r="E83" s="19">
        <f t="shared" si="191"/>
        <v>1890.8311342446525</v>
      </c>
      <c r="F83" s="19">
        <f t="shared" si="191"/>
        <v>752.2517919744796</v>
      </c>
      <c r="G83" s="19">
        <f t="shared" si="191"/>
        <v>815.97140123451311</v>
      </c>
      <c r="H83" s="19">
        <f t="shared" si="191"/>
        <v>840.90000271187216</v>
      </c>
      <c r="I83" s="19">
        <f t="shared" si="191"/>
        <v>798.0122828900295</v>
      </c>
      <c r="J83" s="19">
        <f t="shared" si="191"/>
        <v>366.30799130314517</v>
      </c>
      <c r="K83" s="19">
        <f t="shared" si="191"/>
        <v>428.01557783246409</v>
      </c>
      <c r="L83" s="19">
        <f t="shared" si="191"/>
        <v>77.858921809126613</v>
      </c>
      <c r="M83" s="19">
        <f t="shared" si="191"/>
        <v>635.03885450732116</v>
      </c>
      <c r="V83" s="49"/>
      <c r="W83" s="49"/>
      <c r="X83" s="49"/>
      <c r="Y83" s="49"/>
    </row>
    <row r="84" spans="1:49" ht="13.5" customHeight="1">
      <c r="B84" s="20" t="s">
        <v>268</v>
      </c>
      <c r="C84" s="21">
        <f t="shared" ref="C84:M84" si="192">+STDEV(C77:C82)</f>
        <v>1524.9167801328138</v>
      </c>
      <c r="D84" s="21">
        <f t="shared" si="192"/>
        <v>22.877363310938545</v>
      </c>
      <c r="E84" s="21">
        <f t="shared" si="192"/>
        <v>581.15532678722047</v>
      </c>
      <c r="F84" s="21">
        <f t="shared" si="192"/>
        <v>218.60015082788638</v>
      </c>
      <c r="G84" s="21">
        <f t="shared" si="192"/>
        <v>125.18931989924462</v>
      </c>
      <c r="H84" s="21">
        <f t="shared" si="192"/>
        <v>414.98000454119267</v>
      </c>
      <c r="I84" s="21">
        <f t="shared" si="192"/>
        <v>371.51122864280774</v>
      </c>
      <c r="J84" s="21">
        <f t="shared" si="192"/>
        <v>181.08257376490835</v>
      </c>
      <c r="K84" s="21">
        <f t="shared" si="192"/>
        <v>93.571622309577094</v>
      </c>
      <c r="L84" s="21">
        <f t="shared" si="192"/>
        <v>41.560926820964333</v>
      </c>
      <c r="M84" s="21">
        <f t="shared" si="192"/>
        <v>872.42285098659329</v>
      </c>
      <c r="O84" s="11"/>
      <c r="P84" s="11"/>
      <c r="Q84" s="11"/>
      <c r="R84" s="11"/>
      <c r="S84" s="11"/>
      <c r="T84" s="11"/>
      <c r="U84" s="11"/>
      <c r="AB84" s="59"/>
      <c r="AG84" s="59"/>
      <c r="AH84" s="59"/>
      <c r="AI84" s="59"/>
      <c r="AJ84" s="59"/>
      <c r="AK84" s="59"/>
      <c r="AT84" s="59"/>
      <c r="AU84" s="59"/>
      <c r="AV84" s="59"/>
      <c r="AW84" s="59"/>
    </row>
    <row r="85" spans="1:49" ht="13.5" customHeight="1">
      <c r="B85" s="20" t="s">
        <v>269</v>
      </c>
      <c r="C85" s="21">
        <f>+C83+C84</f>
        <v>11991.366215796535</v>
      </c>
      <c r="D85" s="21">
        <f t="shared" ref="D85:M85" si="193">+D83+D84</f>
        <v>70.722106990410182</v>
      </c>
      <c r="E85" s="21">
        <f t="shared" si="193"/>
        <v>2471.9864610318728</v>
      </c>
      <c r="F85" s="21">
        <f t="shared" si="193"/>
        <v>970.85194280236601</v>
      </c>
      <c r="G85" s="21">
        <f t="shared" si="193"/>
        <v>941.16072113375776</v>
      </c>
      <c r="H85" s="21">
        <f t="shared" si="193"/>
        <v>1255.8800072530648</v>
      </c>
      <c r="I85" s="21">
        <f t="shared" si="193"/>
        <v>1169.5235115328373</v>
      </c>
      <c r="J85" s="21">
        <f t="shared" si="193"/>
        <v>547.39056506805355</v>
      </c>
      <c r="K85" s="21">
        <f t="shared" si="193"/>
        <v>521.58720014204118</v>
      </c>
      <c r="L85" s="21">
        <f t="shared" si="193"/>
        <v>119.41984863009094</v>
      </c>
      <c r="M85" s="21">
        <f t="shared" si="193"/>
        <v>1507.4617054939145</v>
      </c>
      <c r="V85" s="193"/>
      <c r="W85" s="193"/>
      <c r="X85" s="193"/>
      <c r="Y85" s="193"/>
    </row>
    <row r="86" spans="1:49" ht="13.5" customHeight="1">
      <c r="B86" s="371" t="s">
        <v>151</v>
      </c>
      <c r="C86" s="380" t="s">
        <v>248</v>
      </c>
      <c r="D86" s="381"/>
      <c r="E86" s="381"/>
      <c r="F86" s="381"/>
      <c r="G86" s="381"/>
      <c r="H86" s="381"/>
      <c r="I86" s="381"/>
      <c r="J86" s="381"/>
      <c r="K86" s="381"/>
      <c r="L86" s="381"/>
      <c r="M86" s="382"/>
      <c r="N86" s="378" t="s">
        <v>151</v>
      </c>
      <c r="O86" s="380" t="s">
        <v>731</v>
      </c>
      <c r="P86" s="381"/>
      <c r="Q86" s="381"/>
      <c r="R86" s="381"/>
      <c r="S86" s="381"/>
      <c r="T86" s="381"/>
      <c r="U86" s="381"/>
      <c r="V86" s="381"/>
      <c r="W86" s="381"/>
      <c r="X86" s="381"/>
      <c r="Y86" s="382"/>
      <c r="Z86" s="378" t="s">
        <v>151</v>
      </c>
      <c r="AA86" s="380" t="s">
        <v>731</v>
      </c>
      <c r="AB86" s="381"/>
      <c r="AC86" s="381"/>
      <c r="AD86" s="381"/>
      <c r="AE86" s="381"/>
      <c r="AF86" s="381"/>
      <c r="AG86" s="381"/>
      <c r="AH86" s="381"/>
      <c r="AI86" s="381"/>
      <c r="AJ86" s="381"/>
      <c r="AK86" s="382"/>
      <c r="AL86" s="378" t="s">
        <v>151</v>
      </c>
      <c r="AM86" s="380" t="s">
        <v>732</v>
      </c>
      <c r="AN86" s="381"/>
      <c r="AO86" s="381"/>
      <c r="AP86" s="381"/>
      <c r="AQ86" s="381"/>
      <c r="AR86" s="381"/>
      <c r="AS86" s="381"/>
      <c r="AT86" s="381"/>
      <c r="AU86" s="381"/>
      <c r="AV86" s="381"/>
      <c r="AW86" s="382"/>
    </row>
    <row r="87" spans="1:49" ht="13.5" customHeight="1">
      <c r="B87" s="371"/>
      <c r="C87" s="38" t="s">
        <v>5</v>
      </c>
      <c r="D87" s="38" t="s">
        <v>8</v>
      </c>
      <c r="E87" s="38" t="s">
        <v>11</v>
      </c>
      <c r="F87" s="38" t="s">
        <v>17</v>
      </c>
      <c r="G87" s="38" t="s">
        <v>20</v>
      </c>
      <c r="H87" s="38" t="s">
        <v>23</v>
      </c>
      <c r="I87" s="38" t="s">
        <v>26</v>
      </c>
      <c r="J87" s="38" t="s">
        <v>29</v>
      </c>
      <c r="K87" s="38" t="s">
        <v>32</v>
      </c>
      <c r="L87" s="38" t="s">
        <v>35</v>
      </c>
      <c r="M87" s="38" t="s">
        <v>38</v>
      </c>
      <c r="N87" s="379"/>
      <c r="O87" s="38" t="s">
        <v>5</v>
      </c>
      <c r="P87" s="38" t="s">
        <v>8</v>
      </c>
      <c r="Q87" s="38" t="s">
        <v>11</v>
      </c>
      <c r="R87" s="38" t="s">
        <v>17</v>
      </c>
      <c r="S87" s="38" t="s">
        <v>20</v>
      </c>
      <c r="T87" s="38" t="s">
        <v>23</v>
      </c>
      <c r="U87" s="38" t="s">
        <v>26</v>
      </c>
      <c r="V87" s="38" t="s">
        <v>29</v>
      </c>
      <c r="W87" s="38" t="s">
        <v>32</v>
      </c>
      <c r="X87" s="38" t="s">
        <v>35</v>
      </c>
      <c r="Y87" s="38" t="s">
        <v>38</v>
      </c>
      <c r="Z87" s="379"/>
      <c r="AA87" s="38" t="s">
        <v>5</v>
      </c>
      <c r="AB87" s="38" t="s">
        <v>8</v>
      </c>
      <c r="AC87" s="38" t="s">
        <v>11</v>
      </c>
      <c r="AD87" s="38" t="s">
        <v>17</v>
      </c>
      <c r="AE87" s="38" t="s">
        <v>20</v>
      </c>
      <c r="AF87" s="38" t="s">
        <v>23</v>
      </c>
      <c r="AG87" s="38" t="s">
        <v>26</v>
      </c>
      <c r="AH87" s="38" t="s">
        <v>29</v>
      </c>
      <c r="AI87" s="38" t="s">
        <v>32</v>
      </c>
      <c r="AJ87" s="38" t="s">
        <v>35</v>
      </c>
      <c r="AK87" s="38" t="s">
        <v>38</v>
      </c>
      <c r="AL87" s="379"/>
      <c r="AM87" s="12" t="s">
        <v>5</v>
      </c>
      <c r="AN87" s="13" t="s">
        <v>8</v>
      </c>
      <c r="AO87" s="12" t="s">
        <v>11</v>
      </c>
      <c r="AP87" s="12" t="s">
        <v>17</v>
      </c>
      <c r="AQ87" s="12" t="s">
        <v>20</v>
      </c>
      <c r="AR87" s="12" t="s">
        <v>23</v>
      </c>
      <c r="AS87" s="12" t="s">
        <v>26</v>
      </c>
      <c r="AT87" s="38" t="s">
        <v>29</v>
      </c>
      <c r="AU87" s="38" t="s">
        <v>32</v>
      </c>
      <c r="AV87" s="38" t="s">
        <v>35</v>
      </c>
      <c r="AW87" s="38" t="s">
        <v>38</v>
      </c>
    </row>
    <row r="88" spans="1:49" ht="13.5" customHeight="1">
      <c r="A88" s="311" t="str">
        <f>+'8.คำนวณ'!E57</f>
        <v>อุดรธานี</v>
      </c>
      <c r="B88" s="14" t="str">
        <f>+'8.คำนวณ'!G57</f>
        <v>กุดจับ,รพช.</v>
      </c>
      <c r="C88" s="53">
        <f>+'8.คำนวณ'!Y57</f>
        <v>8983.5536036041867</v>
      </c>
      <c r="D88" s="53">
        <f>+'8.คำนวณ'!Z57</f>
        <v>36.558152295879644</v>
      </c>
      <c r="E88" s="53">
        <f>+'8.คำนวณ'!AA57</f>
        <v>1689.9234148980192</v>
      </c>
      <c r="F88" s="53">
        <f>+'8.คำนวณ'!AB57</f>
        <v>645.42217605570761</v>
      </c>
      <c r="G88" s="53">
        <f>+'8.คำนวณ'!AC57</f>
        <v>648.40109887258859</v>
      </c>
      <c r="H88" s="53">
        <f>+'8.คำนวณ'!AD57</f>
        <v>668.2354676013548</v>
      </c>
      <c r="I88" s="53">
        <f>+'8.คำนวณ'!AE57</f>
        <v>518.60458682987382</v>
      </c>
      <c r="J88" s="53">
        <f>+'8.คำนวณ'!AF57</f>
        <v>293.82739359252594</v>
      </c>
      <c r="K88" s="53">
        <f>+'8.คำนวณ'!AG57</f>
        <v>409.88555367170801</v>
      </c>
      <c r="L88" s="53">
        <f>+'8.คำนวณ'!AH57</f>
        <v>5.8374768608903315E-3</v>
      </c>
      <c r="M88" s="53">
        <f>+'8.คำนวณ'!AI57</f>
        <v>109.42904157710463</v>
      </c>
      <c r="N88" s="14" t="str">
        <f>+B88</f>
        <v>กุดจับ,รพช.</v>
      </c>
      <c r="O88" s="50">
        <f>+(C88-C93)*100/C93</f>
        <v>-2.7654228279493847</v>
      </c>
      <c r="P88" s="50">
        <f t="shared" ref="P88:Y88" si="194">+(D88-D93)*100/D93</f>
        <v>-25.469820058130669</v>
      </c>
      <c r="Q88" s="50">
        <f t="shared" si="194"/>
        <v>13.7205733852806</v>
      </c>
      <c r="R88" s="50">
        <f t="shared" si="194"/>
        <v>14.64377529294976</v>
      </c>
      <c r="S88" s="50">
        <f t="shared" si="194"/>
        <v>-17.640640025159829</v>
      </c>
      <c r="T88" s="50">
        <f t="shared" si="194"/>
        <v>-29.846356839189497</v>
      </c>
      <c r="U88" s="50">
        <f t="shared" si="194"/>
        <v>-34.216432561604528</v>
      </c>
      <c r="V88" s="50">
        <f t="shared" si="194"/>
        <v>72.991832756058159</v>
      </c>
      <c r="W88" s="50">
        <f t="shared" si="194"/>
        <v>9.2794571234573606</v>
      </c>
      <c r="X88" s="50">
        <f t="shared" si="194"/>
        <v>-99.984455331711715</v>
      </c>
      <c r="Y88" s="50">
        <f t="shared" si="194"/>
        <v>-71.46716772378818</v>
      </c>
      <c r="Z88" s="14" t="str">
        <f>+N88</f>
        <v>กุดจับ,รพช.</v>
      </c>
      <c r="AA88" s="15">
        <f t="shared" ref="AA88:AK92" si="195">+O88/100</f>
        <v>-2.7654228279493848E-2</v>
      </c>
      <c r="AB88" s="15">
        <f t="shared" si="195"/>
        <v>-0.25469820058130671</v>
      </c>
      <c r="AC88" s="15">
        <f t="shared" si="195"/>
        <v>0.13720573385280599</v>
      </c>
      <c r="AD88" s="15">
        <f t="shared" si="195"/>
        <v>0.14643775292949759</v>
      </c>
      <c r="AE88" s="15">
        <f t="shared" si="195"/>
        <v>-0.17640640025159829</v>
      </c>
      <c r="AF88" s="15">
        <f t="shared" si="195"/>
        <v>-0.29846356839189497</v>
      </c>
      <c r="AG88" s="15">
        <f t="shared" si="195"/>
        <v>-0.34216432561604526</v>
      </c>
      <c r="AH88" s="15">
        <f t="shared" si="195"/>
        <v>0.72991832756058161</v>
      </c>
      <c r="AI88" s="15">
        <f t="shared" si="195"/>
        <v>9.2794571234573603E-2</v>
      </c>
      <c r="AJ88" s="15">
        <f t="shared" si="195"/>
        <v>-0.99984455331711719</v>
      </c>
      <c r="AK88" s="15">
        <f t="shared" si="195"/>
        <v>-0.71467167723788183</v>
      </c>
      <c r="AL88" s="14" t="str">
        <f>+Z88</f>
        <v>กุดจับ,รพช.</v>
      </c>
      <c r="AM88" s="16" t="str">
        <f>+IF(AND(C88&lt;C95),"OK","Not OK")</f>
        <v>OK</v>
      </c>
      <c r="AN88" s="16" t="str">
        <f t="shared" ref="AN88:AW88" si="196">+IF(AND(D88&lt;D95),"OK","Not OK")</f>
        <v>OK</v>
      </c>
      <c r="AO88" s="16" t="str">
        <f t="shared" si="196"/>
        <v>Not OK</v>
      </c>
      <c r="AP88" s="16" t="str">
        <f t="shared" si="196"/>
        <v>OK</v>
      </c>
      <c r="AQ88" s="16" t="str">
        <f t="shared" si="196"/>
        <v>OK</v>
      </c>
      <c r="AR88" s="16" t="str">
        <f t="shared" si="196"/>
        <v>OK</v>
      </c>
      <c r="AS88" s="16" t="str">
        <f t="shared" si="196"/>
        <v>OK</v>
      </c>
      <c r="AT88" s="16" t="str">
        <f t="shared" si="196"/>
        <v>Not OK</v>
      </c>
      <c r="AU88" s="16" t="str">
        <f t="shared" si="196"/>
        <v>OK</v>
      </c>
      <c r="AV88" s="16" t="str">
        <f t="shared" si="196"/>
        <v>OK</v>
      </c>
      <c r="AW88" s="16" t="str">
        <f t="shared" si="196"/>
        <v>OK</v>
      </c>
    </row>
    <row r="89" spans="1:49" ht="13.5" customHeight="1">
      <c r="A89" s="311" t="str">
        <f>+'8.คำนวณ'!E58</f>
        <v>อุดรธานี</v>
      </c>
      <c r="B89" s="14" t="str">
        <f>+'8.คำนวณ'!G58</f>
        <v>หนองวัวซอ,รพช.</v>
      </c>
      <c r="C89" s="53">
        <f>+'8.คำนวณ'!Y58</f>
        <v>10563.011989566738</v>
      </c>
      <c r="D89" s="53">
        <f>+'8.คำนวณ'!Z58</f>
        <v>64.347248072497507</v>
      </c>
      <c r="E89" s="53">
        <f>+'8.คำนวณ'!AA58</f>
        <v>1417.4847902389461</v>
      </c>
      <c r="F89" s="53">
        <f>+'8.คำนวณ'!AB58</f>
        <v>734.23615366176023</v>
      </c>
      <c r="G89" s="53">
        <f>+'8.คำนวณ'!AC58</f>
        <v>636.1402549211366</v>
      </c>
      <c r="H89" s="53">
        <f>+'8.คำนวณ'!AD58</f>
        <v>738.73917127808807</v>
      </c>
      <c r="I89" s="53">
        <f>+'8.คำนวณ'!AE58</f>
        <v>268.70539103906816</v>
      </c>
      <c r="J89" s="53">
        <f>+'8.คำนวณ'!AF58</f>
        <v>125.33112328445564</v>
      </c>
      <c r="K89" s="53">
        <f>+'8.คำนวณ'!AG58</f>
        <v>317.53021401541298</v>
      </c>
      <c r="L89" s="53">
        <f>+'8.คำนวณ'!AH58</f>
        <v>28.051318099718991</v>
      </c>
      <c r="M89" s="53">
        <f>+'8.คำนวณ'!AI58</f>
        <v>330.95197232826655</v>
      </c>
      <c r="N89" s="14" t="str">
        <f>+B89</f>
        <v>หนองวัวซอ,รพช.</v>
      </c>
      <c r="O89" s="50">
        <f>+(C89-C93)*100/C93</f>
        <v>14.330035728484557</v>
      </c>
      <c r="P89" s="50">
        <f t="shared" ref="P89:Y89" si="197">+(D89-D93)*100/D93</f>
        <v>31.183106268416765</v>
      </c>
      <c r="Q89" s="50">
        <f t="shared" si="197"/>
        <v>-4.6127287841533287</v>
      </c>
      <c r="R89" s="50">
        <f t="shared" si="197"/>
        <v>30.419449060103592</v>
      </c>
      <c r="S89" s="50">
        <f t="shared" si="197"/>
        <v>-19.198002069037862</v>
      </c>
      <c r="T89" s="50">
        <f t="shared" si="197"/>
        <v>-22.444637072641981</v>
      </c>
      <c r="U89" s="50">
        <f t="shared" si="197"/>
        <v>-65.91545917375845</v>
      </c>
      <c r="V89" s="50">
        <f t="shared" si="197"/>
        <v>-26.210893908616956</v>
      </c>
      <c r="W89" s="50">
        <f t="shared" si="197"/>
        <v>-15.343370613906398</v>
      </c>
      <c r="X89" s="50">
        <f t="shared" si="197"/>
        <v>-25.301899210849342</v>
      </c>
      <c r="Y89" s="50">
        <f t="shared" si="197"/>
        <v>-13.706663406438462</v>
      </c>
      <c r="Z89" s="14" t="str">
        <f>+N89</f>
        <v>หนองวัวซอ,รพช.</v>
      </c>
      <c r="AA89" s="15">
        <f t="shared" si="195"/>
        <v>0.14330035728484558</v>
      </c>
      <c r="AB89" s="15">
        <f t="shared" si="195"/>
        <v>0.31183106268416766</v>
      </c>
      <c r="AC89" s="15">
        <f t="shared" si="195"/>
        <v>-4.6127287841533283E-2</v>
      </c>
      <c r="AD89" s="15">
        <f t="shared" si="195"/>
        <v>0.30419449060103593</v>
      </c>
      <c r="AE89" s="15">
        <f t="shared" si="195"/>
        <v>-0.19198002069037862</v>
      </c>
      <c r="AF89" s="15">
        <f t="shared" si="195"/>
        <v>-0.22444637072641982</v>
      </c>
      <c r="AG89" s="15">
        <f t="shared" si="195"/>
        <v>-0.65915459173758451</v>
      </c>
      <c r="AH89" s="15">
        <f t="shared" si="195"/>
        <v>-0.26210893908616956</v>
      </c>
      <c r="AI89" s="15">
        <f t="shared" si="195"/>
        <v>-0.15343370613906399</v>
      </c>
      <c r="AJ89" s="15">
        <f t="shared" si="195"/>
        <v>-0.25301899210849343</v>
      </c>
      <c r="AK89" s="15">
        <f t="shared" si="195"/>
        <v>-0.13706663406438463</v>
      </c>
      <c r="AL89" s="14" t="str">
        <f>+Z89</f>
        <v>หนองวัวซอ,รพช.</v>
      </c>
      <c r="AM89" s="16" t="str">
        <f>+IF(AND(C89&lt;C95),"OK","Not OK")</f>
        <v>Not OK</v>
      </c>
      <c r="AN89" s="16" t="str">
        <f t="shared" ref="AN89:AW89" si="198">+IF(AND(D89&lt;D95),"OK","Not OK")</f>
        <v>OK</v>
      </c>
      <c r="AO89" s="16" t="str">
        <f t="shared" si="198"/>
        <v>OK</v>
      </c>
      <c r="AP89" s="16" t="str">
        <f t="shared" si="198"/>
        <v>Not OK</v>
      </c>
      <c r="AQ89" s="16" t="str">
        <f t="shared" si="198"/>
        <v>OK</v>
      </c>
      <c r="AR89" s="16" t="str">
        <f t="shared" si="198"/>
        <v>OK</v>
      </c>
      <c r="AS89" s="16" t="str">
        <f t="shared" si="198"/>
        <v>OK</v>
      </c>
      <c r="AT89" s="16" t="str">
        <f t="shared" si="198"/>
        <v>OK</v>
      </c>
      <c r="AU89" s="16" t="str">
        <f t="shared" si="198"/>
        <v>OK</v>
      </c>
      <c r="AV89" s="16" t="str">
        <f t="shared" si="198"/>
        <v>OK</v>
      </c>
      <c r="AW89" s="16" t="str">
        <f t="shared" si="198"/>
        <v>OK</v>
      </c>
    </row>
    <row r="90" spans="1:49" ht="13.5" customHeight="1">
      <c r="A90" s="311" t="str">
        <f>+'8.คำนวณ'!E59</f>
        <v>อุดรธานี</v>
      </c>
      <c r="B90" s="14" t="str">
        <f>+'8.คำนวณ'!G59</f>
        <v>วังสามหมอ,รพช.</v>
      </c>
      <c r="C90" s="53">
        <f>+'8.คำนวณ'!Y59</f>
        <v>8429.8675891334115</v>
      </c>
      <c r="D90" s="53">
        <f>+'8.คำนวณ'!Z59</f>
        <v>9.8801122408166471</v>
      </c>
      <c r="E90" s="53">
        <f>+'8.คำนวณ'!AA59</f>
        <v>1475.714593472125</v>
      </c>
      <c r="F90" s="53">
        <f>+'8.คำนวณ'!AB59</f>
        <v>514.48714465625369</v>
      </c>
      <c r="G90" s="53">
        <f>+'8.คำนวณ'!AC59</f>
        <v>819.3169275884469</v>
      </c>
      <c r="H90" s="53">
        <f>+'8.คำนวณ'!AD59</f>
        <v>1934.4307122945249</v>
      </c>
      <c r="I90" s="53">
        <f>+'8.คำนวณ'!AE59</f>
        <v>2479.1480014699164</v>
      </c>
      <c r="J90" s="53">
        <f>+'8.คำนวณ'!AF59</f>
        <v>214.70929595448104</v>
      </c>
      <c r="K90" s="53">
        <f>+'8.คำนวณ'!AG59</f>
        <v>363.45688646089184</v>
      </c>
      <c r="L90" s="53">
        <f>+'8.คำนวณ'!AH59</f>
        <v>0.17789714219843908</v>
      </c>
      <c r="M90" s="53">
        <f>+'8.คำนวณ'!AI59</f>
        <v>687.8536474135401</v>
      </c>
      <c r="N90" s="14" t="str">
        <f>+B90</f>
        <v>วังสามหมอ,รพช.</v>
      </c>
      <c r="O90" s="50">
        <f>+(C90-C93)*100/C93</f>
        <v>-8.758310261886912</v>
      </c>
      <c r="P90" s="50">
        <f t="shared" ref="P90:Y90" si="199">+(D90-D93)*100/D93</f>
        <v>-79.857665201615674</v>
      </c>
      <c r="Q90" s="50">
        <f t="shared" si="199"/>
        <v>-0.69425144168228925</v>
      </c>
      <c r="R90" s="50">
        <f t="shared" si="199"/>
        <v>-8.6136938096282982</v>
      </c>
      <c r="S90" s="50">
        <f t="shared" si="199"/>
        <v>4.0689441922067529</v>
      </c>
      <c r="T90" s="50">
        <f t="shared" si="199"/>
        <v>103.08314731743738</v>
      </c>
      <c r="U90" s="50">
        <f t="shared" si="199"/>
        <v>214.47311475083364</v>
      </c>
      <c r="V90" s="50">
        <f t="shared" si="199"/>
        <v>26.410795681078326</v>
      </c>
      <c r="W90" s="50">
        <f t="shared" si="199"/>
        <v>-3.0988750776022647</v>
      </c>
      <c r="X90" s="50">
        <f t="shared" si="199"/>
        <v>-99.526276141078242</v>
      </c>
      <c r="Y90" s="50">
        <f t="shared" si="199"/>
        <v>79.352870767877064</v>
      </c>
      <c r="Z90" s="14" t="str">
        <f>+N90</f>
        <v>วังสามหมอ,รพช.</v>
      </c>
      <c r="AA90" s="15">
        <f t="shared" si="195"/>
        <v>-8.7583102618869119E-2</v>
      </c>
      <c r="AB90" s="15">
        <f t="shared" si="195"/>
        <v>-0.7985766520161568</v>
      </c>
      <c r="AC90" s="15">
        <f t="shared" si="195"/>
        <v>-6.9425144168228925E-3</v>
      </c>
      <c r="AD90" s="15">
        <f t="shared" si="195"/>
        <v>-8.6136938096282978E-2</v>
      </c>
      <c r="AE90" s="15">
        <f t="shared" si="195"/>
        <v>4.0689441922067526E-2</v>
      </c>
      <c r="AF90" s="15">
        <f t="shared" si="195"/>
        <v>1.0308314731743737</v>
      </c>
      <c r="AG90" s="15">
        <f t="shared" si="195"/>
        <v>2.1447311475083364</v>
      </c>
      <c r="AH90" s="15">
        <f t="shared" si="195"/>
        <v>0.26410795681078325</v>
      </c>
      <c r="AI90" s="15">
        <f t="shared" si="195"/>
        <v>-3.0988750776022648E-2</v>
      </c>
      <c r="AJ90" s="15">
        <f t="shared" si="195"/>
        <v>-0.9952627614107824</v>
      </c>
      <c r="AK90" s="15">
        <f t="shared" si="195"/>
        <v>0.7935287076787706</v>
      </c>
      <c r="AL90" s="14" t="str">
        <f>+Z90</f>
        <v>วังสามหมอ,รพช.</v>
      </c>
      <c r="AM90" s="16" t="str">
        <f>+IF(AND(C90&lt;C95),"OK","Not OK")</f>
        <v>OK</v>
      </c>
      <c r="AN90" s="16" t="str">
        <f t="shared" ref="AN90:AW90" si="200">+IF(AND(D90&lt;D95),"OK","Not OK")</f>
        <v>OK</v>
      </c>
      <c r="AO90" s="16" t="str">
        <f t="shared" si="200"/>
        <v>OK</v>
      </c>
      <c r="AP90" s="16" t="str">
        <f t="shared" si="200"/>
        <v>OK</v>
      </c>
      <c r="AQ90" s="16" t="str">
        <f t="shared" si="200"/>
        <v>OK</v>
      </c>
      <c r="AR90" s="16" t="str">
        <f t="shared" si="200"/>
        <v>Not OK</v>
      </c>
      <c r="AS90" s="16" t="str">
        <f t="shared" si="200"/>
        <v>Not OK</v>
      </c>
      <c r="AT90" s="16" t="str">
        <f t="shared" si="200"/>
        <v>OK</v>
      </c>
      <c r="AU90" s="16" t="str">
        <f t="shared" si="200"/>
        <v>OK</v>
      </c>
      <c r="AV90" s="16" t="str">
        <f t="shared" si="200"/>
        <v>OK</v>
      </c>
      <c r="AW90" s="16" t="str">
        <f t="shared" si="200"/>
        <v>Not OK</v>
      </c>
    </row>
    <row r="91" spans="1:49" ht="13.5" customHeight="1">
      <c r="A91" s="311" t="str">
        <f>+'8.คำนวณ'!E60</f>
        <v>อุดรธานี</v>
      </c>
      <c r="B91" s="14" t="str">
        <f>+'8.คำนวณ'!G60</f>
        <v>น้ำโสม,รพช.</v>
      </c>
      <c r="C91" s="53">
        <f>+'8.คำนวณ'!Y60</f>
        <v>9591.4456359502856</v>
      </c>
      <c r="D91" s="53">
        <f>+'8.คำนวณ'!Z60</f>
        <v>94.605036891050531</v>
      </c>
      <c r="E91" s="53">
        <f>+'8.คำนวณ'!AA60</f>
        <v>1391.1446663425791</v>
      </c>
      <c r="F91" s="53">
        <f>+'8.คำนวณ'!AB60</f>
        <v>343.17000802156548</v>
      </c>
      <c r="G91" s="53">
        <f>+'8.คำนวณ'!AC60</f>
        <v>785.27327772310593</v>
      </c>
      <c r="H91" s="53">
        <f>+'8.คำนวณ'!AD60</f>
        <v>480.85501684370996</v>
      </c>
      <c r="I91" s="53">
        <f>+'8.คำนวณ'!AE60</f>
        <v>323.85663666883397</v>
      </c>
      <c r="J91" s="53">
        <f>+'8.คำนวณ'!AF60</f>
        <v>78.918597806176805</v>
      </c>
      <c r="K91" s="53">
        <f>+'8.คำนวณ'!AG60</f>
        <v>415.41205632606005</v>
      </c>
      <c r="L91" s="53">
        <f>+'8.คำนวณ'!AH60</f>
        <v>27.791667247272713</v>
      </c>
      <c r="M91" s="53">
        <f>+'8.คำนวณ'!AI60</f>
        <v>581.97066436492537</v>
      </c>
      <c r="N91" s="14" t="str">
        <f>+B91</f>
        <v>น้ำโสม,รพช.</v>
      </c>
      <c r="O91" s="50">
        <f>+(C91-C93)*100/C93</f>
        <v>3.814169985713725</v>
      </c>
      <c r="P91" s="50">
        <f t="shared" ref="P91:Y91" si="201">+(D91-D93)*100/D93</f>
        <v>92.868894626599356</v>
      </c>
      <c r="Q91" s="50">
        <f t="shared" si="201"/>
        <v>-6.3852434236495501</v>
      </c>
      <c r="R91" s="50">
        <f t="shared" si="201"/>
        <v>-39.044075728336281</v>
      </c>
      <c r="S91" s="50">
        <f t="shared" si="201"/>
        <v>-0.25525146229195689</v>
      </c>
      <c r="T91" s="50">
        <f t="shared" si="201"/>
        <v>-49.518196954096005</v>
      </c>
      <c r="U91" s="50">
        <f t="shared" si="201"/>
        <v>-58.91967514420574</v>
      </c>
      <c r="V91" s="50">
        <f t="shared" si="201"/>
        <v>-53.53641909929793</v>
      </c>
      <c r="W91" s="50">
        <f t="shared" si="201"/>
        <v>10.752876238742036</v>
      </c>
      <c r="X91" s="50">
        <f t="shared" si="201"/>
        <v>-25.993325741220307</v>
      </c>
      <c r="Y91" s="50">
        <f t="shared" si="201"/>
        <v>51.74464764273543</v>
      </c>
      <c r="Z91" s="14" t="str">
        <f>+N91</f>
        <v>น้ำโสม,รพช.</v>
      </c>
      <c r="AA91" s="15">
        <f t="shared" si="195"/>
        <v>3.8141699857137251E-2</v>
      </c>
      <c r="AB91" s="15">
        <f t="shared" si="195"/>
        <v>0.92868894626599352</v>
      </c>
      <c r="AC91" s="15">
        <f t="shared" si="195"/>
        <v>-6.3852434236495503E-2</v>
      </c>
      <c r="AD91" s="15">
        <f t="shared" si="195"/>
        <v>-0.3904407572833628</v>
      </c>
      <c r="AE91" s="15">
        <f t="shared" si="195"/>
        <v>-2.5525146229195689E-3</v>
      </c>
      <c r="AF91" s="15">
        <f t="shared" si="195"/>
        <v>-0.49518196954096005</v>
      </c>
      <c r="AG91" s="15">
        <f t="shared" si="195"/>
        <v>-0.58919675144205741</v>
      </c>
      <c r="AH91" s="15">
        <f t="shared" si="195"/>
        <v>-0.53536419099297927</v>
      </c>
      <c r="AI91" s="15">
        <f t="shared" si="195"/>
        <v>0.10752876238742036</v>
      </c>
      <c r="AJ91" s="15">
        <f t="shared" si="195"/>
        <v>-0.25993325741220308</v>
      </c>
      <c r="AK91" s="15">
        <f t="shared" si="195"/>
        <v>0.51744647642735431</v>
      </c>
      <c r="AL91" s="14" t="str">
        <f>+Z91</f>
        <v>น้ำโสม,รพช.</v>
      </c>
      <c r="AM91" s="16" t="str">
        <f>+IF(AND(C91&lt;C95),"OK","Not OK")</f>
        <v>OK</v>
      </c>
      <c r="AN91" s="16" t="str">
        <f t="shared" ref="AN91:AW91" si="202">+IF(AND(D91&lt;D95),"OK","Not OK")</f>
        <v>Not OK</v>
      </c>
      <c r="AO91" s="16" t="str">
        <f t="shared" si="202"/>
        <v>OK</v>
      </c>
      <c r="AP91" s="16" t="str">
        <f t="shared" si="202"/>
        <v>OK</v>
      </c>
      <c r="AQ91" s="16" t="str">
        <f t="shared" si="202"/>
        <v>OK</v>
      </c>
      <c r="AR91" s="16" t="str">
        <f t="shared" si="202"/>
        <v>OK</v>
      </c>
      <c r="AS91" s="16" t="str">
        <f t="shared" si="202"/>
        <v>OK</v>
      </c>
      <c r="AT91" s="16" t="str">
        <f t="shared" si="202"/>
        <v>OK</v>
      </c>
      <c r="AU91" s="16" t="str">
        <f t="shared" si="202"/>
        <v>Not OK</v>
      </c>
      <c r="AV91" s="16" t="str">
        <f t="shared" si="202"/>
        <v>OK</v>
      </c>
      <c r="AW91" s="16" t="str">
        <f t="shared" si="202"/>
        <v>OK</v>
      </c>
    </row>
    <row r="92" spans="1:49" ht="13.5" customHeight="1">
      <c r="A92" s="311" t="str">
        <f>+'8.คำนวณ'!E61</f>
        <v>เลย</v>
      </c>
      <c r="B92" s="14" t="str">
        <f>+'8.คำนวณ'!G61</f>
        <v>ผาขาว,รพช.</v>
      </c>
      <c r="C92" s="53">
        <f>+'8.คำนวณ'!Y61</f>
        <v>8627.3835301810559</v>
      </c>
      <c r="D92" s="53">
        <f>+'8.คำนวณ'!Z61</f>
        <v>39.866823582670499</v>
      </c>
      <c r="E92" s="53">
        <f>+'8.คำนวณ'!AA61</f>
        <v>1455.8894740774219</v>
      </c>
      <c r="F92" s="53">
        <f>+'8.คำนวณ'!AB61</f>
        <v>577.58735208681765</v>
      </c>
      <c r="G92" s="53">
        <f>+'8.คำนวณ'!AC61</f>
        <v>1047.2825841728363</v>
      </c>
      <c r="H92" s="53">
        <f>+'8.คำนวณ'!AD61</f>
        <v>940.39654824242484</v>
      </c>
      <c r="I92" s="53">
        <f>+'8.คำนวณ'!AE61</f>
        <v>351.43411414085898</v>
      </c>
      <c r="J92" s="53">
        <f>+'8.คำนวณ'!AF61</f>
        <v>136.46580234649096</v>
      </c>
      <c r="K92" s="53">
        <f>+'8.คำนวณ'!AG61</f>
        <v>369.11604855716917</v>
      </c>
      <c r="L92" s="53">
        <f>+'8.คำนวณ'!AH61</f>
        <v>131.73788049480319</v>
      </c>
      <c r="M92" s="53">
        <f>+'8.คำนวณ'!AI61</f>
        <v>207.39332904797797</v>
      </c>
      <c r="N92" s="14" t="str">
        <f>+B92</f>
        <v>ผาขาว,รพช.</v>
      </c>
      <c r="O92" s="50">
        <f>+(C92-C93)*100/C93</f>
        <v>-6.6204726243620238</v>
      </c>
      <c r="P92" s="50">
        <f t="shared" ref="P92:Y92" si="203">+(D92-D93)*100/D93</f>
        <v>-18.724515635269785</v>
      </c>
      <c r="Q92" s="50">
        <f t="shared" si="203"/>
        <v>-2.0283497357954166</v>
      </c>
      <c r="R92" s="50">
        <f t="shared" si="203"/>
        <v>2.5945451849111585</v>
      </c>
      <c r="S92" s="50">
        <f t="shared" si="203"/>
        <v>33.024949364282882</v>
      </c>
      <c r="T92" s="50">
        <f t="shared" si="203"/>
        <v>-1.2739564515099089</v>
      </c>
      <c r="U92" s="50">
        <f t="shared" si="203"/>
        <v>-55.421547871264913</v>
      </c>
      <c r="V92" s="50">
        <f t="shared" si="203"/>
        <v>-19.655315429221588</v>
      </c>
      <c r="W92" s="50">
        <f t="shared" si="203"/>
        <v>-1.5900876706907339</v>
      </c>
      <c r="X92" s="50">
        <f t="shared" si="203"/>
        <v>250.80595642485954</v>
      </c>
      <c r="Y92" s="50">
        <f t="shared" si="203"/>
        <v>-45.923687280385856</v>
      </c>
      <c r="Z92" s="14" t="str">
        <f>+N92</f>
        <v>ผาขาว,รพช.</v>
      </c>
      <c r="AA92" s="15">
        <f t="shared" si="195"/>
        <v>-6.6204726243620241E-2</v>
      </c>
      <c r="AB92" s="15">
        <f t="shared" si="195"/>
        <v>-0.18724515635269787</v>
      </c>
      <c r="AC92" s="15">
        <f t="shared" si="195"/>
        <v>-2.0283497357954164E-2</v>
      </c>
      <c r="AD92" s="15">
        <f t="shared" si="195"/>
        <v>2.5945451849111584E-2</v>
      </c>
      <c r="AE92" s="15">
        <f t="shared" si="195"/>
        <v>0.33024949364282885</v>
      </c>
      <c r="AF92" s="15">
        <f t="shared" si="195"/>
        <v>-1.2739564515099088E-2</v>
      </c>
      <c r="AG92" s="15">
        <f t="shared" si="195"/>
        <v>-0.55421547871264909</v>
      </c>
      <c r="AH92" s="15">
        <f t="shared" si="195"/>
        <v>-0.19655315429221587</v>
      </c>
      <c r="AI92" s="15">
        <f t="shared" si="195"/>
        <v>-1.590087670690734E-2</v>
      </c>
      <c r="AJ92" s="15">
        <f t="shared" si="195"/>
        <v>2.5080595642485957</v>
      </c>
      <c r="AK92" s="15">
        <f t="shared" si="195"/>
        <v>-0.45923687280385855</v>
      </c>
      <c r="AL92" s="14" t="str">
        <f>+Z92</f>
        <v>ผาขาว,รพช.</v>
      </c>
      <c r="AM92" s="16" t="str">
        <f>+IF(AND(C92&lt;C95),"OK","Not OK")</f>
        <v>OK</v>
      </c>
      <c r="AN92" s="16" t="str">
        <f t="shared" ref="AN92:AW92" si="204">+IF(AND(D92&lt;D95),"OK","Not OK")</f>
        <v>OK</v>
      </c>
      <c r="AO92" s="16" t="str">
        <f t="shared" si="204"/>
        <v>OK</v>
      </c>
      <c r="AP92" s="16" t="str">
        <f t="shared" si="204"/>
        <v>OK</v>
      </c>
      <c r="AQ92" s="16" t="str">
        <f t="shared" si="204"/>
        <v>Not OK</v>
      </c>
      <c r="AR92" s="16" t="str">
        <f t="shared" si="204"/>
        <v>OK</v>
      </c>
      <c r="AS92" s="16" t="str">
        <f t="shared" si="204"/>
        <v>OK</v>
      </c>
      <c r="AT92" s="16" t="str">
        <f t="shared" si="204"/>
        <v>OK</v>
      </c>
      <c r="AU92" s="16" t="str">
        <f t="shared" si="204"/>
        <v>OK</v>
      </c>
      <c r="AV92" s="16" t="str">
        <f t="shared" si="204"/>
        <v>Not OK</v>
      </c>
      <c r="AW92" s="16" t="str">
        <f t="shared" si="204"/>
        <v>OK</v>
      </c>
    </row>
    <row r="93" spans="1:49" ht="13.5" customHeight="1">
      <c r="B93" s="18" t="s">
        <v>144</v>
      </c>
      <c r="C93" s="19">
        <f t="shared" ref="C93:M93" si="205">AVERAGE(C88:C92)</f>
        <v>9239.0524696871362</v>
      </c>
      <c r="D93" s="19">
        <f t="shared" si="205"/>
        <v>49.051474616582965</v>
      </c>
      <c r="E93" s="19">
        <f t="shared" si="205"/>
        <v>1486.0313878058182</v>
      </c>
      <c r="F93" s="19">
        <f t="shared" si="205"/>
        <v>562.98056689642101</v>
      </c>
      <c r="G93" s="19">
        <f t="shared" si="205"/>
        <v>787.28282865562289</v>
      </c>
      <c r="H93" s="19">
        <f t="shared" si="205"/>
        <v>952.53138325202053</v>
      </c>
      <c r="I93" s="19">
        <f t="shared" si="205"/>
        <v>788.34974602971022</v>
      </c>
      <c r="J93" s="19">
        <f t="shared" si="205"/>
        <v>169.85044259682607</v>
      </c>
      <c r="K93" s="19">
        <f t="shared" si="205"/>
        <v>375.08015180624841</v>
      </c>
      <c r="L93" s="19">
        <f t="shared" si="205"/>
        <v>37.552920092170851</v>
      </c>
      <c r="M93" s="19">
        <f t="shared" si="205"/>
        <v>383.51973094636293</v>
      </c>
      <c r="N93" s="23"/>
      <c r="V93" s="49"/>
      <c r="W93" s="49"/>
      <c r="X93" s="49"/>
      <c r="Y93" s="49"/>
      <c r="Z93" s="23"/>
      <c r="AL93" s="23"/>
    </row>
    <row r="94" spans="1:49" ht="13.5" customHeight="1">
      <c r="B94" s="20" t="s">
        <v>268</v>
      </c>
      <c r="C94" s="21">
        <f t="shared" ref="C94:M94" si="206">STDEV(C88:C92)</f>
        <v>861.8654893531392</v>
      </c>
      <c r="D94" s="21">
        <f t="shared" si="206"/>
        <v>31.952794357871856</v>
      </c>
      <c r="E94" s="21">
        <f t="shared" si="206"/>
        <v>118.62657361267932</v>
      </c>
      <c r="F94" s="21">
        <f t="shared" si="206"/>
        <v>147.48453044823944</v>
      </c>
      <c r="G94" s="21">
        <f t="shared" si="206"/>
        <v>166.40485804282534</v>
      </c>
      <c r="H94" s="21">
        <f t="shared" si="206"/>
        <v>572.9928923597862</v>
      </c>
      <c r="I94" s="21">
        <f t="shared" si="206"/>
        <v>949.76846720892979</v>
      </c>
      <c r="J94" s="21">
        <f t="shared" si="206"/>
        <v>84.775741660668444</v>
      </c>
      <c r="K94" s="21">
        <f t="shared" si="206"/>
        <v>39.751555585268022</v>
      </c>
      <c r="L94" s="21">
        <f t="shared" si="206"/>
        <v>54.458803275967917</v>
      </c>
      <c r="M94" s="21">
        <f t="shared" si="206"/>
        <v>245.41367646163619</v>
      </c>
      <c r="N94" s="23"/>
      <c r="O94" s="51"/>
      <c r="P94" s="51"/>
      <c r="Q94" s="51"/>
      <c r="R94" s="51"/>
      <c r="S94" s="51"/>
      <c r="T94" s="51"/>
      <c r="U94" s="51"/>
      <c r="V94" s="193"/>
      <c r="W94" s="193"/>
      <c r="X94" s="193"/>
      <c r="Y94" s="193"/>
      <c r="Z94" s="23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23"/>
      <c r="AM94" s="26"/>
      <c r="AN94" s="26"/>
      <c r="AO94" s="26"/>
      <c r="AP94" s="26"/>
      <c r="AQ94" s="26"/>
      <c r="AR94" s="26"/>
      <c r="AS94" s="26"/>
      <c r="AT94" s="61"/>
      <c r="AU94" s="61"/>
      <c r="AV94" s="61"/>
      <c r="AW94" s="61"/>
    </row>
    <row r="95" spans="1:49" ht="13.5" customHeight="1">
      <c r="B95" s="20" t="s">
        <v>269</v>
      </c>
      <c r="C95" s="21">
        <f>+C93+C94</f>
        <v>10100.917959040275</v>
      </c>
      <c r="D95" s="21">
        <f t="shared" ref="D95:M95" si="207">+D93+D94</f>
        <v>81.004268974454817</v>
      </c>
      <c r="E95" s="21">
        <f t="shared" si="207"/>
        <v>1604.6579614184975</v>
      </c>
      <c r="F95" s="21">
        <f t="shared" si="207"/>
        <v>710.46509734466042</v>
      </c>
      <c r="G95" s="21">
        <f t="shared" si="207"/>
        <v>953.68768669844826</v>
      </c>
      <c r="H95" s="21">
        <f t="shared" si="207"/>
        <v>1525.5242756118068</v>
      </c>
      <c r="I95" s="21">
        <f t="shared" si="207"/>
        <v>1738.11821323864</v>
      </c>
      <c r="J95" s="21">
        <f t="shared" si="207"/>
        <v>254.62618425749451</v>
      </c>
      <c r="K95" s="21">
        <f t="shared" si="207"/>
        <v>414.83170739151643</v>
      </c>
      <c r="L95" s="21">
        <f t="shared" si="207"/>
        <v>92.011723368138775</v>
      </c>
      <c r="M95" s="21">
        <f t="shared" si="207"/>
        <v>628.93340740799908</v>
      </c>
      <c r="N95" s="23"/>
      <c r="O95" s="51"/>
      <c r="P95" s="51"/>
      <c r="Q95" s="51"/>
      <c r="R95" s="51"/>
      <c r="S95" s="51"/>
      <c r="T95" s="51"/>
      <c r="U95" s="51"/>
      <c r="V95" s="193"/>
      <c r="W95" s="193"/>
      <c r="X95" s="193"/>
      <c r="Y95" s="193"/>
      <c r="Z95" s="23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23"/>
      <c r="AM95" s="26"/>
      <c r="AN95" s="26"/>
      <c r="AO95" s="26"/>
      <c r="AP95" s="26"/>
      <c r="AQ95" s="26"/>
      <c r="AR95" s="26"/>
      <c r="AS95" s="26"/>
      <c r="AT95" s="61"/>
      <c r="AU95" s="61"/>
      <c r="AV95" s="61"/>
      <c r="AW95" s="61"/>
    </row>
    <row r="96" spans="1:49" ht="13.5" customHeight="1">
      <c r="B96" s="371" t="s">
        <v>152</v>
      </c>
      <c r="C96" s="380" t="s">
        <v>248</v>
      </c>
      <c r="D96" s="381"/>
      <c r="E96" s="381"/>
      <c r="F96" s="381"/>
      <c r="G96" s="381"/>
      <c r="H96" s="381"/>
      <c r="I96" s="381"/>
      <c r="J96" s="381"/>
      <c r="K96" s="381"/>
      <c r="L96" s="381"/>
      <c r="M96" s="382"/>
      <c r="N96" s="371" t="s">
        <v>152</v>
      </c>
      <c r="O96" s="380" t="s">
        <v>731</v>
      </c>
      <c r="P96" s="381"/>
      <c r="Q96" s="381"/>
      <c r="R96" s="381"/>
      <c r="S96" s="381"/>
      <c r="T96" s="381"/>
      <c r="U96" s="381"/>
      <c r="V96" s="381"/>
      <c r="W96" s="381"/>
      <c r="X96" s="381"/>
      <c r="Y96" s="382"/>
      <c r="Z96" s="371" t="s">
        <v>152</v>
      </c>
      <c r="AA96" s="380" t="s">
        <v>731</v>
      </c>
      <c r="AB96" s="381"/>
      <c r="AC96" s="381"/>
      <c r="AD96" s="381"/>
      <c r="AE96" s="381"/>
      <c r="AF96" s="381"/>
      <c r="AG96" s="381"/>
      <c r="AH96" s="381"/>
      <c r="AI96" s="381"/>
      <c r="AJ96" s="381"/>
      <c r="AK96" s="382"/>
      <c r="AL96" s="371" t="s">
        <v>152</v>
      </c>
      <c r="AM96" s="380" t="s">
        <v>732</v>
      </c>
      <c r="AN96" s="381"/>
      <c r="AO96" s="381"/>
      <c r="AP96" s="381"/>
      <c r="AQ96" s="381"/>
      <c r="AR96" s="381"/>
      <c r="AS96" s="381"/>
      <c r="AT96" s="381"/>
      <c r="AU96" s="381"/>
      <c r="AV96" s="381"/>
      <c r="AW96" s="382"/>
    </row>
    <row r="97" spans="1:49" ht="13.5" customHeight="1">
      <c r="B97" s="371"/>
      <c r="C97" s="38" t="s">
        <v>5</v>
      </c>
      <c r="D97" s="38" t="s">
        <v>8</v>
      </c>
      <c r="E97" s="38" t="s">
        <v>11</v>
      </c>
      <c r="F97" s="38" t="s">
        <v>17</v>
      </c>
      <c r="G97" s="38" t="s">
        <v>20</v>
      </c>
      <c r="H97" s="38" t="s">
        <v>23</v>
      </c>
      <c r="I97" s="38" t="s">
        <v>26</v>
      </c>
      <c r="J97" s="38" t="s">
        <v>29</v>
      </c>
      <c r="K97" s="38" t="s">
        <v>32</v>
      </c>
      <c r="L97" s="38" t="s">
        <v>35</v>
      </c>
      <c r="M97" s="38" t="s">
        <v>38</v>
      </c>
      <c r="N97" s="371"/>
      <c r="O97" s="38" t="s">
        <v>5</v>
      </c>
      <c r="P97" s="38" t="s">
        <v>8</v>
      </c>
      <c r="Q97" s="38" t="s">
        <v>11</v>
      </c>
      <c r="R97" s="38" t="s">
        <v>17</v>
      </c>
      <c r="S97" s="38" t="s">
        <v>20</v>
      </c>
      <c r="T97" s="38" t="s">
        <v>23</v>
      </c>
      <c r="U97" s="38" t="s">
        <v>26</v>
      </c>
      <c r="V97" s="38" t="s">
        <v>29</v>
      </c>
      <c r="W97" s="38" t="s">
        <v>32</v>
      </c>
      <c r="X97" s="38" t="s">
        <v>35</v>
      </c>
      <c r="Y97" s="38" t="s">
        <v>38</v>
      </c>
      <c r="Z97" s="371"/>
      <c r="AA97" s="38" t="s">
        <v>5</v>
      </c>
      <c r="AB97" s="38" t="s">
        <v>8</v>
      </c>
      <c r="AC97" s="38" t="s">
        <v>11</v>
      </c>
      <c r="AD97" s="38" t="s">
        <v>17</v>
      </c>
      <c r="AE97" s="38" t="s">
        <v>20</v>
      </c>
      <c r="AF97" s="38" t="s">
        <v>23</v>
      </c>
      <c r="AG97" s="38" t="s">
        <v>26</v>
      </c>
      <c r="AH97" s="38" t="s">
        <v>29</v>
      </c>
      <c r="AI97" s="38" t="s">
        <v>32</v>
      </c>
      <c r="AJ97" s="38" t="s">
        <v>35</v>
      </c>
      <c r="AK97" s="38" t="s">
        <v>38</v>
      </c>
      <c r="AL97" s="371"/>
      <c r="AM97" s="12" t="s">
        <v>5</v>
      </c>
      <c r="AN97" s="13" t="s">
        <v>8</v>
      </c>
      <c r="AO97" s="12" t="s">
        <v>11</v>
      </c>
      <c r="AP97" s="12" t="s">
        <v>17</v>
      </c>
      <c r="AQ97" s="12" t="s">
        <v>20</v>
      </c>
      <c r="AR97" s="12" t="s">
        <v>23</v>
      </c>
      <c r="AS97" s="12" t="s">
        <v>26</v>
      </c>
      <c r="AT97" s="38" t="s">
        <v>29</v>
      </c>
      <c r="AU97" s="38" t="s">
        <v>32</v>
      </c>
      <c r="AV97" s="38" t="s">
        <v>35</v>
      </c>
      <c r="AW97" s="38" t="s">
        <v>38</v>
      </c>
    </row>
    <row r="98" spans="1:49" ht="13.5" customHeight="1">
      <c r="A98" s="311" t="str">
        <f>+'8.คำนวณ'!E62</f>
        <v>หนองบัวลำภู</v>
      </c>
      <c r="B98" s="14" t="str">
        <f>+'8.คำนวณ'!G62</f>
        <v>นากลาง,รพช.</v>
      </c>
      <c r="C98" s="333">
        <f>+'8.คำนวณ'!Y62</f>
        <v>7945.3057048506735</v>
      </c>
      <c r="D98" s="333">
        <f>+'8.คำนวณ'!Z62</f>
        <v>22.655344391331891</v>
      </c>
      <c r="E98" s="333">
        <f>+'8.คำนวณ'!AA62</f>
        <v>1745.7396317703731</v>
      </c>
      <c r="F98" s="333">
        <f>+'8.คำนวณ'!AB62</f>
        <v>673.32328104997987</v>
      </c>
      <c r="G98" s="333">
        <f>+'8.คำนวณ'!AC62</f>
        <v>591.75824457696626</v>
      </c>
      <c r="H98" s="333">
        <f>+'8.คำนวณ'!AD62</f>
        <v>585.6353829531912</v>
      </c>
      <c r="I98" s="333">
        <f>+'8.คำนวณ'!AE62</f>
        <v>935.10642077253021</v>
      </c>
      <c r="J98" s="333">
        <f>+'8.คำนวณ'!AF62</f>
        <v>132.00238686173719</v>
      </c>
      <c r="K98" s="333">
        <f>+'8.คำนวณ'!AG62</f>
        <v>409.58754398811755</v>
      </c>
      <c r="L98" s="333">
        <f>+'8.คำนวณ'!AH62</f>
        <v>52.104504125288706</v>
      </c>
      <c r="M98" s="333">
        <f>+'8.คำนวณ'!AI62</f>
        <v>86.439415403372706</v>
      </c>
      <c r="N98" s="14" t="str">
        <f t="shared" ref="N98:N103" si="208">+B98</f>
        <v>นากลาง,รพช.</v>
      </c>
      <c r="O98" s="50">
        <f t="shared" ref="O98:Y98" si="209">+(C98-C104)*100/C104</f>
        <v>1.072985285473977</v>
      </c>
      <c r="P98" s="50">
        <f t="shared" si="209"/>
        <v>-31.706876667984243</v>
      </c>
      <c r="Q98" s="50">
        <f t="shared" si="209"/>
        <v>13.051362153947435</v>
      </c>
      <c r="R98" s="50">
        <f t="shared" si="209"/>
        <v>-6.9054535305751328</v>
      </c>
      <c r="S98" s="50">
        <f t="shared" si="209"/>
        <v>15.905193016335703</v>
      </c>
      <c r="T98" s="50">
        <f t="shared" si="209"/>
        <v>3.3953040630106002</v>
      </c>
      <c r="U98" s="50">
        <f t="shared" si="209"/>
        <v>23.144207122935811</v>
      </c>
      <c r="V98" s="50">
        <f t="shared" si="209"/>
        <v>-61.483128961630086</v>
      </c>
      <c r="W98" s="50">
        <f t="shared" si="209"/>
        <v>33.560854724913234</v>
      </c>
      <c r="X98" s="50">
        <f t="shared" si="209"/>
        <v>-25.750267187902736</v>
      </c>
      <c r="Y98" s="50">
        <f t="shared" si="209"/>
        <v>-81.584424220881701</v>
      </c>
      <c r="Z98" s="14" t="str">
        <f t="shared" ref="Z98:Z103" si="210">+N98</f>
        <v>นากลาง,รพช.</v>
      </c>
      <c r="AA98" s="15">
        <f t="shared" ref="AA98:AK103" si="211">+O98/100</f>
        <v>1.072985285473977E-2</v>
      </c>
      <c r="AB98" s="15">
        <f t="shared" si="211"/>
        <v>-0.31706876667984241</v>
      </c>
      <c r="AC98" s="15">
        <f t="shared" si="211"/>
        <v>0.13051362153947435</v>
      </c>
      <c r="AD98" s="15">
        <f t="shared" si="211"/>
        <v>-6.9054535305751327E-2</v>
      </c>
      <c r="AE98" s="15">
        <f t="shared" si="211"/>
        <v>0.15905193016335703</v>
      </c>
      <c r="AF98" s="15">
        <f t="shared" si="211"/>
        <v>3.3953040630105999E-2</v>
      </c>
      <c r="AG98" s="15">
        <f t="shared" si="211"/>
        <v>0.23144207122935812</v>
      </c>
      <c r="AH98" s="15">
        <f t="shared" si="211"/>
        <v>-0.61483128961630085</v>
      </c>
      <c r="AI98" s="15">
        <f t="shared" si="211"/>
        <v>0.33560854724913236</v>
      </c>
      <c r="AJ98" s="15">
        <f t="shared" si="211"/>
        <v>-0.25750267187902737</v>
      </c>
      <c r="AK98" s="15">
        <f t="shared" si="211"/>
        <v>-0.81584424220881702</v>
      </c>
      <c r="AL98" s="14" t="str">
        <f t="shared" ref="AL98:AL103" si="212">+Z98</f>
        <v>นากลาง,รพช.</v>
      </c>
      <c r="AM98" s="16" t="str">
        <f>+IF(AND(C98&lt;C106),"OK","Not OK")</f>
        <v>OK</v>
      </c>
      <c r="AN98" s="16" t="str">
        <f t="shared" ref="AN98:AW98" si="213">+IF(AND(D98&lt;D106),"OK","Not OK")</f>
        <v>OK</v>
      </c>
      <c r="AO98" s="16" t="str">
        <f t="shared" si="213"/>
        <v>OK</v>
      </c>
      <c r="AP98" s="16" t="str">
        <f t="shared" si="213"/>
        <v>OK</v>
      </c>
      <c r="AQ98" s="16" t="str">
        <f t="shared" si="213"/>
        <v>OK</v>
      </c>
      <c r="AR98" s="16" t="str">
        <f t="shared" si="213"/>
        <v>OK</v>
      </c>
      <c r="AS98" s="16" t="str">
        <f t="shared" si="213"/>
        <v>OK</v>
      </c>
      <c r="AT98" s="16" t="str">
        <f t="shared" si="213"/>
        <v>OK</v>
      </c>
      <c r="AU98" s="16" t="str">
        <f t="shared" si="213"/>
        <v>Not OK</v>
      </c>
      <c r="AV98" s="16" t="str">
        <f t="shared" si="213"/>
        <v>OK</v>
      </c>
      <c r="AW98" s="16" t="str">
        <f t="shared" si="213"/>
        <v>OK</v>
      </c>
    </row>
    <row r="99" spans="1:49" ht="13.5" customHeight="1">
      <c r="A99" s="311" t="str">
        <f>+'8.คำนวณ'!E63</f>
        <v>เลย</v>
      </c>
      <c r="B99" s="14" t="str">
        <f>+'8.คำนวณ'!G63</f>
        <v>เชียงคาน,รพช.</v>
      </c>
      <c r="C99" s="333">
        <f>+'8.คำนวณ'!Y63</f>
        <v>8765.4599257899554</v>
      </c>
      <c r="D99" s="333">
        <f>+'8.คำนวณ'!Z63</f>
        <v>42.951455592299347</v>
      </c>
      <c r="E99" s="333">
        <f>+'8.คำนวณ'!AA63</f>
        <v>1646.6424292977217</v>
      </c>
      <c r="F99" s="333">
        <f>+'8.คำนวณ'!AB63</f>
        <v>755.175193493194</v>
      </c>
      <c r="G99" s="333">
        <f>+'8.คำนวณ'!AC63</f>
        <v>733.34559550359688</v>
      </c>
      <c r="H99" s="333">
        <f>+'8.คำนวณ'!AD63</f>
        <v>566.41761892115835</v>
      </c>
      <c r="I99" s="333">
        <f>+'8.คำนวณ'!AE63</f>
        <v>232.86778154665703</v>
      </c>
      <c r="J99" s="333">
        <f>+'8.คำนวณ'!AF63</f>
        <v>70.163730080582383</v>
      </c>
      <c r="K99" s="333">
        <f>+'8.คำนวณ'!AG63</f>
        <v>311.36314676778494</v>
      </c>
      <c r="L99" s="333">
        <f>+'8.คำนวณ'!AH63</f>
        <v>32.689071783365016</v>
      </c>
      <c r="M99" s="333">
        <f>+'8.คำนวณ'!AI63</f>
        <v>267.0002045443286</v>
      </c>
      <c r="N99" s="14" t="str">
        <f t="shared" si="208"/>
        <v>เชียงคาน,รพช.</v>
      </c>
      <c r="O99" s="50">
        <f t="shared" ref="O99:Y99" si="214">+(C99-C104)*100/C104</f>
        <v>11.506244694763549</v>
      </c>
      <c r="P99" s="50">
        <f t="shared" si="214"/>
        <v>29.474485286429633</v>
      </c>
      <c r="Q99" s="50">
        <f t="shared" si="214"/>
        <v>6.6339826539943934</v>
      </c>
      <c r="R99" s="50">
        <f t="shared" si="214"/>
        <v>4.4114975997548962</v>
      </c>
      <c r="S99" s="50">
        <f t="shared" si="214"/>
        <v>43.637310630606379</v>
      </c>
      <c r="T99" s="50">
        <f t="shared" si="214"/>
        <v>2.3626299243341155E-3</v>
      </c>
      <c r="U99" s="50">
        <f t="shared" si="214"/>
        <v>-69.333631246645268</v>
      </c>
      <c r="V99" s="50">
        <f t="shared" si="214"/>
        <v>-79.526981236214723</v>
      </c>
      <c r="W99" s="50">
        <f t="shared" si="214"/>
        <v>1.5312321444775243</v>
      </c>
      <c r="X99" s="50">
        <f t="shared" si="214"/>
        <v>-53.417561753316626</v>
      </c>
      <c r="Y99" s="50">
        <f t="shared" si="214"/>
        <v>-43.116661804328707</v>
      </c>
      <c r="Z99" s="14" t="str">
        <f t="shared" si="210"/>
        <v>เชียงคาน,รพช.</v>
      </c>
      <c r="AA99" s="15">
        <f t="shared" si="211"/>
        <v>0.11506244694763548</v>
      </c>
      <c r="AB99" s="15">
        <f t="shared" si="211"/>
        <v>0.29474485286429636</v>
      </c>
      <c r="AC99" s="15">
        <f t="shared" si="211"/>
        <v>6.6339826539943927E-2</v>
      </c>
      <c r="AD99" s="15">
        <f t="shared" si="211"/>
        <v>4.4114975997548961E-2</v>
      </c>
      <c r="AE99" s="15">
        <f t="shared" si="211"/>
        <v>0.4363731063060638</v>
      </c>
      <c r="AF99" s="15">
        <f t="shared" si="211"/>
        <v>2.3626299243341156E-5</v>
      </c>
      <c r="AG99" s="15">
        <f t="shared" si="211"/>
        <v>-0.69333631246645266</v>
      </c>
      <c r="AH99" s="15">
        <f t="shared" si="211"/>
        <v>-0.79526981236214722</v>
      </c>
      <c r="AI99" s="15">
        <f t="shared" si="211"/>
        <v>1.5312321444775243E-2</v>
      </c>
      <c r="AJ99" s="15">
        <f t="shared" si="211"/>
        <v>-0.53417561753316622</v>
      </c>
      <c r="AK99" s="15">
        <f t="shared" si="211"/>
        <v>-0.4311666180432871</v>
      </c>
      <c r="AL99" s="14" t="str">
        <f t="shared" si="212"/>
        <v>เชียงคาน,รพช.</v>
      </c>
      <c r="AM99" s="16" t="str">
        <f>+IF(AND(C99&lt;C106),"OK","Not OK")</f>
        <v>OK</v>
      </c>
      <c r="AN99" s="16" t="str">
        <f t="shared" ref="AN99:AW99" si="215">+IF(AND(D99&lt;D106),"OK","Not OK")</f>
        <v>Not OK</v>
      </c>
      <c r="AO99" s="16" t="str">
        <f t="shared" si="215"/>
        <v>OK</v>
      </c>
      <c r="AP99" s="16" t="str">
        <f t="shared" si="215"/>
        <v>OK</v>
      </c>
      <c r="AQ99" s="16" t="str">
        <f t="shared" si="215"/>
        <v>Not OK</v>
      </c>
      <c r="AR99" s="16" t="str">
        <f t="shared" si="215"/>
        <v>OK</v>
      </c>
      <c r="AS99" s="16" t="str">
        <f t="shared" si="215"/>
        <v>OK</v>
      </c>
      <c r="AT99" s="16" t="str">
        <f t="shared" si="215"/>
        <v>OK</v>
      </c>
      <c r="AU99" s="16" t="str">
        <f t="shared" si="215"/>
        <v>OK</v>
      </c>
      <c r="AV99" s="16" t="str">
        <f t="shared" si="215"/>
        <v>OK</v>
      </c>
      <c r="AW99" s="16" t="str">
        <f t="shared" si="215"/>
        <v>OK</v>
      </c>
    </row>
    <row r="100" spans="1:49" ht="13.5" customHeight="1">
      <c r="A100" s="311" t="str">
        <f>+'8.คำนวณ'!E64</f>
        <v>บึงกาฬ</v>
      </c>
      <c r="B100" s="14" t="str">
        <f>+'8.คำนวณ'!G64</f>
        <v>โซ่พิสัย,รพช.</v>
      </c>
      <c r="C100" s="333">
        <f>+'8.คำนวณ'!Y64</f>
        <v>6242.6900515514026</v>
      </c>
      <c r="D100" s="333">
        <f>+'8.คำนวณ'!Z64</f>
        <v>30.131383632749834</v>
      </c>
      <c r="E100" s="333">
        <f>+'8.คำนวณ'!AA64</f>
        <v>979.38824683754467</v>
      </c>
      <c r="F100" s="333">
        <f>+'8.คำนวณ'!AB64</f>
        <v>547.30004061518264</v>
      </c>
      <c r="G100" s="333">
        <f>+'8.คำนวณ'!AC64</f>
        <v>369.78433362147052</v>
      </c>
      <c r="H100" s="333">
        <f>+'8.คำนวณ'!AD64</f>
        <v>614.52975470861895</v>
      </c>
      <c r="I100" s="333">
        <f>+'8.คำนวณ'!AE64</f>
        <v>1498.5010013660005</v>
      </c>
      <c r="J100" s="333">
        <f>+'8.คำนวณ'!AF64</f>
        <v>324.89168680579991</v>
      </c>
      <c r="K100" s="333">
        <f>+'8.คำนวณ'!AG64</f>
        <v>233.03767362225497</v>
      </c>
      <c r="L100" s="333">
        <f>+'8.คำนวณ'!AH64</f>
        <v>14.349921020664453</v>
      </c>
      <c r="M100" s="333">
        <f>+'8.คำนวณ'!AI64</f>
        <v>436.83957800156708</v>
      </c>
      <c r="N100" s="14" t="str">
        <f t="shared" si="208"/>
        <v>โซ่พิสัย,รพช.</v>
      </c>
      <c r="O100" s="50">
        <f t="shared" ref="O100:Y100" si="216">+(C100-C104)*100/C104</f>
        <v>-20.586149462188843</v>
      </c>
      <c r="P100" s="50">
        <f t="shared" si="216"/>
        <v>-9.1708224315061582</v>
      </c>
      <c r="Q100" s="50">
        <f t="shared" si="216"/>
        <v>-36.576352299301696</v>
      </c>
      <c r="R100" s="50">
        <f t="shared" si="216"/>
        <v>-24.329589518550691</v>
      </c>
      <c r="S100" s="50">
        <f t="shared" si="216"/>
        <v>-27.571901269490304</v>
      </c>
      <c r="T100" s="50">
        <f t="shared" si="216"/>
        <v>8.4966733455440409</v>
      </c>
      <c r="U100" s="50">
        <f t="shared" si="216"/>
        <v>97.337665090238801</v>
      </c>
      <c r="V100" s="50">
        <f t="shared" si="216"/>
        <v>-5.2001141824445831</v>
      </c>
      <c r="W100" s="50">
        <f t="shared" si="216"/>
        <v>-24.009625466059845</v>
      </c>
      <c r="X100" s="50">
        <f t="shared" si="216"/>
        <v>-79.551138245226895</v>
      </c>
      <c r="Y100" s="50">
        <f t="shared" si="216"/>
        <v>-6.9330546202186865</v>
      </c>
      <c r="Z100" s="14" t="str">
        <f t="shared" si="210"/>
        <v>โซ่พิสัย,รพช.</v>
      </c>
      <c r="AA100" s="15">
        <f t="shared" si="211"/>
        <v>-0.20586149462188844</v>
      </c>
      <c r="AB100" s="15">
        <f t="shared" si="211"/>
        <v>-9.1708224315061579E-2</v>
      </c>
      <c r="AC100" s="15">
        <f t="shared" si="211"/>
        <v>-0.36576352299301695</v>
      </c>
      <c r="AD100" s="15">
        <f t="shared" si="211"/>
        <v>-0.2432958951855069</v>
      </c>
      <c r="AE100" s="15">
        <f t="shared" si="211"/>
        <v>-0.27571901269490307</v>
      </c>
      <c r="AF100" s="15">
        <f t="shared" si="211"/>
        <v>8.496673345544041E-2</v>
      </c>
      <c r="AG100" s="15">
        <f t="shared" si="211"/>
        <v>0.97337665090238801</v>
      </c>
      <c r="AH100" s="15">
        <f t="shared" si="211"/>
        <v>-5.2001141824445832E-2</v>
      </c>
      <c r="AI100" s="15">
        <f t="shared" si="211"/>
        <v>-0.24009625466059845</v>
      </c>
      <c r="AJ100" s="15">
        <f t="shared" si="211"/>
        <v>-0.79551138245226893</v>
      </c>
      <c r="AK100" s="15">
        <f t="shared" si="211"/>
        <v>-6.9330546202186871E-2</v>
      </c>
      <c r="AL100" s="14" t="str">
        <f t="shared" si="212"/>
        <v>โซ่พิสัย,รพช.</v>
      </c>
      <c r="AM100" s="16" t="str">
        <f>+IF(AND(C100&lt;C106),"OK","Not OK")</f>
        <v>OK</v>
      </c>
      <c r="AN100" s="16" t="str">
        <f t="shared" ref="AN100:AW100" si="217">+IF(AND(D100&lt;D106),"OK","Not OK")</f>
        <v>OK</v>
      </c>
      <c r="AO100" s="16" t="str">
        <f t="shared" si="217"/>
        <v>OK</v>
      </c>
      <c r="AP100" s="16" t="str">
        <f t="shared" si="217"/>
        <v>OK</v>
      </c>
      <c r="AQ100" s="16" t="str">
        <f t="shared" si="217"/>
        <v>OK</v>
      </c>
      <c r="AR100" s="16" t="str">
        <f t="shared" si="217"/>
        <v>OK</v>
      </c>
      <c r="AS100" s="16" t="str">
        <f t="shared" si="217"/>
        <v>Not OK</v>
      </c>
      <c r="AT100" s="16" t="str">
        <f t="shared" si="217"/>
        <v>OK</v>
      </c>
      <c r="AU100" s="16" t="str">
        <f t="shared" si="217"/>
        <v>OK</v>
      </c>
      <c r="AV100" s="16" t="str">
        <f t="shared" si="217"/>
        <v>OK</v>
      </c>
      <c r="AW100" s="16" t="str">
        <f t="shared" si="217"/>
        <v>OK</v>
      </c>
    </row>
    <row r="101" spans="1:49" ht="13.5" customHeight="1">
      <c r="A101" s="311" t="str">
        <f>+'8.คำนวณ'!E65</f>
        <v>สกลนคร</v>
      </c>
      <c r="B101" s="14" t="str">
        <f>+'8.คำนวณ'!G65</f>
        <v>พระอาจารย์ฝั้นอาจาโร,รพช.</v>
      </c>
      <c r="C101" s="333">
        <f>+'8.คำนวณ'!Y65</f>
        <v>8556.6737821268071</v>
      </c>
      <c r="D101" s="333">
        <f>+'8.คำนวณ'!Z65</f>
        <v>44.93644736987293</v>
      </c>
      <c r="E101" s="333">
        <f>+'8.คำนวณ'!AA65</f>
        <v>1640.7970069495088</v>
      </c>
      <c r="F101" s="333">
        <f>+'8.คำนวณ'!AB65</f>
        <v>1141.7598418194484</v>
      </c>
      <c r="G101" s="333">
        <f>+'8.คำนวณ'!AC65</f>
        <v>539.79358771371483</v>
      </c>
      <c r="H101" s="333">
        <f>+'8.คำนวณ'!AD65</f>
        <v>591.99904626840555</v>
      </c>
      <c r="I101" s="333">
        <f>+'8.คำนวณ'!AE65</f>
        <v>1041.6933309237979</v>
      </c>
      <c r="J101" s="333">
        <f>+'8.คำนวณ'!AF65</f>
        <v>148.20721223251823</v>
      </c>
      <c r="K101" s="333">
        <f>+'8.คำนวณ'!AG65</f>
        <v>361.54204879911225</v>
      </c>
      <c r="L101" s="333">
        <f>+'8.คำนวณ'!AH65</f>
        <v>8.8250958110580555</v>
      </c>
      <c r="M101" s="333">
        <f>+'8.คำนวณ'!AI65</f>
        <v>1226.1821082576412</v>
      </c>
      <c r="N101" s="14" t="str">
        <f t="shared" si="208"/>
        <v>พระอาจารย์ฝั้นอาจาโร,รพช.</v>
      </c>
      <c r="O101" s="50">
        <f t="shared" ref="O101:Y101" si="218">+(C101-C104)*100/C104</f>
        <v>8.8502564156224572</v>
      </c>
      <c r="P101" s="50">
        <f t="shared" si="218"/>
        <v>35.458119255407688</v>
      </c>
      <c r="Q101" s="50">
        <f t="shared" si="218"/>
        <v>6.2554422652650414</v>
      </c>
      <c r="R101" s="50">
        <f t="shared" si="218"/>
        <v>57.861190371188052</v>
      </c>
      <c r="S101" s="50">
        <f t="shared" si="218"/>
        <v>5.7270947152828962</v>
      </c>
      <c r="T101" s="50">
        <f t="shared" si="218"/>
        <v>4.518823786346382</v>
      </c>
      <c r="U101" s="50">
        <f t="shared" si="218"/>
        <v>37.180642173203019</v>
      </c>
      <c r="V101" s="50">
        <f t="shared" si="218"/>
        <v>-56.754735908711737</v>
      </c>
      <c r="W101" s="50">
        <f t="shared" si="218"/>
        <v>17.893880723107614</v>
      </c>
      <c r="X101" s="50">
        <f t="shared" si="218"/>
        <v>-87.42410052619249</v>
      </c>
      <c r="Y101" s="50">
        <f t="shared" si="218"/>
        <v>161.2332513847214</v>
      </c>
      <c r="Z101" s="14" t="str">
        <f t="shared" si="210"/>
        <v>พระอาจารย์ฝั้นอาจาโร,รพช.</v>
      </c>
      <c r="AA101" s="15">
        <f t="shared" si="211"/>
        <v>8.8502564156224567E-2</v>
      </c>
      <c r="AB101" s="15">
        <f t="shared" si="211"/>
        <v>0.35458119255407688</v>
      </c>
      <c r="AC101" s="15">
        <f t="shared" si="211"/>
        <v>6.2554422652650418E-2</v>
      </c>
      <c r="AD101" s="15">
        <f t="shared" si="211"/>
        <v>0.57861190371188054</v>
      </c>
      <c r="AE101" s="15">
        <f t="shared" si="211"/>
        <v>5.727094715282896E-2</v>
      </c>
      <c r="AF101" s="15">
        <f t="shared" si="211"/>
        <v>4.518823786346382E-2</v>
      </c>
      <c r="AG101" s="15">
        <f t="shared" si="211"/>
        <v>0.37180642173203021</v>
      </c>
      <c r="AH101" s="15">
        <f t="shared" si="211"/>
        <v>-0.5675473590871174</v>
      </c>
      <c r="AI101" s="15">
        <f t="shared" si="211"/>
        <v>0.17893880723107614</v>
      </c>
      <c r="AJ101" s="15">
        <f t="shared" si="211"/>
        <v>-0.87424100526192494</v>
      </c>
      <c r="AK101" s="15">
        <f t="shared" si="211"/>
        <v>1.612332513847214</v>
      </c>
      <c r="AL101" s="14" t="str">
        <f t="shared" si="212"/>
        <v>พระอาจารย์ฝั้นอาจาโร,รพช.</v>
      </c>
      <c r="AM101" s="16" t="str">
        <f>+IF(AND(C101&lt;C106),"OK","Not OK")</f>
        <v>OK</v>
      </c>
      <c r="AN101" s="16" t="str">
        <f t="shared" ref="AN101:AW101" si="219">+IF(AND(D101&lt;D106),"OK","Not OK")</f>
        <v>Not OK</v>
      </c>
      <c r="AO101" s="16" t="str">
        <f t="shared" si="219"/>
        <v>OK</v>
      </c>
      <c r="AP101" s="16" t="str">
        <f t="shared" si="219"/>
        <v>Not OK</v>
      </c>
      <c r="AQ101" s="16" t="str">
        <f t="shared" si="219"/>
        <v>OK</v>
      </c>
      <c r="AR101" s="16" t="str">
        <f t="shared" si="219"/>
        <v>OK</v>
      </c>
      <c r="AS101" s="16" t="str">
        <f t="shared" si="219"/>
        <v>OK</v>
      </c>
      <c r="AT101" s="16" t="str">
        <f t="shared" si="219"/>
        <v>OK</v>
      </c>
      <c r="AU101" s="16" t="str">
        <f t="shared" si="219"/>
        <v>OK</v>
      </c>
      <c r="AV101" s="16" t="str">
        <f t="shared" si="219"/>
        <v>OK</v>
      </c>
      <c r="AW101" s="16" t="str">
        <f t="shared" si="219"/>
        <v>Not OK</v>
      </c>
    </row>
    <row r="102" spans="1:49" ht="13.5" customHeight="1">
      <c r="A102" s="311" t="str">
        <f>+'8.คำนวณ'!E66</f>
        <v>สกลนคร</v>
      </c>
      <c r="B102" s="14" t="str">
        <f>+'8.คำนวณ'!G66</f>
        <v>บ้านม่วง,รพช.</v>
      </c>
      <c r="C102" s="333">
        <f>+'8.คำนวณ'!Y66</f>
        <v>7372.7926262057254</v>
      </c>
      <c r="D102" s="333">
        <f>+'8.คำนวณ'!Z66</f>
        <v>25.981814253311562</v>
      </c>
      <c r="E102" s="333">
        <f>+'8.คำนวณ'!AA66</f>
        <v>1329.0405916710536</v>
      </c>
      <c r="F102" s="333">
        <f>+'8.คำนวณ'!AB66</f>
        <v>604.19502751646871</v>
      </c>
      <c r="G102" s="333">
        <f>+'8.คำนวณ'!AC66</f>
        <v>530.60041814872636</v>
      </c>
      <c r="H102" s="333">
        <f>+'8.คำนวณ'!AD66</f>
        <v>579.16239048299337</v>
      </c>
      <c r="I102" s="333">
        <f>+'8.คำนวณ'!AE66</f>
        <v>677.34049477105327</v>
      </c>
      <c r="J102" s="333">
        <f>+'8.คำนวณ'!AF66</f>
        <v>569.18580340190329</v>
      </c>
      <c r="K102" s="333">
        <f>+'8.คำนวณ'!AG66</f>
        <v>314.34765402837832</v>
      </c>
      <c r="L102" s="333">
        <f>+'8.คำนวณ'!AH66</f>
        <v>10.88153385219775</v>
      </c>
      <c r="M102" s="333">
        <f>+'8.คำนวณ'!AI66</f>
        <v>597.07403292234039</v>
      </c>
      <c r="N102" s="14" t="str">
        <f t="shared" si="208"/>
        <v>บ้านม่วง,รพช.</v>
      </c>
      <c r="O102" s="50">
        <f t="shared" ref="O102:Y102" si="220">+(C102-C104)*100/C104</f>
        <v>-6.2100077324403395</v>
      </c>
      <c r="P102" s="50">
        <f t="shared" si="220"/>
        <v>-21.679440641395747</v>
      </c>
      <c r="Q102" s="50">
        <f t="shared" si="220"/>
        <v>-13.933414518446325</v>
      </c>
      <c r="R102" s="50">
        <f t="shared" si="220"/>
        <v>-16.463215146793395</v>
      </c>
      <c r="S102" s="50">
        <f t="shared" si="220"/>
        <v>3.9264673431647146</v>
      </c>
      <c r="T102" s="50">
        <f t="shared" si="220"/>
        <v>2.252482020259853</v>
      </c>
      <c r="U102" s="50">
        <f t="shared" si="220"/>
        <v>-10.800999407180328</v>
      </c>
      <c r="V102" s="50">
        <f t="shared" si="220"/>
        <v>66.082270993062281</v>
      </c>
      <c r="W102" s="50">
        <f t="shared" si="220"/>
        <v>2.5044388410882119</v>
      </c>
      <c r="X102" s="50">
        <f t="shared" si="220"/>
        <v>-84.493644173856765</v>
      </c>
      <c r="Y102" s="50">
        <f t="shared" si="220"/>
        <v>27.204262635447066</v>
      </c>
      <c r="Z102" s="14" t="str">
        <f t="shared" si="210"/>
        <v>บ้านม่วง,รพช.</v>
      </c>
      <c r="AA102" s="15">
        <f t="shared" si="211"/>
        <v>-6.2100077324403397E-2</v>
      </c>
      <c r="AB102" s="15">
        <f t="shared" si="211"/>
        <v>-0.21679440641395747</v>
      </c>
      <c r="AC102" s="15">
        <f t="shared" si="211"/>
        <v>-0.13933414518446324</v>
      </c>
      <c r="AD102" s="15">
        <f t="shared" si="211"/>
        <v>-0.16463215146793395</v>
      </c>
      <c r="AE102" s="15">
        <f t="shared" si="211"/>
        <v>3.9264673431647149E-2</v>
      </c>
      <c r="AF102" s="15">
        <f t="shared" si="211"/>
        <v>2.2524820202598529E-2</v>
      </c>
      <c r="AG102" s="15">
        <f t="shared" si="211"/>
        <v>-0.10800999407180328</v>
      </c>
      <c r="AH102" s="15">
        <f t="shared" si="211"/>
        <v>0.66082270993062275</v>
      </c>
      <c r="AI102" s="15">
        <f t="shared" si="211"/>
        <v>2.5044388410882121E-2</v>
      </c>
      <c r="AJ102" s="15">
        <f t="shared" si="211"/>
        <v>-0.84493644173856763</v>
      </c>
      <c r="AK102" s="15">
        <f t="shared" si="211"/>
        <v>0.27204262635447063</v>
      </c>
      <c r="AL102" s="14" t="str">
        <f t="shared" si="212"/>
        <v>บ้านม่วง,รพช.</v>
      </c>
      <c r="AM102" s="16" t="str">
        <f>+IF(AND(C102&lt;C106),"OK","Not OK")</f>
        <v>OK</v>
      </c>
      <c r="AN102" s="16" t="str">
        <f t="shared" ref="AN102:AW102" si="221">+IF(AND(D102&lt;D106),"OK","Not OK")</f>
        <v>OK</v>
      </c>
      <c r="AO102" s="16" t="str">
        <f t="shared" si="221"/>
        <v>OK</v>
      </c>
      <c r="AP102" s="16" t="str">
        <f t="shared" si="221"/>
        <v>OK</v>
      </c>
      <c r="AQ102" s="16" t="str">
        <f t="shared" si="221"/>
        <v>OK</v>
      </c>
      <c r="AR102" s="16" t="str">
        <f t="shared" si="221"/>
        <v>OK</v>
      </c>
      <c r="AS102" s="16" t="str">
        <f t="shared" si="221"/>
        <v>OK</v>
      </c>
      <c r="AT102" s="16" t="str">
        <f t="shared" si="221"/>
        <v>OK</v>
      </c>
      <c r="AU102" s="16" t="str">
        <f t="shared" si="221"/>
        <v>OK</v>
      </c>
      <c r="AV102" s="16" t="str">
        <f t="shared" si="221"/>
        <v>OK</v>
      </c>
      <c r="AW102" s="16" t="str">
        <f t="shared" si="221"/>
        <v>OK</v>
      </c>
    </row>
    <row r="103" spans="1:49" ht="13.5" customHeight="1">
      <c r="A103" s="311" t="str">
        <f>+'8.คำนวณ'!E67</f>
        <v>เลย</v>
      </c>
      <c r="B103" s="14" t="str">
        <f>+'8.คำนวณ'!G67</f>
        <v>สมเด็จพระยุพราชด่านซ้าย,รพช.</v>
      </c>
      <c r="C103" s="333">
        <f>+'8.คำนวณ'!Y67</f>
        <v>8282.8305529321333</v>
      </c>
      <c r="D103" s="333">
        <f>+'8.คำนวณ'!Z67</f>
        <v>32.385654046390705</v>
      </c>
      <c r="E103" s="333">
        <f>+'8.คำนวณ'!AA67</f>
        <v>1923.5947332780809</v>
      </c>
      <c r="F103" s="333">
        <f>+'8.คำนวณ'!AB67</f>
        <v>617.85601209559115</v>
      </c>
      <c r="G103" s="333">
        <f>+'8.คำนวณ'!AC67</f>
        <v>298.03998492334244</v>
      </c>
      <c r="H103" s="333">
        <f>+'8.คำนวณ'!AD67</f>
        <v>460.68122797662255</v>
      </c>
      <c r="I103" s="333">
        <f>+'8.คำนวณ'!AE67</f>
        <v>170.64400105365277</v>
      </c>
      <c r="J103" s="333">
        <f>+'8.คำนวณ'!AF67</f>
        <v>811.82815608623673</v>
      </c>
      <c r="K103" s="333">
        <f>+'8.คำนวณ'!AG67</f>
        <v>210.12607846286625</v>
      </c>
      <c r="L103" s="333">
        <f>+'8.คำนวณ'!AH67</f>
        <v>302.19788652673645</v>
      </c>
      <c r="M103" s="333">
        <f>+'8.คำนวณ'!AI67</f>
        <v>202.75723103478552</v>
      </c>
      <c r="N103" s="14" t="str">
        <f t="shared" si="208"/>
        <v>สมเด็จพระยุพราชด่านซ้าย,รพช.</v>
      </c>
      <c r="O103" s="50">
        <f t="shared" ref="O103:Y103" si="222">+(C103-C104)*100/C104</f>
        <v>5.3666707987692002</v>
      </c>
      <c r="P103" s="50">
        <f t="shared" si="222"/>
        <v>-2.375464800951089</v>
      </c>
      <c r="Q103" s="50">
        <f t="shared" si="222"/>
        <v>24.5689797445411</v>
      </c>
      <c r="R103" s="50">
        <f t="shared" si="222"/>
        <v>-14.574429775023651</v>
      </c>
      <c r="S103" s="50">
        <f t="shared" si="222"/>
        <v>-41.624164435899431</v>
      </c>
      <c r="T103" s="50">
        <f t="shared" si="222"/>
        <v>-18.665645845085219</v>
      </c>
      <c r="U103" s="50">
        <f t="shared" si="222"/>
        <v>-77.527883732551956</v>
      </c>
      <c r="V103" s="50">
        <f t="shared" si="222"/>
        <v>136.88268929593892</v>
      </c>
      <c r="W103" s="50">
        <f t="shared" si="222"/>
        <v>-31.480780967526751</v>
      </c>
      <c r="X103" s="50">
        <f t="shared" si="222"/>
        <v>330.6367118864955</v>
      </c>
      <c r="Y103" s="50">
        <f t="shared" si="222"/>
        <v>-56.803373374739422</v>
      </c>
      <c r="Z103" s="14" t="str">
        <f t="shared" si="210"/>
        <v>สมเด็จพระยุพราชด่านซ้าย,รพช.</v>
      </c>
      <c r="AA103" s="15">
        <f t="shared" si="211"/>
        <v>5.3666707987691999E-2</v>
      </c>
      <c r="AB103" s="15">
        <f t="shared" si="211"/>
        <v>-2.3754648009510892E-2</v>
      </c>
      <c r="AC103" s="15">
        <f t="shared" si="211"/>
        <v>0.245689797445411</v>
      </c>
      <c r="AD103" s="15">
        <f t="shared" si="211"/>
        <v>-0.14574429775023651</v>
      </c>
      <c r="AE103" s="15">
        <f t="shared" si="211"/>
        <v>-0.4162416443589943</v>
      </c>
      <c r="AF103" s="15">
        <f t="shared" si="211"/>
        <v>-0.18665645845085219</v>
      </c>
      <c r="AG103" s="15">
        <f t="shared" si="211"/>
        <v>-0.77527883732551961</v>
      </c>
      <c r="AH103" s="15">
        <f t="shared" si="211"/>
        <v>1.3688268929593892</v>
      </c>
      <c r="AI103" s="15">
        <f t="shared" si="211"/>
        <v>-0.3148078096752675</v>
      </c>
      <c r="AJ103" s="15">
        <f t="shared" si="211"/>
        <v>3.306367118864955</v>
      </c>
      <c r="AK103" s="15">
        <f t="shared" si="211"/>
        <v>-0.56803373374739419</v>
      </c>
      <c r="AL103" s="14" t="str">
        <f t="shared" si="212"/>
        <v>สมเด็จพระยุพราชด่านซ้าย,รพช.</v>
      </c>
      <c r="AM103" s="16" t="str">
        <f>+IF(AND(C103&lt;C106),"OK","Not OK")</f>
        <v>OK</v>
      </c>
      <c r="AN103" s="16" t="str">
        <f t="shared" ref="AN103:AW103" si="223">+IF(AND(D103&lt;D106),"OK","Not OK")</f>
        <v>OK</v>
      </c>
      <c r="AO103" s="16" t="str">
        <f t="shared" si="223"/>
        <v>Not OK</v>
      </c>
      <c r="AP103" s="16" t="str">
        <f t="shared" si="223"/>
        <v>OK</v>
      </c>
      <c r="AQ103" s="16" t="str">
        <f t="shared" si="223"/>
        <v>OK</v>
      </c>
      <c r="AR103" s="16" t="str">
        <f t="shared" si="223"/>
        <v>OK</v>
      </c>
      <c r="AS103" s="16" t="str">
        <f t="shared" si="223"/>
        <v>OK</v>
      </c>
      <c r="AT103" s="16" t="str">
        <f t="shared" si="223"/>
        <v>Not OK</v>
      </c>
      <c r="AU103" s="16" t="str">
        <f t="shared" si="223"/>
        <v>OK</v>
      </c>
      <c r="AV103" s="16" t="str">
        <f t="shared" si="223"/>
        <v>Not OK</v>
      </c>
      <c r="AW103" s="16" t="str">
        <f t="shared" si="223"/>
        <v>OK</v>
      </c>
    </row>
    <row r="104" spans="1:49" ht="13.5" customHeight="1">
      <c r="B104" s="18" t="s">
        <v>144</v>
      </c>
      <c r="C104" s="19">
        <f>AVERAGE(C98:C103)</f>
        <v>7860.9587739094495</v>
      </c>
      <c r="D104" s="19">
        <f t="shared" ref="D104:M104" si="224">AVERAGE(D98:D103)</f>
        <v>33.17368321432604</v>
      </c>
      <c r="E104" s="19">
        <f t="shared" si="224"/>
        <v>1544.2004399673806</v>
      </c>
      <c r="F104" s="19">
        <f t="shared" si="224"/>
        <v>723.26823276497737</v>
      </c>
      <c r="G104" s="19">
        <f t="shared" si="224"/>
        <v>510.55369408130292</v>
      </c>
      <c r="H104" s="19">
        <f t="shared" si="224"/>
        <v>566.40423688516501</v>
      </c>
      <c r="I104" s="19">
        <f t="shared" si="224"/>
        <v>759.35883840561519</v>
      </c>
      <c r="J104" s="19">
        <f t="shared" si="224"/>
        <v>342.71316257812958</v>
      </c>
      <c r="K104" s="19">
        <f t="shared" si="224"/>
        <v>306.66735761141905</v>
      </c>
      <c r="L104" s="19">
        <f t="shared" si="224"/>
        <v>70.174668853218407</v>
      </c>
      <c r="M104" s="19">
        <f t="shared" si="224"/>
        <v>469.38209502733929</v>
      </c>
      <c r="V104" s="49"/>
      <c r="W104" s="49"/>
      <c r="X104" s="49"/>
      <c r="Y104" s="49"/>
    </row>
    <row r="105" spans="1:49" ht="13.5" customHeight="1">
      <c r="B105" s="20" t="s">
        <v>268</v>
      </c>
      <c r="C105" s="334">
        <f>STDEV(C98:C103)</f>
        <v>932.13000752398352</v>
      </c>
      <c r="D105" s="334">
        <f t="shared" ref="D105:M105" si="225">STDEV(D98:D103)</f>
        <v>9.0133507722240864</v>
      </c>
      <c r="E105" s="334">
        <f t="shared" si="225"/>
        <v>337.54700632268981</v>
      </c>
      <c r="F105" s="334">
        <f t="shared" si="225"/>
        <v>216.74997038837091</v>
      </c>
      <c r="G105" s="334">
        <f t="shared" si="225"/>
        <v>156.50261487296504</v>
      </c>
      <c r="H105" s="334">
        <f t="shared" si="225"/>
        <v>54.186939362193499</v>
      </c>
      <c r="I105" s="334">
        <f t="shared" si="225"/>
        <v>507.43198890145675</v>
      </c>
      <c r="J105" s="334">
        <f t="shared" si="225"/>
        <v>292.64009569848685</v>
      </c>
      <c r="K105" s="334">
        <f t="shared" si="225"/>
        <v>75.400772979586037</v>
      </c>
      <c r="L105" s="334">
        <f t="shared" si="225"/>
        <v>114.85845447490884</v>
      </c>
      <c r="M105" s="334">
        <f t="shared" si="225"/>
        <v>412.02010873627216</v>
      </c>
      <c r="V105" s="193"/>
      <c r="W105" s="193"/>
      <c r="X105" s="193"/>
      <c r="Y105" s="193"/>
    </row>
    <row r="106" spans="1:49" ht="13.5" customHeight="1">
      <c r="B106" s="20" t="s">
        <v>269</v>
      </c>
      <c r="C106" s="334">
        <f>+C104+C105</f>
        <v>8793.0887814334328</v>
      </c>
      <c r="D106" s="334">
        <f t="shared" ref="D106:M106" si="226">+D104+D105</f>
        <v>42.187033986550126</v>
      </c>
      <c r="E106" s="334">
        <f t="shared" si="226"/>
        <v>1881.7474462900705</v>
      </c>
      <c r="F106" s="334">
        <f t="shared" si="226"/>
        <v>940.01820315334828</v>
      </c>
      <c r="G106" s="334">
        <f t="shared" si="226"/>
        <v>667.05630895426793</v>
      </c>
      <c r="H106" s="334">
        <f t="shared" si="226"/>
        <v>620.59117624735848</v>
      </c>
      <c r="I106" s="334">
        <f t="shared" si="226"/>
        <v>1266.790827307072</v>
      </c>
      <c r="J106" s="334">
        <f t="shared" si="226"/>
        <v>635.35325827661643</v>
      </c>
      <c r="K106" s="334">
        <f t="shared" si="226"/>
        <v>382.06813059100512</v>
      </c>
      <c r="L106" s="334">
        <f t="shared" si="226"/>
        <v>185.03312332812726</v>
      </c>
      <c r="M106" s="334">
        <f t="shared" si="226"/>
        <v>881.4022037636114</v>
      </c>
      <c r="V106" s="193"/>
      <c r="W106" s="193"/>
      <c r="X106" s="193"/>
      <c r="Y106" s="193"/>
    </row>
    <row r="107" spans="1:49" ht="13.5" customHeight="1">
      <c r="B107" s="371" t="s">
        <v>153</v>
      </c>
      <c r="C107" s="380" t="s">
        <v>248</v>
      </c>
      <c r="D107" s="381"/>
      <c r="E107" s="381"/>
      <c r="F107" s="381"/>
      <c r="G107" s="381"/>
      <c r="H107" s="381"/>
      <c r="I107" s="381"/>
      <c r="J107" s="381"/>
      <c r="K107" s="381"/>
      <c r="L107" s="381"/>
      <c r="M107" s="382"/>
      <c r="N107" s="371" t="s">
        <v>153</v>
      </c>
      <c r="O107" s="380" t="s">
        <v>731</v>
      </c>
      <c r="P107" s="381"/>
      <c r="Q107" s="381"/>
      <c r="R107" s="381"/>
      <c r="S107" s="381"/>
      <c r="T107" s="381"/>
      <c r="U107" s="381"/>
      <c r="V107" s="381"/>
      <c r="W107" s="381"/>
      <c r="X107" s="381"/>
      <c r="Y107" s="382"/>
      <c r="Z107" s="371" t="s">
        <v>153</v>
      </c>
      <c r="AA107" s="380" t="s">
        <v>731</v>
      </c>
      <c r="AB107" s="381"/>
      <c r="AC107" s="381"/>
      <c r="AD107" s="381"/>
      <c r="AE107" s="381"/>
      <c r="AF107" s="381"/>
      <c r="AG107" s="381"/>
      <c r="AH107" s="381"/>
      <c r="AI107" s="381"/>
      <c r="AJ107" s="381"/>
      <c r="AK107" s="382"/>
      <c r="AL107" s="371" t="s">
        <v>153</v>
      </c>
      <c r="AM107" s="380" t="s">
        <v>732</v>
      </c>
      <c r="AN107" s="381"/>
      <c r="AO107" s="381"/>
      <c r="AP107" s="381"/>
      <c r="AQ107" s="381"/>
      <c r="AR107" s="381"/>
      <c r="AS107" s="381"/>
      <c r="AT107" s="381"/>
      <c r="AU107" s="381"/>
      <c r="AV107" s="381"/>
      <c r="AW107" s="382"/>
    </row>
    <row r="108" spans="1:49" ht="13.5" customHeight="1">
      <c r="B108" s="371"/>
      <c r="C108" s="38" t="s">
        <v>5</v>
      </c>
      <c r="D108" s="38" t="s">
        <v>8</v>
      </c>
      <c r="E108" s="38" t="s">
        <v>11</v>
      </c>
      <c r="F108" s="38" t="s">
        <v>17</v>
      </c>
      <c r="G108" s="38" t="s">
        <v>20</v>
      </c>
      <c r="H108" s="38" t="s">
        <v>23</v>
      </c>
      <c r="I108" s="38" t="s">
        <v>26</v>
      </c>
      <c r="J108" s="38" t="s">
        <v>29</v>
      </c>
      <c r="K108" s="38" t="s">
        <v>32</v>
      </c>
      <c r="L108" s="38" t="s">
        <v>35</v>
      </c>
      <c r="M108" s="38" t="s">
        <v>38</v>
      </c>
      <c r="N108" s="371"/>
      <c r="O108" s="38" t="s">
        <v>5</v>
      </c>
      <c r="P108" s="38" t="s">
        <v>8</v>
      </c>
      <c r="Q108" s="38" t="s">
        <v>11</v>
      </c>
      <c r="R108" s="38" t="s">
        <v>17</v>
      </c>
      <c r="S108" s="38" t="s">
        <v>20</v>
      </c>
      <c r="T108" s="38" t="s">
        <v>23</v>
      </c>
      <c r="U108" s="38" t="s">
        <v>26</v>
      </c>
      <c r="V108" s="38" t="s">
        <v>29</v>
      </c>
      <c r="W108" s="38" t="s">
        <v>32</v>
      </c>
      <c r="X108" s="38" t="s">
        <v>35</v>
      </c>
      <c r="Y108" s="38" t="s">
        <v>38</v>
      </c>
      <c r="Z108" s="371"/>
      <c r="AA108" s="38" t="s">
        <v>5</v>
      </c>
      <c r="AB108" s="38" t="s">
        <v>8</v>
      </c>
      <c r="AC108" s="38" t="s">
        <v>11</v>
      </c>
      <c r="AD108" s="38" t="s">
        <v>17</v>
      </c>
      <c r="AE108" s="38" t="s">
        <v>20</v>
      </c>
      <c r="AF108" s="38" t="s">
        <v>23</v>
      </c>
      <c r="AG108" s="38" t="s">
        <v>26</v>
      </c>
      <c r="AH108" s="38" t="s">
        <v>29</v>
      </c>
      <c r="AI108" s="38" t="s">
        <v>32</v>
      </c>
      <c r="AJ108" s="38" t="s">
        <v>35</v>
      </c>
      <c r="AK108" s="38" t="s">
        <v>38</v>
      </c>
      <c r="AL108" s="371"/>
      <c r="AM108" s="12" t="s">
        <v>5</v>
      </c>
      <c r="AN108" s="13" t="s">
        <v>8</v>
      </c>
      <c r="AO108" s="12" t="s">
        <v>11</v>
      </c>
      <c r="AP108" s="12" t="s">
        <v>17</v>
      </c>
      <c r="AQ108" s="12" t="s">
        <v>20</v>
      </c>
      <c r="AR108" s="12" t="s">
        <v>23</v>
      </c>
      <c r="AS108" s="12" t="s">
        <v>26</v>
      </c>
      <c r="AT108" s="38" t="s">
        <v>29</v>
      </c>
      <c r="AU108" s="38" t="s">
        <v>32</v>
      </c>
      <c r="AV108" s="38" t="s">
        <v>35</v>
      </c>
      <c r="AW108" s="38" t="s">
        <v>38</v>
      </c>
    </row>
    <row r="109" spans="1:49" ht="13.5" customHeight="1">
      <c r="A109" s="311" t="str">
        <f>+'8.คำนวณ'!E68</f>
        <v>หนองบัวลำภู</v>
      </c>
      <c r="B109" s="14" t="str">
        <f>+'8.คำนวณ'!G68</f>
        <v>ศรีบุญเรือง,รพช.</v>
      </c>
      <c r="C109" s="53">
        <f>+'8.คำนวณ'!Y68</f>
        <v>7686.0275327611917</v>
      </c>
      <c r="D109" s="53">
        <f>+'8.คำนวณ'!Z68</f>
        <v>40.136439075360819</v>
      </c>
      <c r="E109" s="53">
        <f>+'8.คำนวณ'!AA68</f>
        <v>1940.1044760732179</v>
      </c>
      <c r="F109" s="53">
        <f>+'8.คำนวณ'!AB68</f>
        <v>1164.2271374931331</v>
      </c>
      <c r="G109" s="53">
        <f>+'8.คำนวณ'!AC68</f>
        <v>657.70408535738034</v>
      </c>
      <c r="H109" s="53">
        <f>+'8.คำนวณ'!AD68</f>
        <v>651.79108484916662</v>
      </c>
      <c r="I109" s="53">
        <f>+'8.คำนวณ'!AE68</f>
        <v>604.23332203029611</v>
      </c>
      <c r="J109" s="53">
        <f>+'8.คำนวณ'!AF68</f>
        <v>425.71757374245254</v>
      </c>
      <c r="K109" s="53">
        <f>+'8.คำนวณ'!AG68</f>
        <v>286.86537504802385</v>
      </c>
      <c r="L109" s="53">
        <f>+'8.คำนวณ'!AH68</f>
        <v>63.028610777798356</v>
      </c>
      <c r="M109" s="53">
        <f>+'8.คำนวณ'!AI68</f>
        <v>33.546632357297746</v>
      </c>
      <c r="N109" s="14" t="str">
        <f>+B109</f>
        <v>ศรีบุญเรือง,รพช.</v>
      </c>
      <c r="O109" s="50">
        <f>+(C109-C114)*100/C114</f>
        <v>-3.1410870356166822</v>
      </c>
      <c r="P109" s="50">
        <f t="shared" ref="P109:Y109" si="227">+(D109-D114)*100/D114</f>
        <v>-27.586281804168518</v>
      </c>
      <c r="Q109" s="50">
        <f t="shared" si="227"/>
        <v>9.9841011048618284</v>
      </c>
      <c r="R109" s="50">
        <f t="shared" si="227"/>
        <v>39.249550322273791</v>
      </c>
      <c r="S109" s="50">
        <f t="shared" si="227"/>
        <v>21.504299017109609</v>
      </c>
      <c r="T109" s="50">
        <f t="shared" si="227"/>
        <v>0.53454357740318914</v>
      </c>
      <c r="U109" s="50">
        <f t="shared" si="227"/>
        <v>-35.441259447392433</v>
      </c>
      <c r="V109" s="50">
        <f t="shared" si="227"/>
        <v>-7.2475654919501267</v>
      </c>
      <c r="W109" s="50">
        <f t="shared" si="227"/>
        <v>-10.17826025781512</v>
      </c>
      <c r="X109" s="50">
        <f t="shared" si="227"/>
        <v>200.99292671497466</v>
      </c>
      <c r="Y109" s="50">
        <f t="shared" si="227"/>
        <v>-91.457705342597436</v>
      </c>
      <c r="Z109" s="14" t="str">
        <f>+N109</f>
        <v>ศรีบุญเรือง,รพช.</v>
      </c>
      <c r="AA109" s="15">
        <f t="shared" ref="AA109:AK113" si="228">+O109/100</f>
        <v>-3.1410870356166826E-2</v>
      </c>
      <c r="AB109" s="15">
        <f t="shared" si="228"/>
        <v>-0.27586281804168516</v>
      </c>
      <c r="AC109" s="15">
        <f t="shared" si="228"/>
        <v>9.9841011048618283E-2</v>
      </c>
      <c r="AD109" s="15">
        <f t="shared" si="228"/>
        <v>0.39249550322273791</v>
      </c>
      <c r="AE109" s="15">
        <f t="shared" si="228"/>
        <v>0.2150429901710961</v>
      </c>
      <c r="AF109" s="15">
        <f t="shared" si="228"/>
        <v>5.3454357740318915E-3</v>
      </c>
      <c r="AG109" s="15">
        <f t="shared" si="228"/>
        <v>-0.35441259447392431</v>
      </c>
      <c r="AH109" s="15">
        <f t="shared" si="228"/>
        <v>-7.2475654919501267E-2</v>
      </c>
      <c r="AI109" s="15">
        <f t="shared" si="228"/>
        <v>-0.10178260257815121</v>
      </c>
      <c r="AJ109" s="15">
        <f t="shared" si="228"/>
        <v>2.0099292671497464</v>
      </c>
      <c r="AK109" s="15">
        <f t="shared" si="228"/>
        <v>-0.9145770534259744</v>
      </c>
      <c r="AL109" s="14" t="str">
        <f>+Z109</f>
        <v>ศรีบุญเรือง,รพช.</v>
      </c>
      <c r="AM109" s="16" t="str">
        <f>+IF(AND(C109&lt;C116),"OK","Not OK")</f>
        <v>OK</v>
      </c>
      <c r="AN109" s="16" t="str">
        <f t="shared" ref="AN109:AW109" si="229">+IF(AND(D109&lt;D116),"OK","Not OK")</f>
        <v>OK</v>
      </c>
      <c r="AO109" s="16" t="str">
        <f t="shared" si="229"/>
        <v>OK</v>
      </c>
      <c r="AP109" s="16" t="str">
        <f t="shared" si="229"/>
        <v>Not OK</v>
      </c>
      <c r="AQ109" s="16" t="str">
        <f t="shared" si="229"/>
        <v>OK</v>
      </c>
      <c r="AR109" s="16" t="str">
        <f t="shared" si="229"/>
        <v>OK</v>
      </c>
      <c r="AS109" s="16" t="str">
        <f t="shared" si="229"/>
        <v>OK</v>
      </c>
      <c r="AT109" s="16" t="str">
        <f t="shared" si="229"/>
        <v>OK</v>
      </c>
      <c r="AU109" s="16" t="str">
        <f t="shared" si="229"/>
        <v>OK</v>
      </c>
      <c r="AV109" s="16" t="str">
        <f t="shared" si="229"/>
        <v>Not OK</v>
      </c>
      <c r="AW109" s="16" t="str">
        <f t="shared" si="229"/>
        <v>OK</v>
      </c>
    </row>
    <row r="110" spans="1:49" ht="13.5" customHeight="1">
      <c r="A110" s="311" t="str">
        <f>+'8.คำนวณ'!E69</f>
        <v>บึงกาฬ</v>
      </c>
      <c r="B110" s="14" t="str">
        <f>+'8.คำนวณ'!G69</f>
        <v>เซกา,รพช.</v>
      </c>
      <c r="C110" s="53">
        <f>+'8.คำนวณ'!Y69</f>
        <v>8733.760433027277</v>
      </c>
      <c r="D110" s="53">
        <f>+'8.คำนวณ'!Z69</f>
        <v>46.814242822653135</v>
      </c>
      <c r="E110" s="53">
        <f>+'8.คำนวณ'!AA69</f>
        <v>2462.6055075455797</v>
      </c>
      <c r="F110" s="53">
        <f>+'8.คำนวณ'!AB69</f>
        <v>1106.723246555124</v>
      </c>
      <c r="G110" s="53">
        <f>+'8.คำนวณ'!AC69</f>
        <v>300.8115541634715</v>
      </c>
      <c r="H110" s="53">
        <f>+'8.คำนวณ'!AD69</f>
        <v>761.4892658474181</v>
      </c>
      <c r="I110" s="53">
        <f>+'8.คำนวณ'!AE69</f>
        <v>504.04288491823223</v>
      </c>
      <c r="J110" s="53">
        <f>+'8.คำนวณ'!AF69</f>
        <v>678.00363537016108</v>
      </c>
      <c r="K110" s="53">
        <f>+'8.คำนวณ'!AG69</f>
        <v>316.368817568878</v>
      </c>
      <c r="L110" s="53">
        <f>+'8.คำนวณ'!AH69</f>
        <v>17.992124956465958</v>
      </c>
      <c r="M110" s="53">
        <f>+'8.คำนวณ'!AI69</f>
        <v>558.88980602562265</v>
      </c>
      <c r="N110" s="14" t="str">
        <f>+B110</f>
        <v>เซกา,รพช.</v>
      </c>
      <c r="O110" s="50">
        <f>+(C110-C114)*100/C114</f>
        <v>10.062387628536174</v>
      </c>
      <c r="P110" s="50">
        <f t="shared" ref="P110:Y110" si="230">+(D110-D114)*100/D114</f>
        <v>-15.538262351930998</v>
      </c>
      <c r="Q110" s="50">
        <f t="shared" si="230"/>
        <v>39.604571023659169</v>
      </c>
      <c r="R110" s="50">
        <f t="shared" si="230"/>
        <v>32.371690584232702</v>
      </c>
      <c r="S110" s="50">
        <f t="shared" si="230"/>
        <v>-44.428052313192516</v>
      </c>
      <c r="T110" s="50">
        <f t="shared" si="230"/>
        <v>17.454775863922897</v>
      </c>
      <c r="U110" s="50">
        <f t="shared" si="230"/>
        <v>-46.146012395535479</v>
      </c>
      <c r="V110" s="50">
        <f t="shared" si="230"/>
        <v>47.718796837678099</v>
      </c>
      <c r="W110" s="50">
        <f t="shared" si="230"/>
        <v>-0.940301388910044</v>
      </c>
      <c r="X110" s="50">
        <f t="shared" si="230"/>
        <v>-14.078665519694123</v>
      </c>
      <c r="Y110" s="50">
        <f t="shared" si="230"/>
        <v>42.315370235690558</v>
      </c>
      <c r="Z110" s="14" t="str">
        <f>+N110</f>
        <v>เซกา,รพช.</v>
      </c>
      <c r="AA110" s="15">
        <f t="shared" si="228"/>
        <v>0.10062387628536174</v>
      </c>
      <c r="AB110" s="15">
        <f t="shared" si="228"/>
        <v>-0.15538262351930998</v>
      </c>
      <c r="AC110" s="15">
        <f t="shared" si="228"/>
        <v>0.39604571023659169</v>
      </c>
      <c r="AD110" s="15">
        <f t="shared" si="228"/>
        <v>0.32371690584232704</v>
      </c>
      <c r="AE110" s="15">
        <f t="shared" si="228"/>
        <v>-0.44428052313192518</v>
      </c>
      <c r="AF110" s="15">
        <f t="shared" si="228"/>
        <v>0.17454775863922897</v>
      </c>
      <c r="AG110" s="15">
        <f t="shared" si="228"/>
        <v>-0.4614601239553548</v>
      </c>
      <c r="AH110" s="15">
        <f t="shared" si="228"/>
        <v>0.47718796837678101</v>
      </c>
      <c r="AI110" s="15">
        <f t="shared" si="228"/>
        <v>-9.4030138891004408E-3</v>
      </c>
      <c r="AJ110" s="15">
        <f t="shared" si="228"/>
        <v>-0.14078665519694122</v>
      </c>
      <c r="AK110" s="15">
        <f t="shared" si="228"/>
        <v>0.42315370235690558</v>
      </c>
      <c r="AL110" s="14" t="str">
        <f>+Z110</f>
        <v>เซกา,รพช.</v>
      </c>
      <c r="AM110" s="16" t="str">
        <f>+IF(AND(C110&lt;C116),"OK","Not OK")</f>
        <v>Not OK</v>
      </c>
      <c r="AN110" s="16" t="str">
        <f t="shared" ref="AN110:AW110" si="231">+IF(AND(D110&lt;D116),"OK","Not OK")</f>
        <v>OK</v>
      </c>
      <c r="AO110" s="16" t="str">
        <f t="shared" si="231"/>
        <v>Not OK</v>
      </c>
      <c r="AP110" s="16" t="str">
        <f t="shared" si="231"/>
        <v>OK</v>
      </c>
      <c r="AQ110" s="16" t="str">
        <f t="shared" si="231"/>
        <v>OK</v>
      </c>
      <c r="AR110" s="16" t="str">
        <f t="shared" si="231"/>
        <v>OK</v>
      </c>
      <c r="AS110" s="16" t="str">
        <f t="shared" si="231"/>
        <v>OK</v>
      </c>
      <c r="AT110" s="16" t="str">
        <f t="shared" si="231"/>
        <v>Not OK</v>
      </c>
      <c r="AU110" s="16" t="str">
        <f t="shared" si="231"/>
        <v>OK</v>
      </c>
      <c r="AV110" s="16" t="str">
        <f t="shared" si="231"/>
        <v>OK</v>
      </c>
      <c r="AW110" s="16" t="str">
        <f t="shared" si="231"/>
        <v>OK</v>
      </c>
    </row>
    <row r="111" spans="1:49" ht="13.5" customHeight="1">
      <c r="A111" s="311" t="str">
        <f>+'8.คำนวณ'!E70</f>
        <v>สกลนคร</v>
      </c>
      <c r="B111" s="14" t="str">
        <f>+'8.คำนวณ'!G70</f>
        <v>พังโคน,รพช.</v>
      </c>
      <c r="C111" s="53">
        <f>+'8.คำนวณ'!Y70</f>
        <v>7459.3942486437891</v>
      </c>
      <c r="D111" s="53">
        <f>+'8.คำนวณ'!Z70</f>
        <v>69.482307789231371</v>
      </c>
      <c r="E111" s="53">
        <f>+'8.คำนวณ'!AA70</f>
        <v>1077.823537829177</v>
      </c>
      <c r="F111" s="53">
        <f>+'8.คำนวณ'!AB70</f>
        <v>622.20649087856589</v>
      </c>
      <c r="G111" s="53">
        <f>+'8.คำนวณ'!AC70</f>
        <v>531.75837207005645</v>
      </c>
      <c r="H111" s="53">
        <f>+'8.คำนวณ'!AD70</f>
        <v>535.80589567817356</v>
      </c>
      <c r="I111" s="53">
        <f>+'8.คำนวณ'!AE70</f>
        <v>217.82789398227141</v>
      </c>
      <c r="J111" s="53">
        <f>+'8.คำนวณ'!AF70</f>
        <v>462.92769939621792</v>
      </c>
      <c r="K111" s="53">
        <f>+'8.คำนวณ'!AG70</f>
        <v>283.67923834237473</v>
      </c>
      <c r="L111" s="53">
        <f>+'8.คำนวณ'!AH70</f>
        <v>6.6140466339064661</v>
      </c>
      <c r="M111" s="53">
        <f>+'8.คำนวณ'!AI70</f>
        <v>49.555403219489939</v>
      </c>
      <c r="N111" s="14" t="str">
        <f>+B111</f>
        <v>พังโคน,รพช.</v>
      </c>
      <c r="O111" s="50">
        <f>+(C111-C114)*100/C114</f>
        <v>-5.9971077104832782</v>
      </c>
      <c r="P111" s="50">
        <f t="shared" ref="P111:Y111" si="232">+(D111-D114)*100/D114</f>
        <v>25.359209031928685</v>
      </c>
      <c r="Q111" s="50">
        <f t="shared" si="232"/>
        <v>-38.89841788431071</v>
      </c>
      <c r="R111" s="50">
        <f t="shared" si="232"/>
        <v>-25.579836380552258</v>
      </c>
      <c r="S111" s="50">
        <f t="shared" si="232"/>
        <v>-1.7629209194533653</v>
      </c>
      <c r="T111" s="50">
        <f t="shared" si="232"/>
        <v>-17.355418906117059</v>
      </c>
      <c r="U111" s="50">
        <f t="shared" si="232"/>
        <v>-76.72638369980983</v>
      </c>
      <c r="V111" s="50">
        <f t="shared" si="232"/>
        <v>0.85952229490534171</v>
      </c>
      <c r="W111" s="50">
        <f t="shared" si="232"/>
        <v>-11.175886206607048</v>
      </c>
      <c r="X111" s="50">
        <f t="shared" si="232"/>
        <v>-68.414641712679469</v>
      </c>
      <c r="Y111" s="50">
        <f t="shared" si="232"/>
        <v>-87.381241381888216</v>
      </c>
      <c r="Z111" s="14" t="str">
        <f>+N111</f>
        <v>พังโคน,รพช.</v>
      </c>
      <c r="AA111" s="15">
        <f t="shared" si="228"/>
        <v>-5.9971077104832779E-2</v>
      </c>
      <c r="AB111" s="15">
        <f t="shared" si="228"/>
        <v>0.25359209031928687</v>
      </c>
      <c r="AC111" s="15">
        <f t="shared" si="228"/>
        <v>-0.3889841788431071</v>
      </c>
      <c r="AD111" s="15">
        <f t="shared" si="228"/>
        <v>-0.25579836380552257</v>
      </c>
      <c r="AE111" s="15">
        <f t="shared" si="228"/>
        <v>-1.7629209194533653E-2</v>
      </c>
      <c r="AF111" s="15">
        <f t="shared" si="228"/>
        <v>-0.17355418906117059</v>
      </c>
      <c r="AG111" s="15">
        <f t="shared" si="228"/>
        <v>-0.7672638369980983</v>
      </c>
      <c r="AH111" s="15">
        <f t="shared" si="228"/>
        <v>8.595222949053417E-3</v>
      </c>
      <c r="AI111" s="15">
        <f t="shared" si="228"/>
        <v>-0.11175886206607048</v>
      </c>
      <c r="AJ111" s="15">
        <f t="shared" si="228"/>
        <v>-0.68414641712679469</v>
      </c>
      <c r="AK111" s="15">
        <f t="shared" si="228"/>
        <v>-0.87381241381888219</v>
      </c>
      <c r="AL111" s="14" t="str">
        <f>+Z111</f>
        <v>พังโคน,รพช.</v>
      </c>
      <c r="AM111" s="16" t="str">
        <f>+IF(AND(C111&lt;C116),"OK","Not OK")</f>
        <v>OK</v>
      </c>
      <c r="AN111" s="16" t="str">
        <f t="shared" ref="AN111:AW111" si="233">+IF(AND(D111&lt;D116),"OK","Not OK")</f>
        <v>Not OK</v>
      </c>
      <c r="AO111" s="16" t="str">
        <f t="shared" si="233"/>
        <v>OK</v>
      </c>
      <c r="AP111" s="16" t="str">
        <f t="shared" si="233"/>
        <v>OK</v>
      </c>
      <c r="AQ111" s="16" t="str">
        <f t="shared" si="233"/>
        <v>OK</v>
      </c>
      <c r="AR111" s="16" t="str">
        <f t="shared" si="233"/>
        <v>OK</v>
      </c>
      <c r="AS111" s="16" t="str">
        <f t="shared" si="233"/>
        <v>OK</v>
      </c>
      <c r="AT111" s="16" t="str">
        <f t="shared" si="233"/>
        <v>OK</v>
      </c>
      <c r="AU111" s="16" t="str">
        <f t="shared" si="233"/>
        <v>OK</v>
      </c>
      <c r="AV111" s="16" t="str">
        <f t="shared" si="233"/>
        <v>OK</v>
      </c>
      <c r="AW111" s="16" t="str">
        <f t="shared" si="233"/>
        <v>OK</v>
      </c>
    </row>
    <row r="112" spans="1:49" ht="13.5" customHeight="1">
      <c r="A112" s="311" t="str">
        <f>+'8.คำนวณ'!E71</f>
        <v>สกลนคร</v>
      </c>
      <c r="B112" s="14" t="str">
        <f>+'8.คำนวณ'!G71</f>
        <v>อากาศอำนวย,รพช.</v>
      </c>
      <c r="C112" s="53">
        <f>+'8.คำนวณ'!Y71</f>
        <v>7926.3136457054989</v>
      </c>
      <c r="D112" s="53">
        <f>+'8.คำนวณ'!Z71</f>
        <v>59.063823388034493</v>
      </c>
      <c r="E112" s="53">
        <f>+'8.คำนวณ'!AA71</f>
        <v>1274.4563168006521</v>
      </c>
      <c r="F112" s="53">
        <f>+'8.คำนวณ'!AB71</f>
        <v>666.15359842195232</v>
      </c>
      <c r="G112" s="53">
        <f>+'8.คำนวณ'!AC71</f>
        <v>575.55557122026278</v>
      </c>
      <c r="H112" s="53">
        <f>+'8.คำนวณ'!AD71</f>
        <v>506.94158861912774</v>
      </c>
      <c r="I112" s="53">
        <f>+'8.คำนวณ'!AE71</f>
        <v>284.63585746966345</v>
      </c>
      <c r="J112" s="53">
        <f>+'8.คำนวณ'!AF71</f>
        <v>209.91066850107848</v>
      </c>
      <c r="K112" s="53">
        <f>+'8.คำนวณ'!AG71</f>
        <v>285.80702468131267</v>
      </c>
      <c r="L112" s="53">
        <f>+'8.คำนวณ'!AH71</f>
        <v>11.052764701476928</v>
      </c>
      <c r="M112" s="53">
        <f>+'8.คำนวณ'!AI71</f>
        <v>27.568096123417604</v>
      </c>
      <c r="N112" s="14" t="str">
        <f>+B112</f>
        <v>อากาศอำนวย,รพช.</v>
      </c>
      <c r="O112" s="50">
        <f>+(C112-C114)*100/C114</f>
        <v>-0.11301413306470004</v>
      </c>
      <c r="P112" s="50">
        <f t="shared" ref="P112:Y112" si="234">+(D112-D114)*100/D114</f>
        <v>6.562295034665846</v>
      </c>
      <c r="Q112" s="50">
        <f t="shared" si="234"/>
        <v>-27.751348378703067</v>
      </c>
      <c r="R112" s="50">
        <f t="shared" si="234"/>
        <v>-20.323460913683995</v>
      </c>
      <c r="S112" s="50">
        <f t="shared" si="234"/>
        <v>6.3281767339342805</v>
      </c>
      <c r="T112" s="50">
        <f t="shared" si="234"/>
        <v>-21.807550890295271</v>
      </c>
      <c r="U112" s="50">
        <f t="shared" si="234"/>
        <v>-69.588349724559492</v>
      </c>
      <c r="V112" s="50">
        <f t="shared" si="234"/>
        <v>-54.266098621369345</v>
      </c>
      <c r="W112" s="50">
        <f t="shared" si="234"/>
        <v>-10.509645219066938</v>
      </c>
      <c r="X112" s="50">
        <f t="shared" si="234"/>
        <v>-47.217557951295341</v>
      </c>
      <c r="Y112" s="50">
        <f t="shared" si="234"/>
        <v>-92.980076279442088</v>
      </c>
      <c r="Z112" s="14" t="str">
        <f>+N112</f>
        <v>อากาศอำนวย,รพช.</v>
      </c>
      <c r="AA112" s="15">
        <f t="shared" si="228"/>
        <v>-1.1301413306470003E-3</v>
      </c>
      <c r="AB112" s="15">
        <f t="shared" si="228"/>
        <v>6.5622950346658465E-2</v>
      </c>
      <c r="AC112" s="15">
        <f t="shared" si="228"/>
        <v>-0.27751348378703067</v>
      </c>
      <c r="AD112" s="15">
        <f t="shared" si="228"/>
        <v>-0.20323460913683994</v>
      </c>
      <c r="AE112" s="15">
        <f t="shared" si="228"/>
        <v>6.3281767339342807E-2</v>
      </c>
      <c r="AF112" s="15">
        <f t="shared" si="228"/>
        <v>-0.21807550890295271</v>
      </c>
      <c r="AG112" s="15">
        <f t="shared" si="228"/>
        <v>-0.69588349724559495</v>
      </c>
      <c r="AH112" s="15">
        <f t="shared" si="228"/>
        <v>-0.54266098621369341</v>
      </c>
      <c r="AI112" s="15">
        <f t="shared" si="228"/>
        <v>-0.10509645219066938</v>
      </c>
      <c r="AJ112" s="15">
        <f t="shared" si="228"/>
        <v>-0.47217557951295341</v>
      </c>
      <c r="AK112" s="15">
        <f t="shared" si="228"/>
        <v>-0.92980076279442092</v>
      </c>
      <c r="AL112" s="14" t="str">
        <f>+Z112</f>
        <v>อากาศอำนวย,รพช.</v>
      </c>
      <c r="AM112" s="16" t="str">
        <f>+IF(AND(C112&lt;C116),"OK","Not OK")</f>
        <v>OK</v>
      </c>
      <c r="AN112" s="16" t="str">
        <f t="shared" ref="AN112:AW112" si="235">+IF(AND(D112&lt;D116),"OK","Not OK")</f>
        <v>OK</v>
      </c>
      <c r="AO112" s="16" t="str">
        <f t="shared" si="235"/>
        <v>OK</v>
      </c>
      <c r="AP112" s="16" t="str">
        <f t="shared" si="235"/>
        <v>OK</v>
      </c>
      <c r="AQ112" s="16" t="str">
        <f t="shared" si="235"/>
        <v>OK</v>
      </c>
      <c r="AR112" s="16" t="str">
        <f t="shared" si="235"/>
        <v>OK</v>
      </c>
      <c r="AS112" s="16" t="str">
        <f t="shared" si="235"/>
        <v>OK</v>
      </c>
      <c r="AT112" s="16" t="str">
        <f t="shared" si="235"/>
        <v>OK</v>
      </c>
      <c r="AU112" s="16" t="str">
        <f t="shared" si="235"/>
        <v>OK</v>
      </c>
      <c r="AV112" s="16" t="str">
        <f t="shared" si="235"/>
        <v>OK</v>
      </c>
      <c r="AW112" s="16" t="str">
        <f t="shared" si="235"/>
        <v>OK</v>
      </c>
    </row>
    <row r="113" spans="1:49" ht="13.5" customHeight="1">
      <c r="A113" s="311" t="str">
        <f>+'8.คำนวณ'!E72</f>
        <v>นครพนม</v>
      </c>
      <c r="B113" s="14" t="str">
        <f>+'8.คำนวณ'!G72</f>
        <v>ศรีสงคราม,รพช.</v>
      </c>
      <c r="C113" s="53">
        <f>+'8.คำนวณ'!Y72</f>
        <v>7870.9123171224801</v>
      </c>
      <c r="D113" s="53">
        <f>+'8.คำนวณ'!Z72</f>
        <v>61.636029121955183</v>
      </c>
      <c r="E113" s="53">
        <f>+'8.คำนวณ'!AA72</f>
        <v>2064.9416635939433</v>
      </c>
      <c r="F113" s="53">
        <f>+'8.คำนวณ'!AB72</f>
        <v>621.05181435230065</v>
      </c>
      <c r="G113" s="53">
        <f>+'8.คำนวณ'!AC72</f>
        <v>640.67582760548396</v>
      </c>
      <c r="H113" s="53">
        <f>+'8.คำนวณ'!AD72</f>
        <v>785.5996775801475</v>
      </c>
      <c r="I113" s="53">
        <f>+'8.คำนวณ'!AE72</f>
        <v>3068.97743430424</v>
      </c>
      <c r="J113" s="53">
        <f>+'8.คำนวณ'!AF72</f>
        <v>518.35362931409793</v>
      </c>
      <c r="K113" s="53">
        <f>+'8.คำนวณ'!AG72</f>
        <v>424.13892312123869</v>
      </c>
      <c r="L113" s="53">
        <f>+'8.คำนวณ'!AH72</f>
        <v>6.0136023322505476</v>
      </c>
      <c r="M113" s="53">
        <f>+'8.คำนวณ'!AI72</f>
        <v>1294.0010082915878</v>
      </c>
      <c r="N113" s="14" t="str">
        <f>+B113</f>
        <v>ศรีสงคราม,รพช.</v>
      </c>
      <c r="O113" s="50">
        <f t="shared" ref="O113:Y113" si="236">+(C113-C114)*100/C114</f>
        <v>-0.81117874937151291</v>
      </c>
      <c r="P113" s="50">
        <f t="shared" si="236"/>
        <v>11.203040089505025</v>
      </c>
      <c r="Q113" s="50">
        <f t="shared" si="236"/>
        <v>17.061094134492819</v>
      </c>
      <c r="R113" s="50">
        <f t="shared" si="236"/>
        <v>-25.717943612270229</v>
      </c>
      <c r="S113" s="50">
        <f t="shared" si="236"/>
        <v>18.358497481602065</v>
      </c>
      <c r="T113" s="50">
        <f t="shared" si="236"/>
        <v>21.173650355086192</v>
      </c>
      <c r="U113" s="50">
        <f t="shared" si="236"/>
        <v>227.90200526729723</v>
      </c>
      <c r="V113" s="50">
        <f t="shared" si="236"/>
        <v>12.935344980736078</v>
      </c>
      <c r="W113" s="50">
        <f t="shared" si="236"/>
        <v>32.804093072399205</v>
      </c>
      <c r="X113" s="50">
        <f t="shared" si="236"/>
        <v>-71.282061531305786</v>
      </c>
      <c r="Y113" s="50">
        <f t="shared" si="236"/>
        <v>229.5036527682372</v>
      </c>
      <c r="Z113" s="14" t="str">
        <f>+N113</f>
        <v>ศรีสงคราม,รพช.</v>
      </c>
      <c r="AA113" s="15">
        <f t="shared" si="228"/>
        <v>-8.1117874937151283E-3</v>
      </c>
      <c r="AB113" s="15">
        <f t="shared" si="228"/>
        <v>0.11203040089505026</v>
      </c>
      <c r="AC113" s="15">
        <f t="shared" si="228"/>
        <v>0.17061094134492819</v>
      </c>
      <c r="AD113" s="15">
        <f t="shared" si="228"/>
        <v>-0.25717943612270228</v>
      </c>
      <c r="AE113" s="15">
        <f t="shared" si="228"/>
        <v>0.18358497481602065</v>
      </c>
      <c r="AF113" s="15">
        <f t="shared" si="228"/>
        <v>0.21173650355086193</v>
      </c>
      <c r="AG113" s="15">
        <f t="shared" si="228"/>
        <v>2.2790200526729723</v>
      </c>
      <c r="AH113" s="15">
        <f t="shared" si="228"/>
        <v>0.12935344980736077</v>
      </c>
      <c r="AI113" s="15">
        <f t="shared" si="228"/>
        <v>0.32804093072399204</v>
      </c>
      <c r="AJ113" s="15">
        <f t="shared" si="228"/>
        <v>-0.71282061531305785</v>
      </c>
      <c r="AK113" s="15">
        <f t="shared" si="228"/>
        <v>2.2950365276823721</v>
      </c>
      <c r="AL113" s="14" t="str">
        <f>+Z113</f>
        <v>ศรีสงคราม,รพช.</v>
      </c>
      <c r="AM113" s="16" t="str">
        <f>+IF(AND(C113&lt;C116),"OK","Not OK")</f>
        <v>OK</v>
      </c>
      <c r="AN113" s="16" t="str">
        <f t="shared" ref="AN113:AW113" si="237">+IF(AND(D113&lt;D116),"OK","Not OK")</f>
        <v>OK</v>
      </c>
      <c r="AO113" s="16" t="str">
        <f t="shared" si="237"/>
        <v>OK</v>
      </c>
      <c r="AP113" s="16" t="str">
        <f t="shared" si="237"/>
        <v>OK</v>
      </c>
      <c r="AQ113" s="16" t="str">
        <f t="shared" si="237"/>
        <v>OK</v>
      </c>
      <c r="AR113" s="16" t="str">
        <f t="shared" si="237"/>
        <v>Not OK</v>
      </c>
      <c r="AS113" s="16" t="str">
        <f t="shared" si="237"/>
        <v>Not OK</v>
      </c>
      <c r="AT113" s="16" t="str">
        <f t="shared" si="237"/>
        <v>OK</v>
      </c>
      <c r="AU113" s="16" t="str">
        <f t="shared" si="237"/>
        <v>Not OK</v>
      </c>
      <c r="AV113" s="16" t="str">
        <f t="shared" si="237"/>
        <v>OK</v>
      </c>
      <c r="AW113" s="16" t="str">
        <f t="shared" si="237"/>
        <v>Not OK</v>
      </c>
    </row>
    <row r="114" spans="1:49" ht="13.5" customHeight="1">
      <c r="B114" s="18" t="s">
        <v>144</v>
      </c>
      <c r="C114" s="19">
        <f t="shared" ref="C114:M114" si="238">AVERAGE(C109:C113)</f>
        <v>7935.2816354520473</v>
      </c>
      <c r="D114" s="19">
        <f t="shared" si="238"/>
        <v>55.426568439446996</v>
      </c>
      <c r="E114" s="19">
        <f t="shared" si="238"/>
        <v>1763.9863003685139</v>
      </c>
      <c r="F114" s="19">
        <f t="shared" si="238"/>
        <v>836.07245754021517</v>
      </c>
      <c r="G114" s="19">
        <f t="shared" si="238"/>
        <v>541.30108208333093</v>
      </c>
      <c r="H114" s="19">
        <f t="shared" si="238"/>
        <v>648.32550251480677</v>
      </c>
      <c r="I114" s="19">
        <f t="shared" si="238"/>
        <v>935.94347854094065</v>
      </c>
      <c r="J114" s="19">
        <f t="shared" si="238"/>
        <v>458.98264126480154</v>
      </c>
      <c r="K114" s="19">
        <f t="shared" si="238"/>
        <v>319.37187575236555</v>
      </c>
      <c r="L114" s="19">
        <f t="shared" si="238"/>
        <v>20.940229880379654</v>
      </c>
      <c r="M114" s="19">
        <f t="shared" si="238"/>
        <v>392.71218920348315</v>
      </c>
      <c r="V114" s="49"/>
      <c r="W114" s="49"/>
      <c r="X114" s="49"/>
      <c r="Y114" s="49"/>
    </row>
    <row r="115" spans="1:49" ht="13.5" customHeight="1">
      <c r="B115" s="20" t="s">
        <v>268</v>
      </c>
      <c r="C115" s="21">
        <f t="shared" ref="C115:M115" si="239">STDEV(C109:C113)</f>
        <v>482.28327692107166</v>
      </c>
      <c r="D115" s="21">
        <f t="shared" si="239"/>
        <v>11.803718086877254</v>
      </c>
      <c r="E115" s="21">
        <f t="shared" si="239"/>
        <v>574.48226269659222</v>
      </c>
      <c r="F115" s="21">
        <f t="shared" si="239"/>
        <v>274.6735748786698</v>
      </c>
      <c r="G115" s="21">
        <f t="shared" si="239"/>
        <v>143.63551580159219</v>
      </c>
      <c r="H115" s="21">
        <f t="shared" si="239"/>
        <v>126.79936885047536</v>
      </c>
      <c r="I115" s="21">
        <f t="shared" si="239"/>
        <v>1202.7359661616049</v>
      </c>
      <c r="J115" s="21">
        <f t="shared" si="239"/>
        <v>169.30304626481868</v>
      </c>
      <c r="K115" s="21">
        <f t="shared" si="239"/>
        <v>60.088245010129633</v>
      </c>
      <c r="L115" s="21">
        <f t="shared" si="239"/>
        <v>24.010043904815721</v>
      </c>
      <c r="M115" s="21">
        <f t="shared" si="239"/>
        <v>552.27330676230281</v>
      </c>
      <c r="V115" s="193"/>
      <c r="W115" s="193"/>
      <c r="X115" s="193"/>
      <c r="Y115" s="193"/>
    </row>
    <row r="116" spans="1:49" ht="13.5" customHeight="1">
      <c r="B116" s="20" t="s">
        <v>269</v>
      </c>
      <c r="C116" s="21">
        <f>+C114+C115</f>
        <v>8417.5649123731182</v>
      </c>
      <c r="D116" s="21">
        <f t="shared" ref="D116:M116" si="240">+D114+D115</f>
        <v>67.23028652632425</v>
      </c>
      <c r="E116" s="21">
        <f t="shared" si="240"/>
        <v>2338.4685630651061</v>
      </c>
      <c r="F116" s="21">
        <f t="shared" si="240"/>
        <v>1110.7460324188851</v>
      </c>
      <c r="G116" s="21">
        <f t="shared" si="240"/>
        <v>684.93659788492312</v>
      </c>
      <c r="H116" s="21">
        <f t="shared" si="240"/>
        <v>775.12487136528216</v>
      </c>
      <c r="I116" s="21">
        <f t="shared" si="240"/>
        <v>2138.6794447025454</v>
      </c>
      <c r="J116" s="21">
        <f t="shared" si="240"/>
        <v>628.28568752962019</v>
      </c>
      <c r="K116" s="21">
        <f t="shared" si="240"/>
        <v>379.46012076249519</v>
      </c>
      <c r="L116" s="21">
        <f t="shared" si="240"/>
        <v>44.950273785195378</v>
      </c>
      <c r="M116" s="21">
        <f t="shared" si="240"/>
        <v>944.98549596578596</v>
      </c>
      <c r="V116" s="193"/>
      <c r="W116" s="193"/>
      <c r="X116" s="193"/>
      <c r="Y116" s="193"/>
    </row>
    <row r="117" spans="1:49" ht="13.5" customHeight="1">
      <c r="B117" s="371" t="s">
        <v>154</v>
      </c>
      <c r="C117" s="380" t="s">
        <v>248</v>
      </c>
      <c r="D117" s="381"/>
      <c r="E117" s="381"/>
      <c r="F117" s="381"/>
      <c r="G117" s="381"/>
      <c r="H117" s="381"/>
      <c r="I117" s="381"/>
      <c r="J117" s="381"/>
      <c r="K117" s="381"/>
      <c r="L117" s="381"/>
      <c r="M117" s="382"/>
      <c r="N117" s="371" t="s">
        <v>154</v>
      </c>
      <c r="O117" s="380" t="s">
        <v>731</v>
      </c>
      <c r="P117" s="381"/>
      <c r="Q117" s="381"/>
      <c r="R117" s="381"/>
      <c r="S117" s="381"/>
      <c r="T117" s="381"/>
      <c r="U117" s="381"/>
      <c r="V117" s="381"/>
      <c r="W117" s="381"/>
      <c r="X117" s="381"/>
      <c r="Y117" s="382"/>
      <c r="Z117" s="371" t="s">
        <v>154</v>
      </c>
      <c r="AA117" s="380" t="s">
        <v>731</v>
      </c>
      <c r="AB117" s="381"/>
      <c r="AC117" s="381"/>
      <c r="AD117" s="381"/>
      <c r="AE117" s="381"/>
      <c r="AF117" s="381"/>
      <c r="AG117" s="381"/>
      <c r="AH117" s="381"/>
      <c r="AI117" s="381"/>
      <c r="AJ117" s="381"/>
      <c r="AK117" s="382"/>
      <c r="AL117" s="371" t="s">
        <v>154</v>
      </c>
      <c r="AM117" s="380" t="s">
        <v>732</v>
      </c>
      <c r="AN117" s="381"/>
      <c r="AO117" s="381"/>
      <c r="AP117" s="381"/>
      <c r="AQ117" s="381"/>
      <c r="AR117" s="381"/>
      <c r="AS117" s="381"/>
      <c r="AT117" s="381"/>
      <c r="AU117" s="381"/>
      <c r="AV117" s="381"/>
      <c r="AW117" s="382"/>
    </row>
    <row r="118" spans="1:49" ht="13.5" customHeight="1">
      <c r="B118" s="371"/>
      <c r="C118" s="38" t="s">
        <v>5</v>
      </c>
      <c r="D118" s="38" t="s">
        <v>8</v>
      </c>
      <c r="E118" s="38" t="s">
        <v>11</v>
      </c>
      <c r="F118" s="38" t="s">
        <v>17</v>
      </c>
      <c r="G118" s="38" t="s">
        <v>20</v>
      </c>
      <c r="H118" s="38" t="s">
        <v>23</v>
      </c>
      <c r="I118" s="38" t="s">
        <v>26</v>
      </c>
      <c r="J118" s="38" t="s">
        <v>29</v>
      </c>
      <c r="K118" s="38" t="s">
        <v>32</v>
      </c>
      <c r="L118" s="38" t="s">
        <v>35</v>
      </c>
      <c r="M118" s="38" t="s">
        <v>38</v>
      </c>
      <c r="N118" s="371"/>
      <c r="O118" s="38" t="s">
        <v>5</v>
      </c>
      <c r="P118" s="38" t="s">
        <v>8</v>
      </c>
      <c r="Q118" s="38" t="s">
        <v>11</v>
      </c>
      <c r="R118" s="38" t="s">
        <v>17</v>
      </c>
      <c r="S118" s="38" t="s">
        <v>20</v>
      </c>
      <c r="T118" s="38" t="s">
        <v>23</v>
      </c>
      <c r="U118" s="38" t="s">
        <v>26</v>
      </c>
      <c r="V118" s="38" t="s">
        <v>29</v>
      </c>
      <c r="W118" s="38" t="s">
        <v>32</v>
      </c>
      <c r="X118" s="38" t="s">
        <v>35</v>
      </c>
      <c r="Y118" s="38" t="s">
        <v>38</v>
      </c>
      <c r="Z118" s="371"/>
      <c r="AA118" s="38" t="s">
        <v>5</v>
      </c>
      <c r="AB118" s="38" t="s">
        <v>8</v>
      </c>
      <c r="AC118" s="38" t="s">
        <v>11</v>
      </c>
      <c r="AD118" s="38" t="s">
        <v>17</v>
      </c>
      <c r="AE118" s="38" t="s">
        <v>20</v>
      </c>
      <c r="AF118" s="38" t="s">
        <v>23</v>
      </c>
      <c r="AG118" s="38" t="s">
        <v>26</v>
      </c>
      <c r="AH118" s="38" t="s">
        <v>29</v>
      </c>
      <c r="AI118" s="38" t="s">
        <v>32</v>
      </c>
      <c r="AJ118" s="38" t="s">
        <v>35</v>
      </c>
      <c r="AK118" s="38" t="s">
        <v>38</v>
      </c>
      <c r="AL118" s="371"/>
      <c r="AM118" s="12" t="s">
        <v>5</v>
      </c>
      <c r="AN118" s="13" t="s">
        <v>8</v>
      </c>
      <c r="AO118" s="12" t="s">
        <v>11</v>
      </c>
      <c r="AP118" s="12" t="s">
        <v>17</v>
      </c>
      <c r="AQ118" s="12" t="s">
        <v>20</v>
      </c>
      <c r="AR118" s="12" t="s">
        <v>23</v>
      </c>
      <c r="AS118" s="12" t="s">
        <v>26</v>
      </c>
      <c r="AT118" s="38" t="s">
        <v>29</v>
      </c>
      <c r="AU118" s="38" t="s">
        <v>32</v>
      </c>
      <c r="AV118" s="38" t="s">
        <v>35</v>
      </c>
      <c r="AW118" s="38" t="s">
        <v>38</v>
      </c>
    </row>
    <row r="119" spans="1:49" ht="13.5" customHeight="1">
      <c r="A119" s="311" t="str">
        <f>+'8.คำนวณ'!E73</f>
        <v>อุดรธานี</v>
      </c>
      <c r="B119" s="14" t="str">
        <f>+'8.คำนวณ'!G73</f>
        <v>หนองหาน,รพช.</v>
      </c>
      <c r="C119" s="53">
        <f>+'8.คำนวณ'!Y73</f>
        <v>6690.6394536345424</v>
      </c>
      <c r="D119" s="53">
        <f>+'8.คำนวณ'!Z73</f>
        <v>37.557998941188792</v>
      </c>
      <c r="E119" s="53">
        <f>+'8.คำนวณ'!AA73</f>
        <v>1634.0229603033429</v>
      </c>
      <c r="F119" s="53">
        <f>+'8.คำนวณ'!AB73</f>
        <v>684.27837516716136</v>
      </c>
      <c r="G119" s="53">
        <f>+'8.คำนวณ'!AC73</f>
        <v>690.1482019715661</v>
      </c>
      <c r="H119" s="53">
        <f>+'8.คำนวณ'!AD73</f>
        <v>489.49194095193747</v>
      </c>
      <c r="I119" s="53">
        <f>+'8.คำนวณ'!AE73</f>
        <v>479.26670056446625</v>
      </c>
      <c r="J119" s="53">
        <f>+'8.คำนวณ'!AF73</f>
        <v>472.5404820868709</v>
      </c>
      <c r="K119" s="53">
        <f>+'8.คำนวณ'!AG73</f>
        <v>314.95406283622378</v>
      </c>
      <c r="L119" s="53">
        <f>+'8.คำนวณ'!AH73</f>
        <v>56.397259965788756</v>
      </c>
      <c r="M119" s="53">
        <f>+'8.คำนวณ'!AI73</f>
        <v>124.01166466001467</v>
      </c>
      <c r="N119" s="14" t="str">
        <f>+B119</f>
        <v>หนองหาน,รพช.</v>
      </c>
      <c r="O119" s="50">
        <f t="shared" ref="O119:Y119" si="241">+(C119-C126)*100/C126</f>
        <v>-9.3270595922371449</v>
      </c>
      <c r="P119" s="50">
        <f t="shared" si="241"/>
        <v>-42.330679692815373</v>
      </c>
      <c r="Q119" s="50">
        <f t="shared" si="241"/>
        <v>-1.549220559138663</v>
      </c>
      <c r="R119" s="50">
        <f t="shared" si="241"/>
        <v>-4.7310446562439035</v>
      </c>
      <c r="S119" s="50">
        <f t="shared" si="241"/>
        <v>-3.8226469234634037</v>
      </c>
      <c r="T119" s="50">
        <f t="shared" si="241"/>
        <v>-18.801478584394314</v>
      </c>
      <c r="U119" s="50">
        <f t="shared" si="241"/>
        <v>-40.854328431195533</v>
      </c>
      <c r="V119" s="50">
        <f t="shared" si="241"/>
        <v>-18.609433671806062</v>
      </c>
      <c r="W119" s="50">
        <f t="shared" si="241"/>
        <v>-5.8235303403471095</v>
      </c>
      <c r="X119" s="50">
        <f t="shared" si="241"/>
        <v>16.770468231329655</v>
      </c>
      <c r="Y119" s="50">
        <f t="shared" si="241"/>
        <v>-3.9266138892480278</v>
      </c>
      <c r="Z119" s="14" t="str">
        <f>+N119</f>
        <v>หนองหาน,รพช.</v>
      </c>
      <c r="AA119" s="15">
        <f t="shared" ref="AA119:AK119" si="242">+O119/100</f>
        <v>-9.3270595922371455E-2</v>
      </c>
      <c r="AB119" s="15">
        <f t="shared" si="242"/>
        <v>-0.42330679692815371</v>
      </c>
      <c r="AC119" s="15">
        <f t="shared" si="242"/>
        <v>-1.5492205591386629E-2</v>
      </c>
      <c r="AD119" s="15">
        <f t="shared" si="242"/>
        <v>-4.7310446562439032E-2</v>
      </c>
      <c r="AE119" s="15">
        <f t="shared" si="242"/>
        <v>-3.822646923463404E-2</v>
      </c>
      <c r="AF119" s="15">
        <f t="shared" si="242"/>
        <v>-0.18801478584394313</v>
      </c>
      <c r="AG119" s="15">
        <f t="shared" si="242"/>
        <v>-0.40854328431195536</v>
      </c>
      <c r="AH119" s="15">
        <f t="shared" si="242"/>
        <v>-0.18609433671806064</v>
      </c>
      <c r="AI119" s="15">
        <f t="shared" si="242"/>
        <v>-5.8235303403471092E-2</v>
      </c>
      <c r="AJ119" s="15">
        <f t="shared" si="242"/>
        <v>0.16770468231329655</v>
      </c>
      <c r="AK119" s="15">
        <f t="shared" si="242"/>
        <v>-3.9266138892480276E-2</v>
      </c>
      <c r="AL119" s="14" t="str">
        <f>+Z119</f>
        <v>หนองหาน,รพช.</v>
      </c>
      <c r="AM119" s="16" t="str">
        <f>+IF(AND(C119&lt;C128),"OK","Not OK")</f>
        <v>OK</v>
      </c>
      <c r="AN119" s="16" t="str">
        <f t="shared" ref="AN119:AW119" si="243">+IF(AND(D119&lt;D128),"OK","Not OK")</f>
        <v>OK</v>
      </c>
      <c r="AO119" s="16" t="str">
        <f t="shared" si="243"/>
        <v>OK</v>
      </c>
      <c r="AP119" s="16" t="str">
        <f t="shared" si="243"/>
        <v>OK</v>
      </c>
      <c r="AQ119" s="16" t="str">
        <f t="shared" si="243"/>
        <v>OK</v>
      </c>
      <c r="AR119" s="16" t="str">
        <f t="shared" si="243"/>
        <v>OK</v>
      </c>
      <c r="AS119" s="16" t="str">
        <f t="shared" si="243"/>
        <v>OK</v>
      </c>
      <c r="AT119" s="16" t="str">
        <f t="shared" si="243"/>
        <v>OK</v>
      </c>
      <c r="AU119" s="16" t="str">
        <f t="shared" si="243"/>
        <v>OK</v>
      </c>
      <c r="AV119" s="16" t="str">
        <f t="shared" si="243"/>
        <v>OK</v>
      </c>
      <c r="AW119" s="16" t="str">
        <f t="shared" si="243"/>
        <v>OK</v>
      </c>
    </row>
    <row r="120" spans="1:49" ht="13.5" customHeight="1">
      <c r="A120" s="311" t="str">
        <f>+'8.คำนวณ'!E74</f>
        <v>อุดรธานี</v>
      </c>
      <c r="B120" s="14" t="str">
        <f>+'8.คำนวณ'!G74</f>
        <v>บ้านผือ,รพช.</v>
      </c>
      <c r="C120" s="53">
        <f>+'8.คำนวณ'!Y74</f>
        <v>7015.1859544864501</v>
      </c>
      <c r="D120" s="53">
        <f>+'8.คำนวณ'!Z74</f>
        <v>36.267763075971004</v>
      </c>
      <c r="E120" s="53">
        <f>+'8.คำนวณ'!AA74</f>
        <v>1558.11613096159</v>
      </c>
      <c r="F120" s="53">
        <f>+'8.คำนวณ'!AB74</f>
        <v>673.04092228943159</v>
      </c>
      <c r="G120" s="53">
        <f>+'8.คำนวณ'!AC74</f>
        <v>420.43134902965556</v>
      </c>
      <c r="H120" s="53">
        <f>+'8.คำนวณ'!AD74</f>
        <v>335.88554954737384</v>
      </c>
      <c r="I120" s="53">
        <f>+'8.คำนวณ'!AE74</f>
        <v>757.30163824624822</v>
      </c>
      <c r="J120" s="53">
        <f>+'8.คำนวณ'!AF74</f>
        <v>818.51313290303347</v>
      </c>
      <c r="K120" s="53">
        <f>+'8.คำนวณ'!AG74</f>
        <v>290.74097742906838</v>
      </c>
      <c r="L120" s="53">
        <f>+'8.คำนวณ'!AH74</f>
        <v>8.1732911429423147</v>
      </c>
      <c r="M120" s="53">
        <f>+'8.คำนวณ'!AI74</f>
        <v>104.85399458131609</v>
      </c>
      <c r="N120" s="14" t="str">
        <f t="shared" ref="N120:N125" si="244">+B120</f>
        <v>บ้านผือ,รพช.</v>
      </c>
      <c r="O120" s="50">
        <f t="shared" ref="O120:Y120" si="245">+(C120-C126)*100/C126</f>
        <v>-4.9287377673617812</v>
      </c>
      <c r="P120" s="50">
        <f t="shared" si="245"/>
        <v>-44.31180295498848</v>
      </c>
      <c r="Q120" s="50">
        <f t="shared" si="245"/>
        <v>-6.1226486535595015</v>
      </c>
      <c r="R120" s="50">
        <f t="shared" si="245"/>
        <v>-6.2955839362181836</v>
      </c>
      <c r="S120" s="50">
        <f t="shared" si="245"/>
        <v>-41.409723035494153</v>
      </c>
      <c r="T120" s="50">
        <f t="shared" si="245"/>
        <v>-44.282208334063547</v>
      </c>
      <c r="U120" s="50">
        <f t="shared" si="245"/>
        <v>-6.542403381089259</v>
      </c>
      <c r="V120" s="50">
        <f t="shared" si="245"/>
        <v>40.981037518379253</v>
      </c>
      <c r="W120" s="50">
        <f t="shared" si="245"/>
        <v>-13.063643017983257</v>
      </c>
      <c r="X120" s="50">
        <f t="shared" si="245"/>
        <v>-83.07720917059973</v>
      </c>
      <c r="Y120" s="50">
        <f t="shared" si="245"/>
        <v>-18.768300270115226</v>
      </c>
      <c r="Z120" s="14" t="str">
        <f t="shared" ref="Z120:Z125" si="246">+N120</f>
        <v>บ้านผือ,รพช.</v>
      </c>
      <c r="AA120" s="15">
        <f t="shared" ref="AA120:AA125" si="247">+O120/100</f>
        <v>-4.9287377673617815E-2</v>
      </c>
      <c r="AB120" s="15">
        <f t="shared" ref="AB120:AB125" si="248">+P120/100</f>
        <v>-0.44311802954988477</v>
      </c>
      <c r="AC120" s="15">
        <f t="shared" ref="AC120:AC125" si="249">+Q120/100</f>
        <v>-6.1226486535595016E-2</v>
      </c>
      <c r="AD120" s="15">
        <f t="shared" ref="AD120:AD125" si="250">+R120/100</f>
        <v>-6.295583936218184E-2</v>
      </c>
      <c r="AE120" s="15">
        <f t="shared" ref="AE120:AE125" si="251">+S120/100</f>
        <v>-0.4140972303549415</v>
      </c>
      <c r="AF120" s="15">
        <f t="shared" ref="AF120:AF125" si="252">+T120/100</f>
        <v>-0.4428220833406355</v>
      </c>
      <c r="AG120" s="15">
        <f t="shared" ref="AG120:AG125" si="253">+U120/100</f>
        <v>-6.5424033810892596E-2</v>
      </c>
      <c r="AH120" s="15">
        <f t="shared" ref="AH120:AH125" si="254">+V120/100</f>
        <v>0.40981037518379254</v>
      </c>
      <c r="AI120" s="15">
        <f t="shared" ref="AI120:AI125" si="255">+W120/100</f>
        <v>-0.13063643017983256</v>
      </c>
      <c r="AJ120" s="15">
        <f t="shared" ref="AJ120:AJ125" si="256">+X120/100</f>
        <v>-0.83077209170599731</v>
      </c>
      <c r="AK120" s="15">
        <f t="shared" ref="AK120:AK125" si="257">+Y120/100</f>
        <v>-0.18768300270115226</v>
      </c>
      <c r="AL120" s="14" t="str">
        <f t="shared" ref="AL120:AL125" si="258">+Z120</f>
        <v>บ้านผือ,รพช.</v>
      </c>
      <c r="AM120" s="16" t="str">
        <f>+IF(AND(C120&lt;C128),"OK","Not OK")</f>
        <v>OK</v>
      </c>
      <c r="AN120" s="16" t="str">
        <f t="shared" ref="AN120:AW120" si="259">+IF(AND(D120&lt;D128),"OK","Not OK")</f>
        <v>OK</v>
      </c>
      <c r="AO120" s="16" t="str">
        <f t="shared" si="259"/>
        <v>OK</v>
      </c>
      <c r="AP120" s="16" t="str">
        <f t="shared" si="259"/>
        <v>OK</v>
      </c>
      <c r="AQ120" s="16" t="str">
        <f t="shared" si="259"/>
        <v>OK</v>
      </c>
      <c r="AR120" s="16" t="str">
        <f t="shared" si="259"/>
        <v>OK</v>
      </c>
      <c r="AS120" s="16" t="str">
        <f t="shared" si="259"/>
        <v>OK</v>
      </c>
      <c r="AT120" s="16" t="str">
        <f t="shared" si="259"/>
        <v>Not OK</v>
      </c>
      <c r="AU120" s="16" t="str">
        <f t="shared" si="259"/>
        <v>OK</v>
      </c>
      <c r="AV120" s="16" t="str">
        <f t="shared" si="259"/>
        <v>OK</v>
      </c>
      <c r="AW120" s="16" t="str">
        <f t="shared" si="259"/>
        <v>OK</v>
      </c>
    </row>
    <row r="121" spans="1:49" ht="13.5" customHeight="1">
      <c r="A121" s="311" t="str">
        <f>+'8.คำนวณ'!E75</f>
        <v>อุดรธานี</v>
      </c>
      <c r="B121" s="14" t="str">
        <f>+'8.คำนวณ'!G75</f>
        <v>เพ็ญ,รพช.</v>
      </c>
      <c r="C121" s="53">
        <f>+'8.คำนวณ'!Y75</f>
        <v>7749.3088500922786</v>
      </c>
      <c r="D121" s="53">
        <f>+'8.คำนวณ'!Z75</f>
        <v>39.08971923612075</v>
      </c>
      <c r="E121" s="53">
        <f>+'8.คำนวณ'!AA75</f>
        <v>1814.0737842711646</v>
      </c>
      <c r="F121" s="53">
        <f>+'8.คำนวณ'!AB75</f>
        <v>697.94526574722192</v>
      </c>
      <c r="G121" s="53">
        <f>+'8.คำนวณ'!AC75</f>
        <v>544.51738608390303</v>
      </c>
      <c r="H121" s="53">
        <f>+'8.คำนวณ'!AD75</f>
        <v>408.49816119096124</v>
      </c>
      <c r="I121" s="53">
        <f>+'8.คำนวณ'!AE75</f>
        <v>1070.3430803343429</v>
      </c>
      <c r="J121" s="53">
        <f>+'8.คำนวณ'!AF75</f>
        <v>707.77198662870842</v>
      </c>
      <c r="K121" s="53">
        <f>+'8.คำนวณ'!AG75</f>
        <v>394.73375132677575</v>
      </c>
      <c r="L121" s="53">
        <f>+'8.คำนวณ'!AH75</f>
        <v>52.518222392112129</v>
      </c>
      <c r="M121" s="53">
        <f>+'8.คำนวณ'!AI75</f>
        <v>48.755738249001475</v>
      </c>
      <c r="N121" s="14" t="str">
        <f t="shared" si="244"/>
        <v>เพ็ญ,รพช.</v>
      </c>
      <c r="O121" s="50">
        <f>+(C121-C126)*100/C126</f>
        <v>5.0202487273568339</v>
      </c>
      <c r="P121" s="50">
        <f t="shared" ref="P121:Y121" si="260">+(D121-D126)*100/D126</f>
        <v>-39.978763435302142</v>
      </c>
      <c r="Q121" s="50">
        <f t="shared" si="260"/>
        <v>9.2989403230748024</v>
      </c>
      <c r="R121" s="50">
        <f t="shared" si="260"/>
        <v>-2.8282658521618371</v>
      </c>
      <c r="S121" s="50">
        <f t="shared" si="260"/>
        <v>-24.117398628154397</v>
      </c>
      <c r="T121" s="50">
        <f t="shared" si="260"/>
        <v>-32.236991225649874</v>
      </c>
      <c r="U121" s="50">
        <f t="shared" si="260"/>
        <v>32.089628219188604</v>
      </c>
      <c r="V121" s="50">
        <f t="shared" si="260"/>
        <v>21.906937091479332</v>
      </c>
      <c r="W121" s="50">
        <f t="shared" si="260"/>
        <v>18.031914942459036</v>
      </c>
      <c r="X121" s="50">
        <f t="shared" si="260"/>
        <v>8.7389249606120742</v>
      </c>
      <c r="Y121" s="50">
        <f t="shared" si="260"/>
        <v>-62.228320386208075</v>
      </c>
      <c r="Z121" s="14" t="str">
        <f t="shared" si="246"/>
        <v>เพ็ญ,รพช.</v>
      </c>
      <c r="AA121" s="15">
        <f t="shared" si="247"/>
        <v>5.0202487273568339E-2</v>
      </c>
      <c r="AB121" s="15">
        <f t="shared" si="248"/>
        <v>-0.39978763435302139</v>
      </c>
      <c r="AC121" s="15">
        <f t="shared" si="249"/>
        <v>9.298940323074803E-2</v>
      </c>
      <c r="AD121" s="15">
        <f t="shared" si="250"/>
        <v>-2.8282658521618372E-2</v>
      </c>
      <c r="AE121" s="15">
        <f t="shared" si="251"/>
        <v>-0.24117398628154396</v>
      </c>
      <c r="AF121" s="15">
        <f t="shared" si="252"/>
        <v>-0.32236991225649875</v>
      </c>
      <c r="AG121" s="15">
        <f t="shared" si="253"/>
        <v>0.32089628219188604</v>
      </c>
      <c r="AH121" s="15">
        <f t="shared" si="254"/>
        <v>0.21906937091479331</v>
      </c>
      <c r="AI121" s="15">
        <f t="shared" si="255"/>
        <v>0.18031914942459035</v>
      </c>
      <c r="AJ121" s="15">
        <f t="shared" si="256"/>
        <v>8.7389249606120739E-2</v>
      </c>
      <c r="AK121" s="15">
        <f t="shared" si="257"/>
        <v>-0.6222832038620808</v>
      </c>
      <c r="AL121" s="14" t="str">
        <f t="shared" si="258"/>
        <v>เพ็ญ,รพช.</v>
      </c>
      <c r="AM121" s="16" t="str">
        <f>+IF(AND(C121&lt;C128),"OK","Not OK")</f>
        <v>OK</v>
      </c>
      <c r="AN121" s="16" t="str">
        <f t="shared" ref="AN121:AW121" si="261">+IF(AND(D121&lt;D128),"OK","Not OK")</f>
        <v>OK</v>
      </c>
      <c r="AO121" s="16" t="str">
        <f t="shared" si="261"/>
        <v>Not OK</v>
      </c>
      <c r="AP121" s="16" t="str">
        <f t="shared" si="261"/>
        <v>OK</v>
      </c>
      <c r="AQ121" s="16" t="str">
        <f t="shared" si="261"/>
        <v>OK</v>
      </c>
      <c r="AR121" s="16" t="str">
        <f t="shared" si="261"/>
        <v>OK</v>
      </c>
      <c r="AS121" s="16" t="str">
        <f t="shared" si="261"/>
        <v>OK</v>
      </c>
      <c r="AT121" s="16" t="str">
        <f t="shared" si="261"/>
        <v>OK</v>
      </c>
      <c r="AU121" s="16" t="str">
        <f t="shared" si="261"/>
        <v>Not OK</v>
      </c>
      <c r="AV121" s="16" t="str">
        <f t="shared" si="261"/>
        <v>OK</v>
      </c>
      <c r="AW121" s="16" t="str">
        <f t="shared" si="261"/>
        <v>OK</v>
      </c>
    </row>
    <row r="122" spans="1:49" ht="13.5" customHeight="1">
      <c r="A122" s="311" t="str">
        <f>+'8.คำนวณ'!E76</f>
        <v>เลย</v>
      </c>
      <c r="B122" s="14" t="str">
        <f>+'8.คำนวณ'!G76</f>
        <v>วังสะพุง,รพช.</v>
      </c>
      <c r="C122" s="53">
        <f>+'8.คำนวณ'!Y76</f>
        <v>7486.6422854588336</v>
      </c>
      <c r="D122" s="53">
        <f>+'8.คำนวณ'!Z76</f>
        <v>36.972235140013282</v>
      </c>
      <c r="E122" s="53">
        <f>+'8.คำนวณ'!AA76</f>
        <v>1511.4999876087888</v>
      </c>
      <c r="F122" s="53">
        <f>+'8.คำนวณ'!AB76</f>
        <v>869.15691752128214</v>
      </c>
      <c r="G122" s="53">
        <f>+'8.คำนวณ'!AC76</f>
        <v>1039.8507291212989</v>
      </c>
      <c r="H122" s="53">
        <f>+'8.คำนวณ'!AD76</f>
        <v>1066.6890401958947</v>
      </c>
      <c r="I122" s="53">
        <f>+'8.คำนวณ'!AE76</f>
        <v>602.95698215613083</v>
      </c>
      <c r="J122" s="53">
        <f>+'8.คำนวณ'!AF76</f>
        <v>454.42915338232541</v>
      </c>
      <c r="K122" s="53">
        <f>+'8.คำนวณ'!AG76</f>
        <v>293.03238799932939</v>
      </c>
      <c r="L122" s="53">
        <f>+'8.คำนวณ'!AH76</f>
        <v>3.9171990629665951</v>
      </c>
      <c r="M122" s="53">
        <f>+'8.คำนวณ'!AI76</f>
        <v>194.33681546258873</v>
      </c>
      <c r="N122" s="14" t="str">
        <f t="shared" si="244"/>
        <v>วังสะพุง,รพช.</v>
      </c>
      <c r="O122" s="50">
        <f>+(C122-C126)*100/C126</f>
        <v>1.4605366957688486</v>
      </c>
      <c r="P122" s="50">
        <f t="shared" ref="P122:Y122" si="262">+(D122-D126)*100/D126</f>
        <v>-43.230104614980171</v>
      </c>
      <c r="Q122" s="50">
        <f t="shared" si="262"/>
        <v>-8.9312968544135565</v>
      </c>
      <c r="R122" s="50">
        <f t="shared" si="262"/>
        <v>21.008751068340779</v>
      </c>
      <c r="S122" s="50">
        <f t="shared" si="262"/>
        <v>44.911035681744139</v>
      </c>
      <c r="T122" s="50">
        <f t="shared" si="262"/>
        <v>76.945860856660559</v>
      </c>
      <c r="U122" s="50">
        <f t="shared" si="262"/>
        <v>-25.58987387456294</v>
      </c>
      <c r="V122" s="50">
        <f t="shared" si="262"/>
        <v>-21.728936351680243</v>
      </c>
      <c r="W122" s="50">
        <f t="shared" si="262"/>
        <v>-12.37847339005498</v>
      </c>
      <c r="X122" s="50">
        <f t="shared" si="262"/>
        <v>-91.889443405310701</v>
      </c>
      <c r="Y122" s="50">
        <f t="shared" si="262"/>
        <v>50.55515913489095</v>
      </c>
      <c r="Z122" s="14" t="str">
        <f t="shared" si="246"/>
        <v>วังสะพุง,รพช.</v>
      </c>
      <c r="AA122" s="15">
        <f t="shared" si="247"/>
        <v>1.4605366957688486E-2</v>
      </c>
      <c r="AB122" s="15">
        <f t="shared" si="248"/>
        <v>-0.43230104614980169</v>
      </c>
      <c r="AC122" s="15">
        <f t="shared" si="249"/>
        <v>-8.9312968544135563E-2</v>
      </c>
      <c r="AD122" s="15">
        <f t="shared" si="250"/>
        <v>0.21008751068340778</v>
      </c>
      <c r="AE122" s="15">
        <f t="shared" si="251"/>
        <v>0.44911035681744138</v>
      </c>
      <c r="AF122" s="15">
        <f t="shared" si="252"/>
        <v>0.76945860856660564</v>
      </c>
      <c r="AG122" s="15">
        <f t="shared" si="253"/>
        <v>-0.25589873874562941</v>
      </c>
      <c r="AH122" s="15">
        <f t="shared" si="254"/>
        <v>-0.21728936351680242</v>
      </c>
      <c r="AI122" s="15">
        <f t="shared" si="255"/>
        <v>-0.1237847339005498</v>
      </c>
      <c r="AJ122" s="15">
        <f t="shared" si="256"/>
        <v>-0.918894434053107</v>
      </c>
      <c r="AK122" s="15">
        <f t="shared" si="257"/>
        <v>0.50555159134890948</v>
      </c>
      <c r="AL122" s="14" t="str">
        <f t="shared" si="258"/>
        <v>วังสะพุง,รพช.</v>
      </c>
      <c r="AM122" s="16" t="str">
        <f>+IF(AND(C122&lt;C128),"OK","Not OK")</f>
        <v>OK</v>
      </c>
      <c r="AN122" s="16" t="str">
        <f t="shared" ref="AN122:AW122" si="263">+IF(AND(D122&lt;D128),"OK","Not OK")</f>
        <v>OK</v>
      </c>
      <c r="AO122" s="16" t="str">
        <f t="shared" si="263"/>
        <v>OK</v>
      </c>
      <c r="AP122" s="16" t="str">
        <f t="shared" si="263"/>
        <v>OK</v>
      </c>
      <c r="AQ122" s="16" t="str">
        <f t="shared" si="263"/>
        <v>Not OK</v>
      </c>
      <c r="AR122" s="16" t="str">
        <f t="shared" si="263"/>
        <v>Not OK</v>
      </c>
      <c r="AS122" s="16" t="str">
        <f t="shared" si="263"/>
        <v>OK</v>
      </c>
      <c r="AT122" s="16" t="str">
        <f t="shared" si="263"/>
        <v>OK</v>
      </c>
      <c r="AU122" s="16" t="str">
        <f t="shared" si="263"/>
        <v>OK</v>
      </c>
      <c r="AV122" s="16" t="str">
        <f t="shared" si="263"/>
        <v>OK</v>
      </c>
      <c r="AW122" s="16" t="str">
        <f t="shared" si="263"/>
        <v>OK</v>
      </c>
    </row>
    <row r="123" spans="1:49" ht="13.5" customHeight="1">
      <c r="A123" s="311" t="str">
        <f>+'8.คำนวณ'!E77</f>
        <v>หนองคาย</v>
      </c>
      <c r="B123" s="14" t="str">
        <f>+'8.คำนวณ'!G77</f>
        <v>โพนพิสัย,รพช.</v>
      </c>
      <c r="C123" s="53">
        <f>+'8.คำนวณ'!Y77</f>
        <v>9347.0339435506612</v>
      </c>
      <c r="D123" s="53">
        <f>+'8.คำนวณ'!Z77</f>
        <v>94.814501027990531</v>
      </c>
      <c r="E123" s="53">
        <f>+'8.คำนวณ'!AA77</f>
        <v>1836.4730177230369</v>
      </c>
      <c r="F123" s="53">
        <f>+'8.คำนวณ'!AB77</f>
        <v>550.32886986502956</v>
      </c>
      <c r="G123" s="53">
        <f>+'8.คำนวณ'!AC77</f>
        <v>719.87043029896847</v>
      </c>
      <c r="H123" s="53">
        <f>+'8.คำนวณ'!AD77</f>
        <v>668.16859328555483</v>
      </c>
      <c r="I123" s="53">
        <f>+'8.คำนวณ'!AE77</f>
        <v>677.92064438337582</v>
      </c>
      <c r="J123" s="53">
        <f>+'8.คำนวณ'!AF77</f>
        <v>707.62430054014044</v>
      </c>
      <c r="K123" s="53">
        <f>+'8.คำนวณ'!AG77</f>
        <v>436.92642331618208</v>
      </c>
      <c r="L123" s="53">
        <f>+'8.คำนวณ'!AH77</f>
        <v>130.8374432717894</v>
      </c>
      <c r="M123" s="53">
        <f>+'8.คำนวณ'!AI77</f>
        <v>0.97640333444284333</v>
      </c>
      <c r="N123" s="14" t="str">
        <f t="shared" si="244"/>
        <v>โพนพิสัย,รพช.</v>
      </c>
      <c r="O123" s="50">
        <f>+(C123-C126)*100/C126</f>
        <v>26.672952208253804</v>
      </c>
      <c r="P123" s="50">
        <f t="shared" ref="P123:Y123" si="264">+(D123-D126)*100/D126</f>
        <v>45.58517449534817</v>
      </c>
      <c r="Q123" s="50">
        <f t="shared" si="264"/>
        <v>10.648506422075799</v>
      </c>
      <c r="R123" s="50">
        <f t="shared" si="264"/>
        <v>-23.380222976148566</v>
      </c>
      <c r="S123" s="50">
        <f t="shared" si="264"/>
        <v>0.3193695882072155</v>
      </c>
      <c r="T123" s="50">
        <f t="shared" si="264"/>
        <v>10.837987905626019</v>
      </c>
      <c r="U123" s="50">
        <f t="shared" si="264"/>
        <v>-16.338707164116645</v>
      </c>
      <c r="V123" s="50">
        <f t="shared" si="264"/>
        <v>21.881499579048103</v>
      </c>
      <c r="W123" s="50">
        <f t="shared" si="264"/>
        <v>30.64822113545539</v>
      </c>
      <c r="X123" s="50">
        <f t="shared" si="264"/>
        <v>170.89879051401905</v>
      </c>
      <c r="Y123" s="50">
        <f t="shared" si="264"/>
        <v>-99.243568136860929</v>
      </c>
      <c r="Z123" s="14" t="str">
        <f t="shared" si="246"/>
        <v>โพนพิสัย,รพช.</v>
      </c>
      <c r="AA123" s="15">
        <f t="shared" si="247"/>
        <v>0.26672952208253803</v>
      </c>
      <c r="AB123" s="15">
        <f t="shared" si="248"/>
        <v>0.45585174495348169</v>
      </c>
      <c r="AC123" s="15">
        <f t="shared" si="249"/>
        <v>0.106485064220758</v>
      </c>
      <c r="AD123" s="15">
        <f t="shared" si="250"/>
        <v>-0.23380222976148565</v>
      </c>
      <c r="AE123" s="15">
        <f t="shared" si="251"/>
        <v>3.1936958820721552E-3</v>
      </c>
      <c r="AF123" s="15">
        <f t="shared" si="252"/>
        <v>0.10837987905626019</v>
      </c>
      <c r="AG123" s="15">
        <f t="shared" si="253"/>
        <v>-0.16338707164116645</v>
      </c>
      <c r="AH123" s="15">
        <f t="shared" si="254"/>
        <v>0.21881499579048103</v>
      </c>
      <c r="AI123" s="15">
        <f t="shared" si="255"/>
        <v>0.30648221135455389</v>
      </c>
      <c r="AJ123" s="15">
        <f t="shared" si="256"/>
        <v>1.7089879051401906</v>
      </c>
      <c r="AK123" s="15">
        <f t="shared" si="257"/>
        <v>-0.99243568136860927</v>
      </c>
      <c r="AL123" s="14" t="str">
        <f t="shared" si="258"/>
        <v>โพนพิสัย,รพช.</v>
      </c>
      <c r="AM123" s="16" t="str">
        <f>+IF(AND(C123&lt;C128),"OK","Not OK")</f>
        <v>Not OK</v>
      </c>
      <c r="AN123" s="16" t="str">
        <f t="shared" ref="AN123:AW123" si="265">+IF(AND(D123&lt;D128),"OK","Not OK")</f>
        <v>OK</v>
      </c>
      <c r="AO123" s="16" t="str">
        <f t="shared" si="265"/>
        <v>Not OK</v>
      </c>
      <c r="AP123" s="16" t="str">
        <f t="shared" si="265"/>
        <v>OK</v>
      </c>
      <c r="AQ123" s="16" t="str">
        <f t="shared" si="265"/>
        <v>OK</v>
      </c>
      <c r="AR123" s="16" t="str">
        <f t="shared" si="265"/>
        <v>OK</v>
      </c>
      <c r="AS123" s="16" t="str">
        <f t="shared" si="265"/>
        <v>OK</v>
      </c>
      <c r="AT123" s="16" t="str">
        <f t="shared" si="265"/>
        <v>OK</v>
      </c>
      <c r="AU123" s="16" t="str">
        <f t="shared" si="265"/>
        <v>Not OK</v>
      </c>
      <c r="AV123" s="16" t="str">
        <f t="shared" si="265"/>
        <v>Not OK</v>
      </c>
      <c r="AW123" s="16" t="str">
        <f t="shared" si="265"/>
        <v>OK</v>
      </c>
    </row>
    <row r="124" spans="1:49" ht="13.5" customHeight="1">
      <c r="A124" s="311" t="str">
        <f>+'8.คำนวณ'!E78</f>
        <v>อุดรธานี</v>
      </c>
      <c r="B124" s="14" t="str">
        <f>+'8.คำนวณ'!G78</f>
        <v>สมเด็จพระยุพราชบ้านดุง,รพช.</v>
      </c>
      <c r="C124" s="53">
        <f>+'8.คำนวณ'!Y78</f>
        <v>6536.8318955445466</v>
      </c>
      <c r="D124" s="53">
        <f>+'8.คำนวณ'!Z78</f>
        <v>90.512088420451249</v>
      </c>
      <c r="E124" s="53">
        <f>+'8.คำนวณ'!AA78</f>
        <v>1522.9496063515458</v>
      </c>
      <c r="F124" s="53">
        <f>+'8.คำนวณ'!AB78</f>
        <v>568.83982673649598</v>
      </c>
      <c r="G124" s="53">
        <f>+'8.คำนวณ'!AC78</f>
        <v>864.44073794558471</v>
      </c>
      <c r="H124" s="53">
        <f>+'8.คำนวณ'!AD78</f>
        <v>678.04829983049206</v>
      </c>
      <c r="I124" s="53">
        <f>+'8.คำนวณ'!AE78</f>
        <v>591.35600518736692</v>
      </c>
      <c r="J124" s="53">
        <f>+'8.คำนวณ'!AF78</f>
        <v>359.78226506049452</v>
      </c>
      <c r="K124" s="53">
        <f>+'8.คำนวณ'!AG78</f>
        <v>298.51598354935243</v>
      </c>
      <c r="L124" s="53">
        <f>+'8.คำนวณ'!AH78</f>
        <v>7.1690617476484153</v>
      </c>
      <c r="M124" s="53">
        <f>+'8.คำนวณ'!AI78</f>
        <v>145.21464518174662</v>
      </c>
      <c r="N124" s="14" t="str">
        <f t="shared" si="244"/>
        <v>สมเด็จพระยุพราชบ้านดุง,รพช.</v>
      </c>
      <c r="O124" s="50">
        <f>+(C124-C126)*100/C126</f>
        <v>-11.411491677630979</v>
      </c>
      <c r="P124" s="50">
        <f t="shared" ref="P124:Y124" si="266">+(D124-D126)*100/D126</f>
        <v>38.978933008777673</v>
      </c>
      <c r="Q124" s="50">
        <f t="shared" si="266"/>
        <v>-8.2414510463008881</v>
      </c>
      <c r="R124" s="50">
        <f t="shared" si="266"/>
        <v>-20.8030269291054</v>
      </c>
      <c r="S124" s="50">
        <f t="shared" si="266"/>
        <v>20.466331477249398</v>
      </c>
      <c r="T124" s="50">
        <f t="shared" si="266"/>
        <v>12.476865885739185</v>
      </c>
      <c r="U124" s="50">
        <f t="shared" si="266"/>
        <v>-27.021535145549748</v>
      </c>
      <c r="V124" s="50">
        <f t="shared" si="266"/>
        <v>-38.030955191833222</v>
      </c>
      <c r="W124" s="50">
        <f t="shared" si="266"/>
        <v>-10.738787699729107</v>
      </c>
      <c r="X124" s="50">
        <f t="shared" si="266"/>
        <v>-85.156465091388554</v>
      </c>
      <c r="Y124" s="50">
        <f t="shared" si="266"/>
        <v>12.499600047543952</v>
      </c>
      <c r="Z124" s="14" t="str">
        <f t="shared" si="246"/>
        <v>สมเด็จพระยุพราชบ้านดุง,รพช.</v>
      </c>
      <c r="AA124" s="15">
        <f t="shared" si="247"/>
        <v>-0.11411491677630979</v>
      </c>
      <c r="AB124" s="15">
        <f t="shared" si="248"/>
        <v>0.38978933008777672</v>
      </c>
      <c r="AC124" s="15">
        <f t="shared" si="249"/>
        <v>-8.2414510463008878E-2</v>
      </c>
      <c r="AD124" s="15">
        <f t="shared" si="250"/>
        <v>-0.208030269291054</v>
      </c>
      <c r="AE124" s="15">
        <f t="shared" si="251"/>
        <v>0.20466331477249397</v>
      </c>
      <c r="AF124" s="15">
        <f t="shared" si="252"/>
        <v>0.12476865885739186</v>
      </c>
      <c r="AG124" s="15">
        <f t="shared" si="253"/>
        <v>-0.27021535145549747</v>
      </c>
      <c r="AH124" s="15">
        <f t="shared" si="254"/>
        <v>-0.38030955191833221</v>
      </c>
      <c r="AI124" s="15">
        <f t="shared" si="255"/>
        <v>-0.10738787699729108</v>
      </c>
      <c r="AJ124" s="15">
        <f t="shared" si="256"/>
        <v>-0.85156465091388556</v>
      </c>
      <c r="AK124" s="15">
        <f t="shared" si="257"/>
        <v>0.12499600047543952</v>
      </c>
      <c r="AL124" s="14" t="str">
        <f t="shared" si="258"/>
        <v>สมเด็จพระยุพราชบ้านดุง,รพช.</v>
      </c>
      <c r="AM124" s="16" t="str">
        <f>+IF(AND(C124&lt;C128),"OK","Not OK")</f>
        <v>OK</v>
      </c>
      <c r="AN124" s="16" t="str">
        <f t="shared" ref="AN124:AW124" si="267">+IF(AND(D124&lt;D128),"OK","Not OK")</f>
        <v>OK</v>
      </c>
      <c r="AO124" s="16" t="str">
        <f t="shared" si="267"/>
        <v>OK</v>
      </c>
      <c r="AP124" s="16" t="str">
        <f t="shared" si="267"/>
        <v>OK</v>
      </c>
      <c r="AQ124" s="16" t="str">
        <f t="shared" si="267"/>
        <v>OK</v>
      </c>
      <c r="AR124" s="16" t="str">
        <f t="shared" si="267"/>
        <v>OK</v>
      </c>
      <c r="AS124" s="16" t="str">
        <f t="shared" si="267"/>
        <v>OK</v>
      </c>
      <c r="AT124" s="16" t="str">
        <f t="shared" si="267"/>
        <v>OK</v>
      </c>
      <c r="AU124" s="16" t="str">
        <f t="shared" si="267"/>
        <v>OK</v>
      </c>
      <c r="AV124" s="16" t="str">
        <f t="shared" si="267"/>
        <v>OK</v>
      </c>
      <c r="AW124" s="16" t="str">
        <f t="shared" si="267"/>
        <v>OK</v>
      </c>
    </row>
    <row r="125" spans="1:49" ht="13.5" customHeight="1">
      <c r="A125" s="311" t="str">
        <f>+'8.คำนวณ'!E79</f>
        <v>นครพนม</v>
      </c>
      <c r="B125" s="14" t="str">
        <f>+'8.คำนวณ'!G79</f>
        <v>สมเด็จพระยุพราชธาตุพนม,รพช.</v>
      </c>
      <c r="C125" s="53">
        <f>+'8.คำนวณ'!Y79</f>
        <v>6826.4557678206384</v>
      </c>
      <c r="D125" s="53">
        <f>+'8.คำนวณ'!Z79</f>
        <v>120.67106126145164</v>
      </c>
      <c r="E125" s="53">
        <f>+'8.คำนวณ'!AA79</f>
        <v>1741.0160267502299</v>
      </c>
      <c r="F125" s="53">
        <f>+'8.คำนวณ'!AB79</f>
        <v>984.2267110676114</v>
      </c>
      <c r="G125" s="53">
        <f>+'8.คำนวณ'!AC79</f>
        <v>743.7920806189054</v>
      </c>
      <c r="H125" s="53">
        <f>+'8.คำนวณ'!AD79</f>
        <v>573.05336633352249</v>
      </c>
      <c r="I125" s="53">
        <f>+'8.คำนวณ'!AE79</f>
        <v>1493.065298533824</v>
      </c>
      <c r="J125" s="53">
        <f>+'8.คำนวณ'!AF79</f>
        <v>543.4256170295148</v>
      </c>
      <c r="K125" s="53">
        <f>+'8.คำนวณ'!AG79</f>
        <v>312.10414914955129</v>
      </c>
      <c r="L125" s="53">
        <f>+'8.คำนวณ'!AH79</f>
        <v>79.070280617597874</v>
      </c>
      <c r="M125" s="53">
        <f>+'8.คำนวณ'!AI79</f>
        <v>285.41174305236143</v>
      </c>
      <c r="N125" s="14" t="str">
        <f t="shared" si="244"/>
        <v>สมเด็จพระยุพราชธาตุพนม,รพช.</v>
      </c>
      <c r="O125" s="50">
        <f>+(C125-C126)*100/C126</f>
        <v>-7.4864485941496453</v>
      </c>
      <c r="P125" s="50">
        <f t="shared" ref="P125:Y125" si="268">+(D125-D126)*100/D126</f>
        <v>85.287243193960364</v>
      </c>
      <c r="Q125" s="50">
        <f t="shared" si="268"/>
        <v>4.8971703682620333</v>
      </c>
      <c r="R125" s="50">
        <f t="shared" si="268"/>
        <v>37.029393281537189</v>
      </c>
      <c r="S125" s="50">
        <f t="shared" si="268"/>
        <v>3.6530318399112454</v>
      </c>
      <c r="T125" s="50">
        <f t="shared" si="268"/>
        <v>-4.9400365039180913</v>
      </c>
      <c r="U125" s="50">
        <f t="shared" si="268"/>
        <v>84.257219777325574</v>
      </c>
      <c r="V125" s="50">
        <f t="shared" si="268"/>
        <v>-6.4001489735871164</v>
      </c>
      <c r="W125" s="50">
        <f t="shared" si="268"/>
        <v>-6.6757016297999048</v>
      </c>
      <c r="X125" s="50">
        <f t="shared" si="268"/>
        <v>63.714933961338275</v>
      </c>
      <c r="Y125" s="50">
        <f t="shared" si="268"/>
        <v>121.11204349999737</v>
      </c>
      <c r="Z125" s="14" t="str">
        <f t="shared" si="246"/>
        <v>สมเด็จพระยุพราชธาตุพนม,รพช.</v>
      </c>
      <c r="AA125" s="15">
        <f t="shared" si="247"/>
        <v>-7.4864485941496459E-2</v>
      </c>
      <c r="AB125" s="15">
        <f t="shared" si="248"/>
        <v>0.8528724319396036</v>
      </c>
      <c r="AC125" s="15">
        <f t="shared" si="249"/>
        <v>4.8971703682620334E-2</v>
      </c>
      <c r="AD125" s="15">
        <f t="shared" si="250"/>
        <v>0.37029393281537187</v>
      </c>
      <c r="AE125" s="15">
        <f t="shared" si="251"/>
        <v>3.6530318399112451E-2</v>
      </c>
      <c r="AF125" s="15">
        <f t="shared" si="252"/>
        <v>-4.940036503918091E-2</v>
      </c>
      <c r="AG125" s="15">
        <f t="shared" si="253"/>
        <v>0.84257219777325576</v>
      </c>
      <c r="AH125" s="15">
        <f t="shared" si="254"/>
        <v>-6.4001489735871164E-2</v>
      </c>
      <c r="AI125" s="15">
        <f t="shared" si="255"/>
        <v>-6.6757016297999044E-2</v>
      </c>
      <c r="AJ125" s="15">
        <f t="shared" si="256"/>
        <v>0.63714933961338271</v>
      </c>
      <c r="AK125" s="15">
        <f t="shared" si="257"/>
        <v>1.2111204349999738</v>
      </c>
      <c r="AL125" s="14" t="str">
        <f t="shared" si="258"/>
        <v>สมเด็จพระยุพราชธาตุพนม,รพช.</v>
      </c>
      <c r="AM125" s="16" t="str">
        <f>+IF(AND(C125&lt;C128),"OK","Not OK")</f>
        <v>OK</v>
      </c>
      <c r="AN125" s="16" t="str">
        <f t="shared" ref="AN125:AW125" si="269">+IF(AND(D125&lt;D128),"OK","Not OK")</f>
        <v>Not OK</v>
      </c>
      <c r="AO125" s="16" t="str">
        <f t="shared" si="269"/>
        <v>OK</v>
      </c>
      <c r="AP125" s="16" t="str">
        <f t="shared" si="269"/>
        <v>Not OK</v>
      </c>
      <c r="AQ125" s="16" t="str">
        <f t="shared" si="269"/>
        <v>OK</v>
      </c>
      <c r="AR125" s="16" t="str">
        <f t="shared" si="269"/>
        <v>OK</v>
      </c>
      <c r="AS125" s="16" t="str">
        <f t="shared" si="269"/>
        <v>Not OK</v>
      </c>
      <c r="AT125" s="16" t="str">
        <f t="shared" si="269"/>
        <v>OK</v>
      </c>
      <c r="AU125" s="16" t="str">
        <f t="shared" si="269"/>
        <v>OK</v>
      </c>
      <c r="AV125" s="16" t="str">
        <f t="shared" si="269"/>
        <v>OK</v>
      </c>
      <c r="AW125" s="16" t="str">
        <f t="shared" si="269"/>
        <v>Not OK</v>
      </c>
    </row>
    <row r="126" spans="1:49" ht="13.5" customHeight="1">
      <c r="B126" s="18" t="s">
        <v>144</v>
      </c>
      <c r="C126" s="19">
        <f>AVERAGE(C119:C125)</f>
        <v>7378.8711643697079</v>
      </c>
      <c r="D126" s="19">
        <f t="shared" ref="D126:M126" si="270">AVERAGE(D119:D125)</f>
        <v>65.126481014741032</v>
      </c>
      <c r="E126" s="19">
        <f t="shared" si="270"/>
        <v>1659.7359305670998</v>
      </c>
      <c r="F126" s="19">
        <f t="shared" si="270"/>
        <v>718.25955548489048</v>
      </c>
      <c r="G126" s="19">
        <f t="shared" si="270"/>
        <v>717.57870215284026</v>
      </c>
      <c r="H126" s="19">
        <f t="shared" si="270"/>
        <v>602.83356447653387</v>
      </c>
      <c r="I126" s="19">
        <f t="shared" si="270"/>
        <v>810.31576420082206</v>
      </c>
      <c r="J126" s="19">
        <f t="shared" si="270"/>
        <v>580.58384823301253</v>
      </c>
      <c r="K126" s="19">
        <f t="shared" si="270"/>
        <v>334.42967651521184</v>
      </c>
      <c r="L126" s="19">
        <f t="shared" si="270"/>
        <v>48.297536885835065</v>
      </c>
      <c r="M126" s="19">
        <f t="shared" si="270"/>
        <v>129.0801435030674</v>
      </c>
      <c r="V126" s="49"/>
      <c r="W126" s="49"/>
      <c r="X126" s="49"/>
      <c r="Y126" s="49"/>
      <c r="AT126" s="22"/>
      <c r="AU126" s="22"/>
      <c r="AV126" s="22"/>
      <c r="AW126" s="22"/>
    </row>
    <row r="127" spans="1:49" ht="13.5" customHeight="1">
      <c r="B127" s="20" t="s">
        <v>268</v>
      </c>
      <c r="C127" s="21">
        <f>STDEV(C119:C125)</f>
        <v>969.76166651355857</v>
      </c>
      <c r="D127" s="21">
        <f t="shared" ref="D127:M127" si="271">STDEV(D119:D125)</f>
        <v>35.764109849698329</v>
      </c>
      <c r="E127" s="21">
        <f t="shared" si="271"/>
        <v>137.4377185532127</v>
      </c>
      <c r="F127" s="21">
        <f t="shared" si="271"/>
        <v>156.86917479315042</v>
      </c>
      <c r="G127" s="21">
        <f t="shared" si="271"/>
        <v>202.12179128760948</v>
      </c>
      <c r="H127" s="21">
        <f t="shared" si="271"/>
        <v>240.7794634889255</v>
      </c>
      <c r="I127" s="21">
        <f t="shared" si="271"/>
        <v>354.644098630945</v>
      </c>
      <c r="J127" s="21">
        <f t="shared" si="271"/>
        <v>166.65777952302568</v>
      </c>
      <c r="K127" s="21">
        <f t="shared" si="271"/>
        <v>57.636973825750935</v>
      </c>
      <c r="L127" s="21">
        <f t="shared" si="271"/>
        <v>46.751717529944109</v>
      </c>
      <c r="M127" s="21">
        <f t="shared" si="271"/>
        <v>93.482171643638296</v>
      </c>
      <c r="V127" s="193"/>
      <c r="W127" s="193"/>
      <c r="X127" s="193"/>
      <c r="Y127" s="193"/>
    </row>
    <row r="128" spans="1:49" ht="13.5" customHeight="1">
      <c r="B128" s="20" t="s">
        <v>269</v>
      </c>
      <c r="C128" s="21">
        <f>+C126+C127</f>
        <v>8348.6328308832672</v>
      </c>
      <c r="D128" s="21">
        <f t="shared" ref="D128:M128" si="272">+D126+D127</f>
        <v>100.89059086443936</v>
      </c>
      <c r="E128" s="21">
        <f t="shared" si="272"/>
        <v>1797.1736491203126</v>
      </c>
      <c r="F128" s="21">
        <f t="shared" si="272"/>
        <v>875.12873027804085</v>
      </c>
      <c r="G128" s="21">
        <f t="shared" si="272"/>
        <v>919.70049344044969</v>
      </c>
      <c r="H128" s="21">
        <f t="shared" si="272"/>
        <v>843.61302796545942</v>
      </c>
      <c r="I128" s="21">
        <f t="shared" si="272"/>
        <v>1164.9598628317672</v>
      </c>
      <c r="J128" s="21">
        <f t="shared" si="272"/>
        <v>747.24162775603827</v>
      </c>
      <c r="K128" s="21">
        <f t="shared" si="272"/>
        <v>392.06665034096278</v>
      </c>
      <c r="L128" s="21">
        <f t="shared" si="272"/>
        <v>95.049254415779174</v>
      </c>
      <c r="M128" s="21">
        <f t="shared" si="272"/>
        <v>222.56231514670571</v>
      </c>
      <c r="V128" s="193"/>
      <c r="W128" s="193"/>
      <c r="X128" s="193"/>
      <c r="Y128" s="193"/>
    </row>
    <row r="129" spans="1:49" ht="13.5" customHeight="1">
      <c r="B129" s="371" t="s">
        <v>155</v>
      </c>
      <c r="C129" s="380" t="s">
        <v>248</v>
      </c>
      <c r="D129" s="381"/>
      <c r="E129" s="381"/>
      <c r="F129" s="381"/>
      <c r="G129" s="381"/>
      <c r="H129" s="381"/>
      <c r="I129" s="381"/>
      <c r="J129" s="381"/>
      <c r="K129" s="381"/>
      <c r="L129" s="381"/>
      <c r="M129" s="382"/>
      <c r="N129" s="371" t="s">
        <v>155</v>
      </c>
      <c r="O129" s="380" t="s">
        <v>731</v>
      </c>
      <c r="P129" s="381"/>
      <c r="Q129" s="381"/>
      <c r="R129" s="381"/>
      <c r="S129" s="381"/>
      <c r="T129" s="381"/>
      <c r="U129" s="381"/>
      <c r="V129" s="381"/>
      <c r="W129" s="381"/>
      <c r="X129" s="381"/>
      <c r="Y129" s="382"/>
      <c r="Z129" s="371" t="s">
        <v>155</v>
      </c>
      <c r="AA129" s="380" t="s">
        <v>731</v>
      </c>
      <c r="AB129" s="381"/>
      <c r="AC129" s="381"/>
      <c r="AD129" s="381"/>
      <c r="AE129" s="381"/>
      <c r="AF129" s="381"/>
      <c r="AG129" s="381"/>
      <c r="AH129" s="381"/>
      <c r="AI129" s="381"/>
      <c r="AJ129" s="381"/>
      <c r="AK129" s="382"/>
      <c r="AL129" s="371" t="s">
        <v>155</v>
      </c>
      <c r="AM129" s="380" t="s">
        <v>732</v>
      </c>
      <c r="AN129" s="381"/>
      <c r="AO129" s="381"/>
      <c r="AP129" s="381"/>
      <c r="AQ129" s="381"/>
      <c r="AR129" s="381"/>
      <c r="AS129" s="381"/>
      <c r="AT129" s="381"/>
      <c r="AU129" s="381"/>
      <c r="AV129" s="381"/>
      <c r="AW129" s="382"/>
    </row>
    <row r="130" spans="1:49" ht="13.5" customHeight="1">
      <c r="B130" s="371"/>
      <c r="C130" s="38" t="s">
        <v>5</v>
      </c>
      <c r="D130" s="38" t="s">
        <v>8</v>
      </c>
      <c r="E130" s="38" t="s">
        <v>11</v>
      </c>
      <c r="F130" s="38" t="s">
        <v>17</v>
      </c>
      <c r="G130" s="38" t="s">
        <v>20</v>
      </c>
      <c r="H130" s="38" t="s">
        <v>23</v>
      </c>
      <c r="I130" s="38" t="s">
        <v>26</v>
      </c>
      <c r="J130" s="38" t="s">
        <v>29</v>
      </c>
      <c r="K130" s="38" t="s">
        <v>32</v>
      </c>
      <c r="L130" s="38" t="s">
        <v>35</v>
      </c>
      <c r="M130" s="38" t="s">
        <v>38</v>
      </c>
      <c r="N130" s="371"/>
      <c r="O130" s="38" t="s">
        <v>5</v>
      </c>
      <c r="P130" s="38" t="s">
        <v>8</v>
      </c>
      <c r="Q130" s="38" t="s">
        <v>11</v>
      </c>
      <c r="R130" s="38" t="s">
        <v>17</v>
      </c>
      <c r="S130" s="38" t="s">
        <v>20</v>
      </c>
      <c r="T130" s="38" t="s">
        <v>23</v>
      </c>
      <c r="U130" s="38" t="s">
        <v>26</v>
      </c>
      <c r="V130" s="38" t="s">
        <v>29</v>
      </c>
      <c r="W130" s="38" t="s">
        <v>32</v>
      </c>
      <c r="X130" s="38" t="s">
        <v>35</v>
      </c>
      <c r="Y130" s="38" t="s">
        <v>38</v>
      </c>
      <c r="Z130" s="371"/>
      <c r="AA130" s="38" t="s">
        <v>5</v>
      </c>
      <c r="AB130" s="38" t="s">
        <v>8</v>
      </c>
      <c r="AC130" s="38" t="s">
        <v>11</v>
      </c>
      <c r="AD130" s="38" t="s">
        <v>17</v>
      </c>
      <c r="AE130" s="38" t="s">
        <v>20</v>
      </c>
      <c r="AF130" s="38" t="s">
        <v>23</v>
      </c>
      <c r="AG130" s="38" t="s">
        <v>26</v>
      </c>
      <c r="AH130" s="38" t="s">
        <v>29</v>
      </c>
      <c r="AI130" s="38" t="s">
        <v>32</v>
      </c>
      <c r="AJ130" s="38" t="s">
        <v>35</v>
      </c>
      <c r="AK130" s="38" t="s">
        <v>38</v>
      </c>
      <c r="AL130" s="371"/>
      <c r="AM130" s="12" t="s">
        <v>5</v>
      </c>
      <c r="AN130" s="13" t="s">
        <v>8</v>
      </c>
      <c r="AO130" s="12" t="s">
        <v>11</v>
      </c>
      <c r="AP130" s="12" t="s">
        <v>17</v>
      </c>
      <c r="AQ130" s="12" t="s">
        <v>20</v>
      </c>
      <c r="AR130" s="12" t="s">
        <v>23</v>
      </c>
      <c r="AS130" s="12" t="s">
        <v>26</v>
      </c>
      <c r="AT130" s="38" t="s">
        <v>29</v>
      </c>
      <c r="AU130" s="38" t="s">
        <v>32</v>
      </c>
      <c r="AV130" s="38" t="s">
        <v>35</v>
      </c>
      <c r="AW130" s="38" t="s">
        <v>38</v>
      </c>
    </row>
    <row r="131" spans="1:49" ht="13.5" customHeight="1">
      <c r="A131" s="311" t="str">
        <f>+'8.คำนวณ'!E80</f>
        <v>อุดรธานี</v>
      </c>
      <c r="B131" s="14" t="str">
        <f>+'8.คำนวณ'!G80</f>
        <v>กุมภวาปี,รพท.</v>
      </c>
      <c r="C131" s="53">
        <f>+'8.คำนวณ'!Y80</f>
        <v>6468.3031314669652</v>
      </c>
      <c r="D131" s="53">
        <f>+'8.คำนวณ'!Z80</f>
        <v>85.262951692752679</v>
      </c>
      <c r="E131" s="53">
        <f>+'8.คำนวณ'!AA80</f>
        <v>2027.9774166312541</v>
      </c>
      <c r="F131" s="53">
        <f>+'8.คำนวณ'!AB80</f>
        <v>923.56763474218565</v>
      </c>
      <c r="G131" s="53">
        <f>+'8.คำนวณ'!AC80</f>
        <v>515.29789785045227</v>
      </c>
      <c r="H131" s="53">
        <f>+'8.คำนวณ'!AD80</f>
        <v>317.87780884109111</v>
      </c>
      <c r="I131" s="53">
        <f>+'8.คำนวณ'!AE80</f>
        <v>1217.5182897538934</v>
      </c>
      <c r="J131" s="53">
        <f>+'8.คำนวณ'!AF80</f>
        <v>348.86988932594517</v>
      </c>
      <c r="K131" s="53">
        <f>+'8.คำนวณ'!AG80</f>
        <v>358.60070613509521</v>
      </c>
      <c r="L131" s="53">
        <f>+'8.คำนวณ'!AH80</f>
        <v>41.295621441816422</v>
      </c>
      <c r="M131" s="53">
        <f>+'8.คำนวณ'!AI80</f>
        <v>161.7693604859567</v>
      </c>
      <c r="N131" s="14" t="str">
        <f>+B131</f>
        <v>กุมภวาปี,รพท.</v>
      </c>
      <c r="O131" s="50">
        <f>+(C131-C136)*100/C136</f>
        <v>-2.5526615053245378</v>
      </c>
      <c r="P131" s="50">
        <f t="shared" ref="P131:Y131" si="273">+(D131-D136)*100/D136</f>
        <v>56.319431838508073</v>
      </c>
      <c r="Q131" s="50">
        <f t="shared" si="273"/>
        <v>-7.501015928008834</v>
      </c>
      <c r="R131" s="50">
        <f t="shared" si="273"/>
        <v>-29.294505067320262</v>
      </c>
      <c r="S131" s="50">
        <f t="shared" si="273"/>
        <v>-9.9626940368455195</v>
      </c>
      <c r="T131" s="50">
        <f t="shared" si="273"/>
        <v>-28.526857328537947</v>
      </c>
      <c r="U131" s="50">
        <f t="shared" si="273"/>
        <v>23.517447658666548</v>
      </c>
      <c r="V131" s="50">
        <f t="shared" si="273"/>
        <v>-34.124049313392881</v>
      </c>
      <c r="W131" s="50">
        <f t="shared" si="273"/>
        <v>12.15816718503484</v>
      </c>
      <c r="X131" s="50">
        <f t="shared" si="273"/>
        <v>87.957924561144793</v>
      </c>
      <c r="Y131" s="50">
        <f t="shared" si="273"/>
        <v>4.0958968601231058</v>
      </c>
      <c r="Z131" s="14" t="str">
        <f>+N131</f>
        <v>กุมภวาปี,รพท.</v>
      </c>
      <c r="AA131" s="15">
        <f t="shared" ref="AA131:AK135" si="274">+O131/100</f>
        <v>-2.5526615053245379E-2</v>
      </c>
      <c r="AB131" s="15">
        <f t="shared" si="274"/>
        <v>0.56319431838508072</v>
      </c>
      <c r="AC131" s="15">
        <f t="shared" si="274"/>
        <v>-7.5010159280088334E-2</v>
      </c>
      <c r="AD131" s="15">
        <f t="shared" si="274"/>
        <v>-0.29294505067320264</v>
      </c>
      <c r="AE131" s="15">
        <f t="shared" si="274"/>
        <v>-9.9626940368455194E-2</v>
      </c>
      <c r="AF131" s="15">
        <f t="shared" si="274"/>
        <v>-0.28526857328537947</v>
      </c>
      <c r="AG131" s="15">
        <f t="shared" si="274"/>
        <v>0.23517447658666549</v>
      </c>
      <c r="AH131" s="15">
        <f t="shared" si="274"/>
        <v>-0.34124049313392879</v>
      </c>
      <c r="AI131" s="15">
        <f t="shared" si="274"/>
        <v>0.12158167185034839</v>
      </c>
      <c r="AJ131" s="15">
        <f t="shared" si="274"/>
        <v>0.87957924561144796</v>
      </c>
      <c r="AK131" s="15">
        <f t="shared" si="274"/>
        <v>4.0958968601231056E-2</v>
      </c>
      <c r="AL131" s="14" t="str">
        <f>+Z131</f>
        <v>กุมภวาปี,รพท.</v>
      </c>
      <c r="AM131" s="16" t="str">
        <f>+IF(AND(C131&lt;C138),"OK","Not OK")</f>
        <v>OK</v>
      </c>
      <c r="AN131" s="16" t="str">
        <f t="shared" ref="AN131:AW131" si="275">+IF(AND(D131&lt;D138),"OK","Not OK")</f>
        <v>Not OK</v>
      </c>
      <c r="AO131" s="16" t="str">
        <f t="shared" si="275"/>
        <v>OK</v>
      </c>
      <c r="AP131" s="16" t="str">
        <f t="shared" si="275"/>
        <v>OK</v>
      </c>
      <c r="AQ131" s="16" t="str">
        <f t="shared" si="275"/>
        <v>OK</v>
      </c>
      <c r="AR131" s="16" t="str">
        <f t="shared" si="275"/>
        <v>OK</v>
      </c>
      <c r="AS131" s="16" t="str">
        <f t="shared" si="275"/>
        <v>OK</v>
      </c>
      <c r="AT131" s="16" t="str">
        <f t="shared" si="275"/>
        <v>OK</v>
      </c>
      <c r="AU131" s="16" t="str">
        <f t="shared" si="275"/>
        <v>OK</v>
      </c>
      <c r="AV131" s="16" t="str">
        <f t="shared" si="275"/>
        <v>OK</v>
      </c>
      <c r="AW131" s="16" t="str">
        <f t="shared" si="275"/>
        <v>OK</v>
      </c>
    </row>
    <row r="132" spans="1:49" ht="13.5" customHeight="1">
      <c r="A132" s="311" t="str">
        <f>+'8.คำนวณ'!E81</f>
        <v>บึงกาฬ</v>
      </c>
      <c r="B132" s="14" t="str">
        <f>+'8.คำนวณ'!G81</f>
        <v>บึงกาฬ,รพท.</v>
      </c>
      <c r="C132" s="53">
        <f>+'8.คำนวณ'!Y81</f>
        <v>7083.051639311203</v>
      </c>
      <c r="D132" s="53">
        <f>+'8.คำนวณ'!Z81</f>
        <v>67.830846715124792</v>
      </c>
      <c r="E132" s="53">
        <f>+'8.คำนวณ'!AA81</f>
        <v>2288.5970229324225</v>
      </c>
      <c r="F132" s="53">
        <f>+'8.คำนวณ'!AB81</f>
        <v>1691.8936369343787</v>
      </c>
      <c r="G132" s="53">
        <f>+'8.คำนวณ'!AC81</f>
        <v>647.15511089521544</v>
      </c>
      <c r="H132" s="53">
        <f>+'8.คำนวณ'!AD81</f>
        <v>581.35218075533282</v>
      </c>
      <c r="I132" s="53">
        <f>+'8.คำนวณ'!AE81</f>
        <v>983.36283965821406</v>
      </c>
      <c r="J132" s="53">
        <f>+'8.คำนวณ'!AF81</f>
        <v>760.86681412954829</v>
      </c>
      <c r="K132" s="53">
        <f>+'8.คำนวณ'!AG81</f>
        <v>332.27810079815129</v>
      </c>
      <c r="L132" s="53">
        <f>+'8.คำนวณ'!AH81</f>
        <v>31.869340031733262</v>
      </c>
      <c r="M132" s="53">
        <f>+'8.คำนวณ'!AI81</f>
        <v>463.62670069135908</v>
      </c>
      <c r="N132" s="14" t="str">
        <f>+B132</f>
        <v>บึงกาฬ,รพท.</v>
      </c>
      <c r="O132" s="50">
        <f>+(C132-C136)*100/C136</f>
        <v>6.7087482825942804</v>
      </c>
      <c r="P132" s="50">
        <f t="shared" ref="P132:Y132" si="276">+(D132-D136)*100/D136</f>
        <v>24.359750737253851</v>
      </c>
      <c r="Q132" s="50">
        <f t="shared" si="276"/>
        <v>4.3862213826242771</v>
      </c>
      <c r="R132" s="50">
        <f t="shared" si="276"/>
        <v>29.526168385372777</v>
      </c>
      <c r="S132" s="50">
        <f t="shared" si="276"/>
        <v>13.076538771757265</v>
      </c>
      <c r="T132" s="50">
        <f t="shared" si="276"/>
        <v>30.713960527716832</v>
      </c>
      <c r="U132" s="50">
        <f t="shared" si="276"/>
        <v>-0.23766451877012568</v>
      </c>
      <c r="V132" s="50">
        <f t="shared" si="276"/>
        <v>43.671971300007513</v>
      </c>
      <c r="W132" s="50">
        <f t="shared" si="276"/>
        <v>3.92534689322417</v>
      </c>
      <c r="X132" s="50">
        <f t="shared" si="276"/>
        <v>45.053998471430027</v>
      </c>
      <c r="Y132" s="50">
        <f t="shared" si="276"/>
        <v>198.3360821343947</v>
      </c>
      <c r="Z132" s="14" t="str">
        <f>+N132</f>
        <v>บึงกาฬ,รพท.</v>
      </c>
      <c r="AA132" s="15">
        <f t="shared" si="274"/>
        <v>6.7087482825942804E-2</v>
      </c>
      <c r="AB132" s="15">
        <f t="shared" si="274"/>
        <v>0.24359750737253852</v>
      </c>
      <c r="AC132" s="15">
        <f t="shared" si="274"/>
        <v>4.3862213826242773E-2</v>
      </c>
      <c r="AD132" s="15">
        <f t="shared" si="274"/>
        <v>0.29526168385372775</v>
      </c>
      <c r="AE132" s="15">
        <f t="shared" si="274"/>
        <v>0.13076538771757265</v>
      </c>
      <c r="AF132" s="15">
        <f t="shared" si="274"/>
        <v>0.30713960527716833</v>
      </c>
      <c r="AG132" s="15">
        <f t="shared" si="274"/>
        <v>-2.3766451877012566E-3</v>
      </c>
      <c r="AH132" s="15">
        <f t="shared" si="274"/>
        <v>0.43671971300007512</v>
      </c>
      <c r="AI132" s="15">
        <f t="shared" si="274"/>
        <v>3.92534689322417E-2</v>
      </c>
      <c r="AJ132" s="15">
        <f t="shared" si="274"/>
        <v>0.45053998471430029</v>
      </c>
      <c r="AK132" s="15">
        <f t="shared" si="274"/>
        <v>1.9833608213439471</v>
      </c>
      <c r="AL132" s="14" t="str">
        <f>+Z132</f>
        <v>บึงกาฬ,รพท.</v>
      </c>
      <c r="AM132" s="16" t="str">
        <f>+IF(AND(C132&lt;C138),"OK","Not OK")</f>
        <v>OK</v>
      </c>
      <c r="AN132" s="16" t="str">
        <f t="shared" ref="AN132:AW132" si="277">+IF(AND(D132&lt;D138),"OK","Not OK")</f>
        <v>OK</v>
      </c>
      <c r="AO132" s="16" t="str">
        <f t="shared" si="277"/>
        <v>OK</v>
      </c>
      <c r="AP132" s="16" t="str">
        <f t="shared" si="277"/>
        <v>OK</v>
      </c>
      <c r="AQ132" s="16" t="str">
        <f t="shared" si="277"/>
        <v>OK</v>
      </c>
      <c r="AR132" s="16" t="str">
        <f t="shared" si="277"/>
        <v>Not OK</v>
      </c>
      <c r="AS132" s="16" t="str">
        <f t="shared" si="277"/>
        <v>OK</v>
      </c>
      <c r="AT132" s="16" t="str">
        <f t="shared" si="277"/>
        <v>Not OK</v>
      </c>
      <c r="AU132" s="16" t="str">
        <f t="shared" si="277"/>
        <v>OK</v>
      </c>
      <c r="AV132" s="16" t="str">
        <f t="shared" si="277"/>
        <v>OK</v>
      </c>
      <c r="AW132" s="16" t="str">
        <f t="shared" si="277"/>
        <v>Not OK</v>
      </c>
    </row>
    <row r="133" spans="1:49" ht="13.5" customHeight="1">
      <c r="A133" s="311" t="str">
        <f>+'8.คำนวณ'!E82</f>
        <v>สกลนคร</v>
      </c>
      <c r="B133" s="14" t="str">
        <f>+'8.คำนวณ'!G82</f>
        <v>วานรนิวาส,รพท.</v>
      </c>
      <c r="C133" s="53">
        <f>+'8.คำนวณ'!Y82</f>
        <v>5696.9561375595786</v>
      </c>
      <c r="D133" s="53">
        <f>+'8.คำนวณ'!Z82</f>
        <v>22.979126638166889</v>
      </c>
      <c r="E133" s="53">
        <f>+'8.คำนวณ'!AA82</f>
        <v>2303.1300745150343</v>
      </c>
      <c r="F133" s="53">
        <f>+'8.คำนวณ'!AB82</f>
        <v>1285.6089779999479</v>
      </c>
      <c r="G133" s="53">
        <f>+'8.คำนวณ'!AC82</f>
        <v>1023.5725589650949</v>
      </c>
      <c r="H133" s="53">
        <f>+'8.คำนวณ'!AD82</f>
        <v>590.31338083646176</v>
      </c>
      <c r="I133" s="53">
        <f>+'8.คำนวณ'!AE82</f>
        <v>1293.5684894888896</v>
      </c>
      <c r="J133" s="53">
        <f>+'8.คำนวณ'!AF82</f>
        <v>651.44638471349128</v>
      </c>
      <c r="K133" s="53">
        <f>+'8.คำนวณ'!AG82</f>
        <v>261.21096618347769</v>
      </c>
      <c r="L133" s="53">
        <f>+'8.คำนวณ'!AH82</f>
        <v>1.1438431414151948</v>
      </c>
      <c r="M133" s="53">
        <f>+'8.คำนวณ'!AI82</f>
        <v>135.8311896454282</v>
      </c>
      <c r="N133" s="14" t="str">
        <f>+B133</f>
        <v>วานรนิวาส,รพท.</v>
      </c>
      <c r="O133" s="50">
        <f>+(C133-C136)*100/C136</f>
        <v>-14.173284423641048</v>
      </c>
      <c r="P133" s="50">
        <f t="shared" ref="P133:Y133" si="278">+(D133-D136)*100/D136</f>
        <v>-57.870517629186182</v>
      </c>
      <c r="Q133" s="50">
        <f t="shared" si="278"/>
        <v>5.0490948918818308</v>
      </c>
      <c r="R133" s="50">
        <f t="shared" si="278"/>
        <v>-1.5777343640267749</v>
      </c>
      <c r="S133" s="50">
        <f t="shared" si="278"/>
        <v>78.847451253867646</v>
      </c>
      <c r="T133" s="50">
        <f t="shared" si="278"/>
        <v>32.728838930965885</v>
      </c>
      <c r="U133" s="50">
        <f t="shared" si="278"/>
        <v>31.232753986506026</v>
      </c>
      <c r="V133" s="50">
        <f t="shared" si="278"/>
        <v>23.010472463732103</v>
      </c>
      <c r="W133" s="50">
        <f t="shared" si="278"/>
        <v>-18.30204817071952</v>
      </c>
      <c r="X133" s="50">
        <f t="shared" si="278"/>
        <v>-94.793772913992413</v>
      </c>
      <c r="Y133" s="50">
        <f t="shared" si="278"/>
        <v>-12.594885303105517</v>
      </c>
      <c r="Z133" s="14" t="str">
        <f>+N133</f>
        <v>วานรนิวาส,รพท.</v>
      </c>
      <c r="AA133" s="15">
        <f t="shared" si="274"/>
        <v>-0.14173284423641047</v>
      </c>
      <c r="AB133" s="15">
        <f t="shared" si="274"/>
        <v>-0.5787051762918618</v>
      </c>
      <c r="AC133" s="15">
        <f t="shared" si="274"/>
        <v>5.0490948918818307E-2</v>
      </c>
      <c r="AD133" s="15">
        <f t="shared" si="274"/>
        <v>-1.5777343640267748E-2</v>
      </c>
      <c r="AE133" s="15">
        <f t="shared" si="274"/>
        <v>0.78847451253867651</v>
      </c>
      <c r="AF133" s="15">
        <f t="shared" si="274"/>
        <v>0.32728838930965887</v>
      </c>
      <c r="AG133" s="15">
        <f t="shared" si="274"/>
        <v>0.31232753986506023</v>
      </c>
      <c r="AH133" s="15">
        <f t="shared" si="274"/>
        <v>0.23010472463732104</v>
      </c>
      <c r="AI133" s="15">
        <f t="shared" si="274"/>
        <v>-0.1830204817071952</v>
      </c>
      <c r="AJ133" s="15">
        <f t="shared" si="274"/>
        <v>-0.94793772913992413</v>
      </c>
      <c r="AK133" s="15">
        <f t="shared" si="274"/>
        <v>-0.12594885303105519</v>
      </c>
      <c r="AL133" s="14" t="str">
        <f>+Z133</f>
        <v>วานรนิวาส,รพท.</v>
      </c>
      <c r="AM133" s="16" t="str">
        <f>+IF(AND(C133&lt;C138),"OK","Not OK")</f>
        <v>OK</v>
      </c>
      <c r="AN133" s="16" t="str">
        <f t="shared" ref="AN133:AW133" si="279">+IF(AND(D133&lt;D138),"OK","Not OK")</f>
        <v>OK</v>
      </c>
      <c r="AO133" s="16" t="str">
        <f t="shared" si="279"/>
        <v>OK</v>
      </c>
      <c r="AP133" s="16" t="str">
        <f t="shared" si="279"/>
        <v>OK</v>
      </c>
      <c r="AQ133" s="16" t="str">
        <f t="shared" si="279"/>
        <v>Not OK</v>
      </c>
      <c r="AR133" s="16" t="str">
        <f t="shared" si="279"/>
        <v>Not OK</v>
      </c>
      <c r="AS133" s="16" t="str">
        <f t="shared" si="279"/>
        <v>OK</v>
      </c>
      <c r="AT133" s="16" t="str">
        <f t="shared" si="279"/>
        <v>OK</v>
      </c>
      <c r="AU133" s="16" t="str">
        <f t="shared" si="279"/>
        <v>OK</v>
      </c>
      <c r="AV133" s="16" t="str">
        <f t="shared" si="279"/>
        <v>OK</v>
      </c>
      <c r="AW133" s="16" t="str">
        <f t="shared" si="279"/>
        <v>OK</v>
      </c>
    </row>
    <row r="134" spans="1:49" ht="13.5" customHeight="1">
      <c r="A134" s="311" t="str">
        <f>+'8.คำนวณ'!E83</f>
        <v>หนองคาย</v>
      </c>
      <c r="B134" s="14" t="str">
        <f>+'8.คำนวณ'!G83</f>
        <v>สมเด็จพระยุพราชท่าบ่อ,รพท.</v>
      </c>
      <c r="C134" s="53">
        <f>+'8.คำนวณ'!Y83</f>
        <v>7482.8285146252401</v>
      </c>
      <c r="D134" s="53">
        <f>+'8.คำนวณ'!Z83</f>
        <v>43.253922244976046</v>
      </c>
      <c r="E134" s="53">
        <f>+'8.คำนวณ'!AA83</f>
        <v>1837.3397115452326</v>
      </c>
      <c r="F134" s="53">
        <f>+'8.คำนวณ'!AB83</f>
        <v>1709.0327528647999</v>
      </c>
      <c r="G134" s="53">
        <f>+'8.คำนวณ'!AC83</f>
        <v>481.63227571481389</v>
      </c>
      <c r="H134" s="53">
        <f>+'8.คำนวณ'!AD83</f>
        <v>406.84457383528331</v>
      </c>
      <c r="I134" s="53">
        <f>+'8.คำนวณ'!AE83</f>
        <v>385.92151977861033</v>
      </c>
      <c r="J134" s="53">
        <f>+'8.คำนวณ'!AF83</f>
        <v>259.70138607359638</v>
      </c>
      <c r="K134" s="53">
        <f>+'8.คำนวณ'!AG83</f>
        <v>285.63342657324142</v>
      </c>
      <c r="L134" s="53">
        <f>+'8.คำนวณ'!AH83</f>
        <v>0.40451201152122424</v>
      </c>
      <c r="M134" s="53">
        <f>+'8.คำนวณ'!AI83</f>
        <v>3.8990670355362238</v>
      </c>
      <c r="N134" s="14" t="str">
        <f>+B134</f>
        <v>สมเด็จพระยุพราชท่าบ่อ,รพท.</v>
      </c>
      <c r="O134" s="50">
        <f>+(C134-C136)*100/C136</f>
        <v>12.73153226461762</v>
      </c>
      <c r="P134" s="50">
        <f t="shared" ref="P134:Y134" si="280">+(D134-D136)*100/D136</f>
        <v>-20.699102999780617</v>
      </c>
      <c r="Q134" s="50">
        <f t="shared" si="280"/>
        <v>-16.196277473655122</v>
      </c>
      <c r="R134" s="50">
        <f t="shared" si="280"/>
        <v>30.838286338604533</v>
      </c>
      <c r="S134" s="50">
        <f t="shared" si="280"/>
        <v>-15.8450427390444</v>
      </c>
      <c r="T134" s="50">
        <f t="shared" si="280"/>
        <v>-8.5231511540465323</v>
      </c>
      <c r="U134" s="50">
        <f t="shared" si="280"/>
        <v>-60.848192983414599</v>
      </c>
      <c r="V134" s="50">
        <f t="shared" si="280"/>
        <v>-50.961443719655975</v>
      </c>
      <c r="W134" s="50">
        <f t="shared" si="280"/>
        <v>-10.663528924655672</v>
      </c>
      <c r="X134" s="50">
        <f t="shared" si="280"/>
        <v>-98.158854728637323</v>
      </c>
      <c r="Y134" s="50">
        <f t="shared" si="280"/>
        <v>-97.491015117061551</v>
      </c>
      <c r="Z134" s="14" t="str">
        <f>+N134</f>
        <v>สมเด็จพระยุพราชท่าบ่อ,รพท.</v>
      </c>
      <c r="AA134" s="15">
        <f t="shared" si="274"/>
        <v>0.1273153226461762</v>
      </c>
      <c r="AB134" s="15">
        <f t="shared" si="274"/>
        <v>-0.20699102999780616</v>
      </c>
      <c r="AC134" s="15">
        <f t="shared" si="274"/>
        <v>-0.16196277473655121</v>
      </c>
      <c r="AD134" s="15">
        <f t="shared" si="274"/>
        <v>0.30838286338604531</v>
      </c>
      <c r="AE134" s="15">
        <f t="shared" si="274"/>
        <v>-0.15845042739044402</v>
      </c>
      <c r="AF134" s="15">
        <f t="shared" si="274"/>
        <v>-8.5231511540465321E-2</v>
      </c>
      <c r="AG134" s="15">
        <f t="shared" si="274"/>
        <v>-0.60848192983414595</v>
      </c>
      <c r="AH134" s="15">
        <f t="shared" si="274"/>
        <v>-0.50961443719655974</v>
      </c>
      <c r="AI134" s="15">
        <f t="shared" si="274"/>
        <v>-0.10663528924655673</v>
      </c>
      <c r="AJ134" s="15">
        <f t="shared" si="274"/>
        <v>-0.98158854728637324</v>
      </c>
      <c r="AK134" s="15">
        <f t="shared" si="274"/>
        <v>-0.97491015117061552</v>
      </c>
      <c r="AL134" s="14" t="str">
        <f>+Z134</f>
        <v>สมเด็จพระยุพราชท่าบ่อ,รพท.</v>
      </c>
      <c r="AM134" s="16" t="str">
        <f>+IF(AND(C134&lt;C138),"OK","Not OK")</f>
        <v>Not OK</v>
      </c>
      <c r="AN134" s="16" t="str">
        <f t="shared" ref="AN134:AW134" si="281">+IF(AND(D134&lt;D138),"OK","Not OK")</f>
        <v>OK</v>
      </c>
      <c r="AO134" s="16" t="str">
        <f t="shared" si="281"/>
        <v>OK</v>
      </c>
      <c r="AP134" s="16" t="str">
        <f t="shared" si="281"/>
        <v>Not OK</v>
      </c>
      <c r="AQ134" s="16" t="str">
        <f t="shared" si="281"/>
        <v>OK</v>
      </c>
      <c r="AR134" s="16" t="str">
        <f t="shared" si="281"/>
        <v>OK</v>
      </c>
      <c r="AS134" s="16" t="str">
        <f t="shared" si="281"/>
        <v>OK</v>
      </c>
      <c r="AT134" s="16" t="str">
        <f t="shared" si="281"/>
        <v>OK</v>
      </c>
      <c r="AU134" s="16" t="str">
        <f t="shared" si="281"/>
        <v>OK</v>
      </c>
      <c r="AV134" s="16" t="str">
        <f t="shared" si="281"/>
        <v>OK</v>
      </c>
      <c r="AW134" s="16" t="str">
        <f t="shared" si="281"/>
        <v>OK</v>
      </c>
    </row>
    <row r="135" spans="1:49" ht="13.5" customHeight="1">
      <c r="A135" s="311" t="str">
        <f>+'8.คำนวณ'!E84</f>
        <v>สกลนคร</v>
      </c>
      <c r="B135" s="14" t="str">
        <f>+'8.คำนวณ'!G84</f>
        <v>สมเด็จพระยุพราชสว่างแดนดิน,รพท.</v>
      </c>
      <c r="C135" s="53">
        <f>+'8.คำนวณ'!Y84</f>
        <v>6457.5716869889538</v>
      </c>
      <c r="D135" s="53">
        <f>+'8.คำนวณ'!Z84</f>
        <v>53.393411124570896</v>
      </c>
      <c r="E135" s="53">
        <f>+'8.คำนวณ'!AA84</f>
        <v>2505.1162617436612</v>
      </c>
      <c r="F135" s="53">
        <f>+'8.คำนวณ'!AB84</f>
        <v>920.98510893810533</v>
      </c>
      <c r="G135" s="53">
        <f>+'8.คำนวณ'!AC84</f>
        <v>193.9221002331397</v>
      </c>
      <c r="H135" s="53">
        <f>+'8.คำนวณ'!AD84</f>
        <v>327.36909900519208</v>
      </c>
      <c r="I135" s="53">
        <f>+'8.คำนวณ'!AE84</f>
        <v>1048.1564209184346</v>
      </c>
      <c r="J135" s="53">
        <f>+'8.คำนวณ'!AF84</f>
        <v>627.04611112103873</v>
      </c>
      <c r="K135" s="53">
        <f>+'8.คำนวณ'!AG84</f>
        <v>360.91520148632867</v>
      </c>
      <c r="L135" s="53">
        <f>+'8.คำนวณ'!AH84</f>
        <v>35.140049594267488</v>
      </c>
      <c r="M135" s="53">
        <f>+'8.คำนวณ'!AI84</f>
        <v>11.894512767403436</v>
      </c>
      <c r="N135" s="14" t="str">
        <f>+B135</f>
        <v>สมเด็จพระยุพราชสว่างแดนดิน,รพท.</v>
      </c>
      <c r="O135" s="50">
        <f t="shared" ref="O135:Y135" si="282">+(C135-C136)*100/C136</f>
        <v>-2.7143346182462595</v>
      </c>
      <c r="P135" s="50">
        <f t="shared" si="282"/>
        <v>-2.1095619467952056</v>
      </c>
      <c r="Q135" s="50">
        <f t="shared" si="282"/>
        <v>14.261977127157827</v>
      </c>
      <c r="R135" s="50">
        <f t="shared" si="282"/>
        <v>-29.492215292630284</v>
      </c>
      <c r="S135" s="50">
        <f t="shared" si="282"/>
        <v>-66.116253249734882</v>
      </c>
      <c r="T135" s="50">
        <f t="shared" si="282"/>
        <v>-26.39279097609824</v>
      </c>
      <c r="U135" s="50">
        <f t="shared" si="282"/>
        <v>6.335655857012144</v>
      </c>
      <c r="V135" s="50">
        <f t="shared" si="282"/>
        <v>18.403049269309161</v>
      </c>
      <c r="W135" s="50">
        <f t="shared" si="282"/>
        <v>12.882063017116202</v>
      </c>
      <c r="X135" s="50">
        <f t="shared" si="282"/>
        <v>59.940704610055036</v>
      </c>
      <c r="Y135" s="50">
        <f t="shared" si="282"/>
        <v>-92.346078574350727</v>
      </c>
      <c r="Z135" s="14" t="str">
        <f>+N135</f>
        <v>สมเด็จพระยุพราชสว่างแดนดิน,รพท.</v>
      </c>
      <c r="AA135" s="15">
        <f t="shared" si="274"/>
        <v>-2.7143346182462596E-2</v>
      </c>
      <c r="AB135" s="15">
        <f t="shared" si="274"/>
        <v>-2.1095619467952055E-2</v>
      </c>
      <c r="AC135" s="15">
        <f t="shared" si="274"/>
        <v>0.14261977127157827</v>
      </c>
      <c r="AD135" s="15">
        <f t="shared" si="274"/>
        <v>-0.29492215292630286</v>
      </c>
      <c r="AE135" s="15">
        <f t="shared" si="274"/>
        <v>-0.6611625324973488</v>
      </c>
      <c r="AF135" s="15">
        <f t="shared" si="274"/>
        <v>-0.2639279097609824</v>
      </c>
      <c r="AG135" s="15">
        <f t="shared" si="274"/>
        <v>6.3356558570121443E-2</v>
      </c>
      <c r="AH135" s="15">
        <f t="shared" si="274"/>
        <v>0.1840304926930916</v>
      </c>
      <c r="AI135" s="15">
        <f t="shared" si="274"/>
        <v>0.12882063017116202</v>
      </c>
      <c r="AJ135" s="15">
        <f t="shared" si="274"/>
        <v>0.5994070461005504</v>
      </c>
      <c r="AK135" s="15">
        <f t="shared" si="274"/>
        <v>-0.92346078574350732</v>
      </c>
      <c r="AL135" s="14" t="str">
        <f>+Z135</f>
        <v>สมเด็จพระยุพราชสว่างแดนดิน,รพท.</v>
      </c>
      <c r="AM135" s="16" t="str">
        <f>+IF(AND(C135&lt;C138),"OK","Not OK")</f>
        <v>OK</v>
      </c>
      <c r="AN135" s="16" t="str">
        <f t="shared" ref="AN135:AW135" si="283">+IF(AND(D135&lt;D138),"OK","Not OK")</f>
        <v>OK</v>
      </c>
      <c r="AO135" s="16" t="str">
        <f t="shared" si="283"/>
        <v>Not OK</v>
      </c>
      <c r="AP135" s="16" t="str">
        <f t="shared" si="283"/>
        <v>OK</v>
      </c>
      <c r="AQ135" s="16" t="str">
        <f t="shared" si="283"/>
        <v>OK</v>
      </c>
      <c r="AR135" s="16" t="str">
        <f t="shared" si="283"/>
        <v>OK</v>
      </c>
      <c r="AS135" s="16" t="str">
        <f t="shared" si="283"/>
        <v>OK</v>
      </c>
      <c r="AT135" s="16" t="str">
        <f t="shared" si="283"/>
        <v>OK</v>
      </c>
      <c r="AU135" s="16" t="str">
        <f t="shared" si="283"/>
        <v>OK</v>
      </c>
      <c r="AV135" s="16" t="str">
        <f t="shared" si="283"/>
        <v>OK</v>
      </c>
      <c r="AW135" s="16" t="str">
        <f t="shared" si="283"/>
        <v>OK</v>
      </c>
    </row>
    <row r="136" spans="1:49" ht="13.5" customHeight="1">
      <c r="B136" s="18" t="s">
        <v>144</v>
      </c>
      <c r="C136" s="19">
        <f>AVERAGE(C131:C135)</f>
        <v>6637.7422219903874</v>
      </c>
      <c r="D136" s="19">
        <f t="shared" ref="D136:M136" si="284">AVERAGE(D131:D135)</f>
        <v>54.544051683118269</v>
      </c>
      <c r="E136" s="19">
        <f t="shared" si="284"/>
        <v>2192.432097473521</v>
      </c>
      <c r="F136" s="19">
        <f t="shared" si="284"/>
        <v>1306.2176222958835</v>
      </c>
      <c r="G136" s="19">
        <f t="shared" si="284"/>
        <v>572.31598873174312</v>
      </c>
      <c r="H136" s="19">
        <f t="shared" si="284"/>
        <v>444.75140865467222</v>
      </c>
      <c r="I136" s="19">
        <f t="shared" si="284"/>
        <v>985.7055119196084</v>
      </c>
      <c r="J136" s="19">
        <f t="shared" si="284"/>
        <v>529.58611707272405</v>
      </c>
      <c r="K136" s="19">
        <f t="shared" si="284"/>
        <v>319.72768023525884</v>
      </c>
      <c r="L136" s="19">
        <f t="shared" si="284"/>
        <v>21.970673244150714</v>
      </c>
      <c r="M136" s="19">
        <f t="shared" si="284"/>
        <v>155.40416612513673</v>
      </c>
      <c r="N136" s="23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23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23"/>
      <c r="AM136" s="26"/>
      <c r="AN136" s="26"/>
      <c r="AO136" s="26"/>
      <c r="AP136" s="26"/>
      <c r="AQ136" s="26"/>
      <c r="AR136" s="26"/>
      <c r="AS136" s="26"/>
      <c r="AT136" s="61"/>
      <c r="AU136" s="61"/>
      <c r="AV136" s="61"/>
      <c r="AW136" s="61"/>
    </row>
    <row r="137" spans="1:49" ht="13.5" customHeight="1">
      <c r="B137" s="20" t="s">
        <v>268</v>
      </c>
      <c r="C137" s="21">
        <f>STDEV(C131:C135)</f>
        <v>681.67455631200664</v>
      </c>
      <c r="D137" s="21">
        <f t="shared" ref="D137:M137" si="285">STDEV(D131:D135)</f>
        <v>23.692431436762913</v>
      </c>
      <c r="E137" s="21">
        <f t="shared" si="285"/>
        <v>260.96410969235313</v>
      </c>
      <c r="F137" s="21">
        <f t="shared" si="285"/>
        <v>389.31216145440362</v>
      </c>
      <c r="G137" s="21">
        <f t="shared" si="285"/>
        <v>301.61644506406844</v>
      </c>
      <c r="H137" s="21">
        <f t="shared" si="285"/>
        <v>133.3796309020577</v>
      </c>
      <c r="I137" s="21">
        <f t="shared" si="285"/>
        <v>357.82789798371209</v>
      </c>
      <c r="J137" s="21">
        <f t="shared" si="285"/>
        <v>214.08833404576501</v>
      </c>
      <c r="K137" s="21">
        <f t="shared" si="285"/>
        <v>44.586043393392849</v>
      </c>
      <c r="L137" s="21">
        <f t="shared" si="285"/>
        <v>19.645138475619426</v>
      </c>
      <c r="M137" s="21">
        <f t="shared" si="285"/>
        <v>186.39579097914122</v>
      </c>
      <c r="N137" s="23"/>
      <c r="O137" s="51"/>
      <c r="P137" s="51"/>
      <c r="Q137" s="51"/>
      <c r="R137" s="51"/>
      <c r="S137" s="51"/>
      <c r="T137" s="51"/>
      <c r="U137" s="51"/>
      <c r="V137" s="193"/>
      <c r="W137" s="193"/>
      <c r="X137" s="193"/>
      <c r="Y137" s="193"/>
      <c r="Z137" s="23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23"/>
      <c r="AM137" s="26"/>
      <c r="AN137" s="26"/>
      <c r="AO137" s="26"/>
      <c r="AP137" s="26"/>
      <c r="AQ137" s="26"/>
      <c r="AR137" s="26"/>
      <c r="AS137" s="26"/>
      <c r="AT137" s="61"/>
      <c r="AU137" s="61"/>
      <c r="AV137" s="61"/>
      <c r="AW137" s="61"/>
    </row>
    <row r="138" spans="1:49" ht="13.5" customHeight="1">
      <c r="B138" s="20" t="s">
        <v>269</v>
      </c>
      <c r="C138" s="21">
        <f>+C136+C137</f>
        <v>7319.4167783023941</v>
      </c>
      <c r="D138" s="21">
        <f t="shared" ref="D138:M138" si="286">+D136+D137</f>
        <v>78.236483119881186</v>
      </c>
      <c r="E138" s="21">
        <f t="shared" si="286"/>
        <v>2453.3962071658743</v>
      </c>
      <c r="F138" s="21">
        <f t="shared" si="286"/>
        <v>1695.5297837502872</v>
      </c>
      <c r="G138" s="21">
        <f t="shared" si="286"/>
        <v>873.93243379581156</v>
      </c>
      <c r="H138" s="21">
        <f t="shared" si="286"/>
        <v>578.13103955672989</v>
      </c>
      <c r="I138" s="21">
        <f t="shared" si="286"/>
        <v>1343.5334099033205</v>
      </c>
      <c r="J138" s="21">
        <f t="shared" si="286"/>
        <v>743.67445111848906</v>
      </c>
      <c r="K138" s="21">
        <f t="shared" si="286"/>
        <v>364.3137236286517</v>
      </c>
      <c r="L138" s="21">
        <f t="shared" si="286"/>
        <v>41.615811719770136</v>
      </c>
      <c r="M138" s="21">
        <f t="shared" si="286"/>
        <v>341.79995710427795</v>
      </c>
      <c r="N138" s="23"/>
      <c r="O138" s="51"/>
      <c r="P138" s="51"/>
      <c r="Q138" s="51"/>
      <c r="R138" s="51"/>
      <c r="S138" s="51"/>
      <c r="T138" s="51"/>
      <c r="U138" s="51"/>
      <c r="V138" s="193"/>
      <c r="W138" s="193"/>
      <c r="X138" s="193"/>
      <c r="Y138" s="193"/>
      <c r="Z138" s="23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23"/>
      <c r="AM138" s="26"/>
      <c r="AN138" s="26"/>
      <c r="AO138" s="26"/>
      <c r="AP138" s="26"/>
      <c r="AQ138" s="26"/>
      <c r="AR138" s="26"/>
      <c r="AS138" s="26"/>
      <c r="AT138" s="61"/>
      <c r="AU138" s="61"/>
      <c r="AV138" s="61"/>
      <c r="AW138" s="61"/>
    </row>
    <row r="139" spans="1:49" ht="13.5" customHeight="1">
      <c r="B139" s="371" t="s">
        <v>156</v>
      </c>
      <c r="C139" s="380" t="s">
        <v>248</v>
      </c>
      <c r="D139" s="381"/>
      <c r="E139" s="381"/>
      <c r="F139" s="381"/>
      <c r="G139" s="381"/>
      <c r="H139" s="381"/>
      <c r="I139" s="381"/>
      <c r="J139" s="381"/>
      <c r="K139" s="381"/>
      <c r="L139" s="381"/>
      <c r="M139" s="382"/>
      <c r="N139" s="371" t="s">
        <v>156</v>
      </c>
      <c r="O139" s="380" t="s">
        <v>731</v>
      </c>
      <c r="P139" s="381"/>
      <c r="Q139" s="381"/>
      <c r="R139" s="381"/>
      <c r="S139" s="381"/>
      <c r="T139" s="381"/>
      <c r="U139" s="381"/>
      <c r="V139" s="381"/>
      <c r="W139" s="381"/>
      <c r="X139" s="381"/>
      <c r="Y139" s="382"/>
      <c r="Z139" s="371" t="s">
        <v>156</v>
      </c>
      <c r="AA139" s="380" t="s">
        <v>731</v>
      </c>
      <c r="AB139" s="381"/>
      <c r="AC139" s="381"/>
      <c r="AD139" s="381"/>
      <c r="AE139" s="381"/>
      <c r="AF139" s="381"/>
      <c r="AG139" s="381"/>
      <c r="AH139" s="381"/>
      <c r="AI139" s="381"/>
      <c r="AJ139" s="381"/>
      <c r="AK139" s="382"/>
      <c r="AL139" s="371" t="s">
        <v>156</v>
      </c>
      <c r="AM139" s="380" t="s">
        <v>732</v>
      </c>
      <c r="AN139" s="381"/>
      <c r="AO139" s="381"/>
      <c r="AP139" s="381"/>
      <c r="AQ139" s="381"/>
      <c r="AR139" s="381"/>
      <c r="AS139" s="381"/>
      <c r="AT139" s="381"/>
      <c r="AU139" s="381"/>
      <c r="AV139" s="381"/>
      <c r="AW139" s="382"/>
    </row>
    <row r="140" spans="1:49" ht="13.5" customHeight="1">
      <c r="B140" s="371"/>
      <c r="C140" s="38" t="s">
        <v>5</v>
      </c>
      <c r="D140" s="38" t="s">
        <v>8</v>
      </c>
      <c r="E140" s="38" t="s">
        <v>11</v>
      </c>
      <c r="F140" s="38" t="s">
        <v>17</v>
      </c>
      <c r="G140" s="38" t="s">
        <v>20</v>
      </c>
      <c r="H140" s="38" t="s">
        <v>23</v>
      </c>
      <c r="I140" s="38" t="s">
        <v>26</v>
      </c>
      <c r="J140" s="38" t="s">
        <v>29</v>
      </c>
      <c r="K140" s="38" t="s">
        <v>32</v>
      </c>
      <c r="L140" s="38" t="s">
        <v>35</v>
      </c>
      <c r="M140" s="38" t="s">
        <v>38</v>
      </c>
      <c r="N140" s="371"/>
      <c r="O140" s="38" t="s">
        <v>5</v>
      </c>
      <c r="P140" s="38" t="s">
        <v>8</v>
      </c>
      <c r="Q140" s="38" t="s">
        <v>11</v>
      </c>
      <c r="R140" s="38" t="s">
        <v>17</v>
      </c>
      <c r="S140" s="38" t="s">
        <v>20</v>
      </c>
      <c r="T140" s="38" t="s">
        <v>23</v>
      </c>
      <c r="U140" s="38" t="s">
        <v>26</v>
      </c>
      <c r="V140" s="38" t="s">
        <v>29</v>
      </c>
      <c r="W140" s="38" t="s">
        <v>32</v>
      </c>
      <c r="X140" s="38" t="s">
        <v>35</v>
      </c>
      <c r="Y140" s="38" t="s">
        <v>38</v>
      </c>
      <c r="Z140" s="371"/>
      <c r="AA140" s="38" t="s">
        <v>5</v>
      </c>
      <c r="AB140" s="38" t="s">
        <v>8</v>
      </c>
      <c r="AC140" s="38" t="s">
        <v>11</v>
      </c>
      <c r="AD140" s="38" t="s">
        <v>17</v>
      </c>
      <c r="AE140" s="38" t="s">
        <v>20</v>
      </c>
      <c r="AF140" s="38" t="s">
        <v>23</v>
      </c>
      <c r="AG140" s="38" t="s">
        <v>26</v>
      </c>
      <c r="AH140" s="38" t="s">
        <v>29</v>
      </c>
      <c r="AI140" s="38" t="s">
        <v>32</v>
      </c>
      <c r="AJ140" s="38" t="s">
        <v>35</v>
      </c>
      <c r="AK140" s="38" t="s">
        <v>38</v>
      </c>
      <c r="AL140" s="371"/>
      <c r="AM140" s="12" t="s">
        <v>5</v>
      </c>
      <c r="AN140" s="13" t="s">
        <v>8</v>
      </c>
      <c r="AO140" s="12" t="s">
        <v>11</v>
      </c>
      <c r="AP140" s="12" t="s">
        <v>17</v>
      </c>
      <c r="AQ140" s="12" t="s">
        <v>20</v>
      </c>
      <c r="AR140" s="12" t="s">
        <v>23</v>
      </c>
      <c r="AS140" s="12" t="s">
        <v>26</v>
      </c>
      <c r="AT140" s="38" t="s">
        <v>29</v>
      </c>
      <c r="AU140" s="38" t="s">
        <v>32</v>
      </c>
      <c r="AV140" s="38" t="s">
        <v>35</v>
      </c>
      <c r="AW140" s="38" t="s">
        <v>38</v>
      </c>
    </row>
    <row r="141" spans="1:49" ht="13.5" customHeight="1">
      <c r="A141" s="311" t="str">
        <f>+'8.คำนวณ'!E85</f>
        <v>หนองบัวลำภู</v>
      </c>
      <c r="B141" s="14" t="str">
        <f>+'8.คำนวณ'!G85</f>
        <v>หนองบัวลำภู,รพท.</v>
      </c>
      <c r="C141" s="53">
        <f>+'8.คำนวณ'!Y85</f>
        <v>7394.3082094382098</v>
      </c>
      <c r="D141" s="53">
        <f>+'8.คำนวณ'!Z85</f>
        <v>25.095670254048361</v>
      </c>
      <c r="E141" s="53">
        <f>+'8.คำนวณ'!AA85</f>
        <v>1950.4018364674114</v>
      </c>
      <c r="F141" s="53">
        <f>+'8.คำนวณ'!AB85</f>
        <v>887.2406778108857</v>
      </c>
      <c r="G141" s="53">
        <f>+'8.คำนวณ'!AC85</f>
        <v>217.75249181126372</v>
      </c>
      <c r="H141" s="53">
        <f>+'8.คำนวณ'!AD85</f>
        <v>468.12682555257265</v>
      </c>
      <c r="I141" s="53">
        <f>+'8.คำนวณ'!AE85</f>
        <v>489.9133275699686</v>
      </c>
      <c r="J141" s="53">
        <f>+'8.คำนวณ'!AF85</f>
        <v>401.00869132088781</v>
      </c>
      <c r="K141" s="53">
        <f>+'8.คำนวณ'!AG85</f>
        <v>378.77880509762383</v>
      </c>
      <c r="L141" s="53">
        <f>+'8.คำนวณ'!AH85</f>
        <v>1.1031999285618279</v>
      </c>
      <c r="M141" s="53">
        <f>+'8.คำนวณ'!AI85</f>
        <v>30.456292891460496</v>
      </c>
      <c r="N141" s="14" t="str">
        <f>+B141</f>
        <v>หนองบัวลำภู,รพท.</v>
      </c>
      <c r="O141" s="54">
        <f t="shared" ref="O141:Y141" si="287">+(C141-C145)*100/C145</f>
        <v>5.2149773389121252</v>
      </c>
      <c r="P141" s="54">
        <f t="shared" si="287"/>
        <v>-65.74085798374594</v>
      </c>
      <c r="Q141" s="54">
        <f t="shared" si="287"/>
        <v>-9.2570610815286845</v>
      </c>
      <c r="R141" s="54">
        <f t="shared" si="287"/>
        <v>-23.789081608825917</v>
      </c>
      <c r="S141" s="54">
        <f t="shared" si="287"/>
        <v>-5.3100984802483016</v>
      </c>
      <c r="T141" s="54">
        <f t="shared" si="287"/>
        <v>8.3990979683017404</v>
      </c>
      <c r="U141" s="54">
        <f t="shared" si="287"/>
        <v>25.875099991142378</v>
      </c>
      <c r="V141" s="54">
        <f t="shared" si="287"/>
        <v>-30.867972745601641</v>
      </c>
      <c r="W141" s="54">
        <f t="shared" si="287"/>
        <v>21.135808484947457</v>
      </c>
      <c r="X141" s="54">
        <f t="shared" si="287"/>
        <v>-99.242177238727209</v>
      </c>
      <c r="Y141" s="54">
        <f t="shared" si="287"/>
        <v>-75.626285126606362</v>
      </c>
      <c r="Z141" s="14" t="str">
        <f>+N141</f>
        <v>หนองบัวลำภู,รพท.</v>
      </c>
      <c r="AA141" s="15">
        <f t="shared" ref="AA141:AK144" si="288">+O141/100</f>
        <v>5.2149773389121253E-2</v>
      </c>
      <c r="AB141" s="15">
        <f t="shared" si="288"/>
        <v>-0.65740857983745937</v>
      </c>
      <c r="AC141" s="15">
        <f t="shared" si="288"/>
        <v>-9.257061081528685E-2</v>
      </c>
      <c r="AD141" s="15">
        <f t="shared" si="288"/>
        <v>-0.23789081608825918</v>
      </c>
      <c r="AE141" s="15">
        <f t="shared" si="288"/>
        <v>-5.3100984802483014E-2</v>
      </c>
      <c r="AF141" s="15">
        <f t="shared" si="288"/>
        <v>8.39909796830174E-2</v>
      </c>
      <c r="AG141" s="15">
        <f t="shared" si="288"/>
        <v>0.25875099991142375</v>
      </c>
      <c r="AH141" s="15">
        <f t="shared" si="288"/>
        <v>-0.30867972745601641</v>
      </c>
      <c r="AI141" s="15">
        <f t="shared" si="288"/>
        <v>0.21135808484947458</v>
      </c>
      <c r="AJ141" s="15">
        <f t="shared" si="288"/>
        <v>-0.99242177238727214</v>
      </c>
      <c r="AK141" s="15">
        <f t="shared" si="288"/>
        <v>-0.75626285126606363</v>
      </c>
      <c r="AL141" s="14" t="str">
        <f>+Z141</f>
        <v>หนองบัวลำภู,รพท.</v>
      </c>
      <c r="AM141" s="16" t="str">
        <f>+IF(AND(C141&lt;C147),"OK","Not OK")</f>
        <v>OK</v>
      </c>
      <c r="AN141" s="16" t="str">
        <f t="shared" ref="AN141:AW141" si="289">+IF(AND(D141&lt;D147),"OK","Not OK")</f>
        <v>OK</v>
      </c>
      <c r="AO141" s="16" t="str">
        <f t="shared" si="289"/>
        <v>OK</v>
      </c>
      <c r="AP141" s="16" t="str">
        <f t="shared" si="289"/>
        <v>OK</v>
      </c>
      <c r="AQ141" s="16" t="str">
        <f t="shared" si="289"/>
        <v>OK</v>
      </c>
      <c r="AR141" s="16" t="str">
        <f t="shared" si="289"/>
        <v>OK</v>
      </c>
      <c r="AS141" s="16" t="str">
        <f t="shared" si="289"/>
        <v>OK</v>
      </c>
      <c r="AT141" s="16" t="str">
        <f t="shared" si="289"/>
        <v>OK</v>
      </c>
      <c r="AU141" s="16" t="str">
        <f t="shared" si="289"/>
        <v>Not OK</v>
      </c>
      <c r="AV141" s="16" t="str">
        <f t="shared" si="289"/>
        <v>OK</v>
      </c>
      <c r="AW141" s="16" t="str">
        <f t="shared" si="289"/>
        <v>OK</v>
      </c>
    </row>
    <row r="142" spans="1:49" ht="13.5" customHeight="1">
      <c r="A142" s="311" t="str">
        <f>+'8.คำนวณ'!E86</f>
        <v>เลย</v>
      </c>
      <c r="B142" s="14" t="str">
        <f>+'8.คำนวณ'!G86</f>
        <v>เลย,รพท.</v>
      </c>
      <c r="C142" s="53">
        <f>+'8.คำนวณ'!Y86</f>
        <v>7200.0248498174224</v>
      </c>
      <c r="D142" s="53">
        <f>+'8.คำนวณ'!Z86</f>
        <v>67.399650972330036</v>
      </c>
      <c r="E142" s="53">
        <f>+'8.คำนวณ'!AA86</f>
        <v>2186.6882314668364</v>
      </c>
      <c r="F142" s="53">
        <f>+'8.คำนวณ'!AB86</f>
        <v>1640.4823811395147</v>
      </c>
      <c r="G142" s="53">
        <f>+'8.คำนวณ'!AC86</f>
        <v>171.14193214529686</v>
      </c>
      <c r="H142" s="53">
        <f>+'8.คำนวณ'!AD86</f>
        <v>500.21046996402549</v>
      </c>
      <c r="I142" s="53">
        <f>+'8.คำนวณ'!AE86</f>
        <v>382.99583331980097</v>
      </c>
      <c r="J142" s="53">
        <f>+'8.คำนวณ'!AF86</f>
        <v>906.41954663211038</v>
      </c>
      <c r="K142" s="53">
        <f>+'8.คำนวณ'!AG86</f>
        <v>265.50942169016434</v>
      </c>
      <c r="L142" s="53">
        <f>+'8.คำนวณ'!AH86</f>
        <v>302.54306583566904</v>
      </c>
      <c r="M142" s="53">
        <f>+'8.คำนวณ'!AI86</f>
        <v>36.097391277989068</v>
      </c>
      <c r="N142" s="14" t="str">
        <f>+B142</f>
        <v>เลย,รพท.</v>
      </c>
      <c r="O142" s="50">
        <f t="shared" ref="O142:Y142" si="290">+(C142-C145)*100/C145</f>
        <v>2.4504835281541424</v>
      </c>
      <c r="P142" s="50">
        <f t="shared" si="290"/>
        <v>-7.9899364658522627</v>
      </c>
      <c r="Q142" s="50">
        <f t="shared" si="290"/>
        <v>1.7362232293256192</v>
      </c>
      <c r="R142" s="50">
        <f t="shared" si="290"/>
        <v>40.911786393354397</v>
      </c>
      <c r="S142" s="50">
        <f t="shared" si="290"/>
        <v>-25.578749680696298</v>
      </c>
      <c r="T142" s="50">
        <f t="shared" si="290"/>
        <v>15.828362697217937</v>
      </c>
      <c r="U142" s="50">
        <f t="shared" si="290"/>
        <v>-1.5955759880085596</v>
      </c>
      <c r="V142" s="50">
        <f t="shared" si="290"/>
        <v>56.262500434305373</v>
      </c>
      <c r="W142" s="50">
        <f t="shared" si="290"/>
        <v>-15.088442056520268</v>
      </c>
      <c r="X142" s="50">
        <f t="shared" si="290"/>
        <v>107.82635641973924</v>
      </c>
      <c r="Y142" s="50">
        <f t="shared" si="290"/>
        <v>-71.111798608630977</v>
      </c>
      <c r="Z142" s="14" t="str">
        <f>+N142</f>
        <v>เลย,รพท.</v>
      </c>
      <c r="AA142" s="15">
        <f t="shared" si="288"/>
        <v>2.4504835281541425E-2</v>
      </c>
      <c r="AB142" s="15">
        <f t="shared" si="288"/>
        <v>-7.9899364658522626E-2</v>
      </c>
      <c r="AC142" s="15">
        <f t="shared" si="288"/>
        <v>1.7362232293256192E-2</v>
      </c>
      <c r="AD142" s="15">
        <f t="shared" si="288"/>
        <v>0.40911786393354399</v>
      </c>
      <c r="AE142" s="15">
        <f t="shared" si="288"/>
        <v>-0.255787496806963</v>
      </c>
      <c r="AF142" s="15">
        <f t="shared" si="288"/>
        <v>0.15828362697217938</v>
      </c>
      <c r="AG142" s="15">
        <f t="shared" si="288"/>
        <v>-1.5955759880085595E-2</v>
      </c>
      <c r="AH142" s="15">
        <f t="shared" si="288"/>
        <v>0.56262500434305374</v>
      </c>
      <c r="AI142" s="15">
        <f t="shared" si="288"/>
        <v>-0.15088442056520268</v>
      </c>
      <c r="AJ142" s="15">
        <f t="shared" si="288"/>
        <v>1.0782635641973923</v>
      </c>
      <c r="AK142" s="15">
        <f t="shared" si="288"/>
        <v>-0.71111798608630972</v>
      </c>
      <c r="AL142" s="14" t="str">
        <f>+Z142</f>
        <v>เลย,รพท.</v>
      </c>
      <c r="AM142" s="16" t="str">
        <f>+IF(AND(C142&lt;C147),"OK","Not OK")</f>
        <v>OK</v>
      </c>
      <c r="AN142" s="16" t="str">
        <f t="shared" ref="AN142:AW142" si="291">+IF(AND(D142&lt;D147),"OK","Not OK")</f>
        <v>OK</v>
      </c>
      <c r="AO142" s="16" t="str">
        <f t="shared" si="291"/>
        <v>OK</v>
      </c>
      <c r="AP142" s="16" t="str">
        <f t="shared" si="291"/>
        <v>Not OK</v>
      </c>
      <c r="AQ142" s="16" t="str">
        <f t="shared" si="291"/>
        <v>OK</v>
      </c>
      <c r="AR142" s="16" t="str">
        <f t="shared" si="291"/>
        <v>OK</v>
      </c>
      <c r="AS142" s="16" t="str">
        <f t="shared" si="291"/>
        <v>OK</v>
      </c>
      <c r="AT142" s="16" t="str">
        <f t="shared" si="291"/>
        <v>Not OK</v>
      </c>
      <c r="AU142" s="16" t="str">
        <f t="shared" si="291"/>
        <v>OK</v>
      </c>
      <c r="AV142" s="16" t="str">
        <f t="shared" si="291"/>
        <v>Not OK</v>
      </c>
      <c r="AW142" s="16" t="str">
        <f t="shared" si="291"/>
        <v>OK</v>
      </c>
    </row>
    <row r="143" spans="1:49" ht="13.5" customHeight="1">
      <c r="A143" s="311" t="str">
        <f>+'8.คำนวณ'!E87</f>
        <v>หนองคาย</v>
      </c>
      <c r="B143" s="14" t="str">
        <f>+'8.คำนวณ'!G87</f>
        <v>หนองคาย,รพท.</v>
      </c>
      <c r="C143" s="53">
        <f>+'8.คำนวณ'!Y87</f>
        <v>6305.9042898658581</v>
      </c>
      <c r="D143" s="53">
        <f>+'8.คำนวณ'!Z87</f>
        <v>138.31383203565608</v>
      </c>
      <c r="E143" s="53">
        <f>+'8.คำนวณ'!AA87</f>
        <v>2462.8716819718584</v>
      </c>
      <c r="F143" s="53">
        <f>+'8.คำนวณ'!AB87</f>
        <v>1189.0849636211012</v>
      </c>
      <c r="G143" s="53">
        <f>+'8.คำนวณ'!AC87</f>
        <v>94.268144849335485</v>
      </c>
      <c r="H143" s="53">
        <f>+'8.คำนวณ'!AD87</f>
        <v>329.57248670907575</v>
      </c>
      <c r="I143" s="53">
        <f>+'8.คำนวณ'!AE87</f>
        <v>523.62881065257284</v>
      </c>
      <c r="J143" s="53">
        <f>+'8.คำนวณ'!AF87</f>
        <v>361.24334207975033</v>
      </c>
      <c r="K143" s="53">
        <f>+'8.คำนวณ'!AG87</f>
        <v>251.4157408221798</v>
      </c>
      <c r="L143" s="53">
        <f>+'8.คำนวณ'!AH87</f>
        <v>238.29619407527633</v>
      </c>
      <c r="M143" s="53">
        <f>+'8.คำนวณ'!AI87</f>
        <v>274.07825920099231</v>
      </c>
      <c r="N143" s="14" t="str">
        <f>+B143</f>
        <v>หนองคาย,รพท.</v>
      </c>
      <c r="O143" s="50">
        <f t="shared" ref="O143:Y143" si="292">+(C143-C145)*100/C145</f>
        <v>-10.272123075325087</v>
      </c>
      <c r="P143" s="50">
        <f t="shared" si="292"/>
        <v>88.817958100061091</v>
      </c>
      <c r="Q143" s="50">
        <f t="shared" si="292"/>
        <v>14.585728142047536</v>
      </c>
      <c r="R143" s="50">
        <f t="shared" si="292"/>
        <v>2.1383029307136456</v>
      </c>
      <c r="S143" s="50">
        <f t="shared" si="292"/>
        <v>-59.007397444755497</v>
      </c>
      <c r="T143" s="50">
        <f t="shared" si="292"/>
        <v>-23.684441214698531</v>
      </c>
      <c r="U143" s="50">
        <f t="shared" si="292"/>
        <v>34.537733900946286</v>
      </c>
      <c r="V143" s="50">
        <f t="shared" si="292"/>
        <v>-37.723333407396332</v>
      </c>
      <c r="W143" s="50">
        <f t="shared" si="292"/>
        <v>-19.595688511432467</v>
      </c>
      <c r="X143" s="50">
        <f t="shared" si="292"/>
        <v>63.693157622246041</v>
      </c>
      <c r="Y143" s="50">
        <f t="shared" si="292"/>
        <v>119.34072431494525</v>
      </c>
      <c r="Z143" s="14" t="str">
        <f>+N143</f>
        <v>หนองคาย,รพท.</v>
      </c>
      <c r="AA143" s="15">
        <f t="shared" si="288"/>
        <v>-0.10272123075325088</v>
      </c>
      <c r="AB143" s="15">
        <f t="shared" si="288"/>
        <v>0.8881795810006109</v>
      </c>
      <c r="AC143" s="15">
        <f t="shared" si="288"/>
        <v>0.14585728142047535</v>
      </c>
      <c r="AD143" s="15">
        <f t="shared" si="288"/>
        <v>2.1383029307136456E-2</v>
      </c>
      <c r="AE143" s="15">
        <f t="shared" si="288"/>
        <v>-0.59007397444755494</v>
      </c>
      <c r="AF143" s="15">
        <f t="shared" si="288"/>
        <v>-0.23684441214698532</v>
      </c>
      <c r="AG143" s="15">
        <f t="shared" si="288"/>
        <v>0.34537733900946288</v>
      </c>
      <c r="AH143" s="15">
        <f t="shared" si="288"/>
        <v>-0.37723333407396331</v>
      </c>
      <c r="AI143" s="15">
        <f t="shared" si="288"/>
        <v>-0.19595688511432466</v>
      </c>
      <c r="AJ143" s="15">
        <f t="shared" si="288"/>
        <v>0.63693157622246044</v>
      </c>
      <c r="AK143" s="15">
        <f t="shared" si="288"/>
        <v>1.1934072431494525</v>
      </c>
      <c r="AL143" s="14" t="str">
        <f>+Z143</f>
        <v>หนองคาย,รพท.</v>
      </c>
      <c r="AM143" s="16" t="str">
        <f>+IF(AND(C143&lt;C147),"OK","Not OK")</f>
        <v>OK</v>
      </c>
      <c r="AN143" s="16" t="str">
        <f t="shared" ref="AN143:AW143" si="293">+IF(AND(D143&lt;D147),"OK","Not OK")</f>
        <v>Not OK</v>
      </c>
      <c r="AO143" s="16" t="str">
        <f t="shared" si="293"/>
        <v>Not OK</v>
      </c>
      <c r="AP143" s="16" t="str">
        <f t="shared" si="293"/>
        <v>OK</v>
      </c>
      <c r="AQ143" s="16" t="str">
        <f t="shared" si="293"/>
        <v>OK</v>
      </c>
      <c r="AR143" s="16" t="str">
        <f t="shared" si="293"/>
        <v>OK</v>
      </c>
      <c r="AS143" s="16" t="str">
        <f t="shared" si="293"/>
        <v>OK</v>
      </c>
      <c r="AT143" s="16" t="str">
        <f t="shared" si="293"/>
        <v>OK</v>
      </c>
      <c r="AU143" s="16" t="str">
        <f t="shared" si="293"/>
        <v>OK</v>
      </c>
      <c r="AV143" s="16" t="str">
        <f t="shared" si="293"/>
        <v>OK</v>
      </c>
      <c r="AW143" s="16" t="str">
        <f t="shared" si="293"/>
        <v>Not OK</v>
      </c>
    </row>
    <row r="144" spans="1:49" ht="13.5" customHeight="1">
      <c r="A144" s="311" t="str">
        <f>+'8.คำนวณ'!E88</f>
        <v>นครพนม</v>
      </c>
      <c r="B144" s="14" t="str">
        <f>+'8.คำนวณ'!G88</f>
        <v>นครพนม,รพท.</v>
      </c>
      <c r="C144" s="53">
        <f>+'8.คำนวณ'!Y88</f>
        <v>7211.0007899891089</v>
      </c>
      <c r="D144" s="53">
        <f>+'8.คำนวณ'!Z88</f>
        <v>62.200756234728225</v>
      </c>
      <c r="E144" s="53">
        <f>+'8.คำนวณ'!AA88</f>
        <v>1997.5197057904738</v>
      </c>
      <c r="F144" s="53">
        <f>+'8.คำนวณ'!AB88</f>
        <v>939.9561080317909</v>
      </c>
      <c r="G144" s="53">
        <f>+'8.คำนวณ'!AC88</f>
        <v>436.69261455108307</v>
      </c>
      <c r="H144" s="53">
        <f>+'8.คำนวณ'!AD88</f>
        <v>429.50985253720245</v>
      </c>
      <c r="I144" s="53">
        <f>+'8.คำนวณ'!AE88</f>
        <v>160.28566587107142</v>
      </c>
      <c r="J144" s="53">
        <f>+'8.คำนวณ'!AF88</f>
        <v>651.57683302315309</v>
      </c>
      <c r="K144" s="53">
        <f>+'8.คำนวณ'!AG88</f>
        <v>355.05354112351785</v>
      </c>
      <c r="L144" s="53">
        <f>+'8.คำนวณ'!AH88</f>
        <v>40.357246603180862</v>
      </c>
      <c r="M144" s="53">
        <f>+'8.คำนวณ'!AI88</f>
        <v>159.18998446718294</v>
      </c>
      <c r="N144" s="14" t="str">
        <f>+B144</f>
        <v>นครพนม,รพท.</v>
      </c>
      <c r="O144" s="50">
        <f t="shared" ref="O144:Y144" si="294">+(C144-C145)*100/C145</f>
        <v>2.6066622082588209</v>
      </c>
      <c r="P144" s="50">
        <f t="shared" si="294"/>
        <v>-15.087163650462895</v>
      </c>
      <c r="Q144" s="50">
        <f t="shared" si="294"/>
        <v>-7.0648902898444392</v>
      </c>
      <c r="R144" s="50">
        <f t="shared" si="294"/>
        <v>-19.261007715242151</v>
      </c>
      <c r="S144" s="50">
        <f t="shared" si="294"/>
        <v>89.89624560570013</v>
      </c>
      <c r="T144" s="50">
        <f t="shared" si="294"/>
        <v>-0.54301945082118663</v>
      </c>
      <c r="U144" s="50">
        <f t="shared" si="294"/>
        <v>-58.81725790408008</v>
      </c>
      <c r="V144" s="50">
        <f t="shared" si="294"/>
        <v>12.328805718692626</v>
      </c>
      <c r="W144" s="50">
        <f t="shared" si="294"/>
        <v>13.548322083005283</v>
      </c>
      <c r="X144" s="50">
        <f t="shared" si="294"/>
        <v>-72.277336803258052</v>
      </c>
      <c r="Y144" s="50">
        <f t="shared" si="294"/>
        <v>27.397359420292073</v>
      </c>
      <c r="Z144" s="14" t="str">
        <f>+N144</f>
        <v>นครพนม,รพท.</v>
      </c>
      <c r="AA144" s="15">
        <f t="shared" si="288"/>
        <v>2.6066622082588208E-2</v>
      </c>
      <c r="AB144" s="15">
        <f t="shared" si="288"/>
        <v>-0.15087163650462895</v>
      </c>
      <c r="AC144" s="15">
        <f t="shared" si="288"/>
        <v>-7.0648902898444388E-2</v>
      </c>
      <c r="AD144" s="15">
        <f t="shared" si="288"/>
        <v>-0.19261007715242151</v>
      </c>
      <c r="AE144" s="15">
        <f t="shared" si="288"/>
        <v>0.89896245605700131</v>
      </c>
      <c r="AF144" s="15">
        <f t="shared" si="288"/>
        <v>-5.430194508211866E-3</v>
      </c>
      <c r="AG144" s="15">
        <f t="shared" si="288"/>
        <v>-0.58817257904080078</v>
      </c>
      <c r="AH144" s="15">
        <f t="shared" si="288"/>
        <v>0.12328805718692626</v>
      </c>
      <c r="AI144" s="15">
        <f t="shared" si="288"/>
        <v>0.13548322083005282</v>
      </c>
      <c r="AJ144" s="15">
        <f t="shared" si="288"/>
        <v>-0.72277336803258052</v>
      </c>
      <c r="AK144" s="15">
        <f t="shared" si="288"/>
        <v>0.27397359420292072</v>
      </c>
      <c r="AL144" s="14" t="str">
        <f>+Z144</f>
        <v>นครพนม,รพท.</v>
      </c>
      <c r="AM144" s="16" t="str">
        <f>+IF(AND(C144&lt;C147),"OK","Not OK")</f>
        <v>OK</v>
      </c>
      <c r="AN144" s="16" t="str">
        <f t="shared" ref="AN144:AW144" si="295">+IF(AND(D144&lt;D147),"OK","Not OK")</f>
        <v>OK</v>
      </c>
      <c r="AO144" s="16" t="str">
        <f t="shared" si="295"/>
        <v>OK</v>
      </c>
      <c r="AP144" s="16" t="str">
        <f t="shared" si="295"/>
        <v>OK</v>
      </c>
      <c r="AQ144" s="16" t="str">
        <f t="shared" si="295"/>
        <v>Not OK</v>
      </c>
      <c r="AR144" s="16" t="str">
        <f t="shared" si="295"/>
        <v>OK</v>
      </c>
      <c r="AS144" s="16" t="str">
        <f t="shared" si="295"/>
        <v>OK</v>
      </c>
      <c r="AT144" s="16" t="str">
        <f t="shared" si="295"/>
        <v>OK</v>
      </c>
      <c r="AU144" s="16" t="str">
        <f t="shared" si="295"/>
        <v>OK</v>
      </c>
      <c r="AV144" s="16" t="str">
        <f t="shared" si="295"/>
        <v>OK</v>
      </c>
      <c r="AW144" s="16" t="str">
        <f t="shared" si="295"/>
        <v>OK</v>
      </c>
    </row>
    <row r="145" spans="1:49" ht="13.5" customHeight="1">
      <c r="B145" s="18" t="s">
        <v>144</v>
      </c>
      <c r="C145" s="19">
        <f>AVERAGE(C141:C144)</f>
        <v>7027.8095347776498</v>
      </c>
      <c r="D145" s="19">
        <f t="shared" ref="D145:M145" si="296">AVERAGE(D141:D144)</f>
        <v>73.252477374190676</v>
      </c>
      <c r="E145" s="19">
        <f t="shared" si="296"/>
        <v>2149.3703639241448</v>
      </c>
      <c r="F145" s="19">
        <f t="shared" si="296"/>
        <v>1164.1910326508232</v>
      </c>
      <c r="G145" s="19">
        <f t="shared" si="296"/>
        <v>229.96379583924477</v>
      </c>
      <c r="H145" s="19">
        <f t="shared" si="296"/>
        <v>431.85490869071913</v>
      </c>
      <c r="I145" s="19">
        <f t="shared" si="296"/>
        <v>389.20590935335343</v>
      </c>
      <c r="J145" s="19">
        <f t="shared" si="296"/>
        <v>580.06210326397536</v>
      </c>
      <c r="K145" s="19">
        <f t="shared" si="296"/>
        <v>312.68937718337145</v>
      </c>
      <c r="L145" s="19">
        <f t="shared" si="296"/>
        <v>145.57492661067201</v>
      </c>
      <c r="M145" s="19">
        <f t="shared" si="296"/>
        <v>124.9554819594062</v>
      </c>
      <c r="P145" s="48"/>
      <c r="U145" s="48"/>
      <c r="V145" s="48"/>
      <c r="W145" s="48"/>
      <c r="X145" s="48"/>
      <c r="Y145" s="48"/>
      <c r="AB145" s="59"/>
      <c r="AG145" s="59"/>
      <c r="AH145" s="59"/>
      <c r="AI145" s="59"/>
      <c r="AJ145" s="59"/>
      <c r="AK145" s="59"/>
      <c r="AN145" s="11"/>
      <c r="AS145" s="11"/>
      <c r="AT145" s="59"/>
      <c r="AU145" s="59"/>
      <c r="AV145" s="59"/>
      <c r="AW145" s="59"/>
    </row>
    <row r="146" spans="1:49" ht="13.5" customHeight="1">
      <c r="B146" s="20" t="s">
        <v>268</v>
      </c>
      <c r="C146" s="21">
        <f>STDEV(C141:C144)</f>
        <v>489.45058037194417</v>
      </c>
      <c r="D146" s="21">
        <f t="shared" ref="D146:M146" si="297">STDEV(D141:D144)</f>
        <v>47.287962032023664</v>
      </c>
      <c r="E146" s="21">
        <f t="shared" si="297"/>
        <v>232.61040170889279</v>
      </c>
      <c r="F146" s="21">
        <f t="shared" si="297"/>
        <v>343.73243320408352</v>
      </c>
      <c r="G146" s="21">
        <f t="shared" si="297"/>
        <v>146.92315653436046</v>
      </c>
      <c r="H146" s="21">
        <f t="shared" si="297"/>
        <v>74.061523624204739</v>
      </c>
      <c r="I146" s="21">
        <f t="shared" si="297"/>
        <v>163.96599586284728</v>
      </c>
      <c r="J146" s="21">
        <f t="shared" si="297"/>
        <v>252.69567466880906</v>
      </c>
      <c r="K146" s="21">
        <f t="shared" si="297"/>
        <v>63.62112223060641</v>
      </c>
      <c r="L146" s="21">
        <f t="shared" si="297"/>
        <v>147.39863202516494</v>
      </c>
      <c r="M146" s="21">
        <f t="shared" si="297"/>
        <v>115.80941364766076</v>
      </c>
      <c r="P146" s="48"/>
      <c r="U146" s="48"/>
      <c r="V146" s="193"/>
      <c r="W146" s="193"/>
      <c r="X146" s="193"/>
      <c r="Y146" s="193"/>
      <c r="AB146" s="59"/>
      <c r="AG146" s="59"/>
      <c r="AH146" s="59"/>
      <c r="AI146" s="59"/>
      <c r="AJ146" s="59"/>
      <c r="AK146" s="59"/>
      <c r="AN146" s="11"/>
      <c r="AS146" s="11"/>
      <c r="AT146" s="59"/>
      <c r="AU146" s="59"/>
      <c r="AV146" s="59"/>
      <c r="AW146" s="59"/>
    </row>
    <row r="147" spans="1:49" ht="13.5" customHeight="1">
      <c r="B147" s="20" t="s">
        <v>269</v>
      </c>
      <c r="C147" s="21">
        <f>+C145+C146</f>
        <v>7517.2601151495937</v>
      </c>
      <c r="D147" s="21">
        <f t="shared" ref="D147:M147" si="298">+D145+D146</f>
        <v>120.54043940621435</v>
      </c>
      <c r="E147" s="21">
        <f t="shared" si="298"/>
        <v>2381.9807656330377</v>
      </c>
      <c r="F147" s="21">
        <f t="shared" si="298"/>
        <v>1507.9234658549067</v>
      </c>
      <c r="G147" s="21">
        <f t="shared" si="298"/>
        <v>376.88695237360525</v>
      </c>
      <c r="H147" s="21">
        <f t="shared" si="298"/>
        <v>505.9164323149239</v>
      </c>
      <c r="I147" s="21">
        <f t="shared" si="298"/>
        <v>553.17190521620068</v>
      </c>
      <c r="J147" s="21">
        <f t="shared" si="298"/>
        <v>832.75777793278439</v>
      </c>
      <c r="K147" s="21">
        <f t="shared" si="298"/>
        <v>376.31049941397788</v>
      </c>
      <c r="L147" s="21">
        <f t="shared" si="298"/>
        <v>292.97355863583698</v>
      </c>
      <c r="M147" s="21">
        <f t="shared" si="298"/>
        <v>240.76489560706696</v>
      </c>
      <c r="P147" s="48"/>
      <c r="U147" s="48"/>
      <c r="V147" s="193"/>
      <c r="W147" s="193"/>
      <c r="X147" s="193"/>
      <c r="Y147" s="193"/>
      <c r="AB147" s="59"/>
      <c r="AG147" s="59"/>
      <c r="AH147" s="59"/>
      <c r="AI147" s="59"/>
      <c r="AJ147" s="59"/>
      <c r="AK147" s="59"/>
      <c r="AN147" s="11"/>
      <c r="AS147" s="11"/>
      <c r="AT147" s="59"/>
      <c r="AU147" s="59"/>
      <c r="AV147" s="59"/>
      <c r="AW147" s="59"/>
    </row>
    <row r="148" spans="1:49" ht="13.5" customHeight="1">
      <c r="B148" s="371" t="s">
        <v>157</v>
      </c>
      <c r="C148" s="380" t="s">
        <v>248</v>
      </c>
      <c r="D148" s="381"/>
      <c r="E148" s="381"/>
      <c r="F148" s="381"/>
      <c r="G148" s="381"/>
      <c r="H148" s="381"/>
      <c r="I148" s="381"/>
      <c r="J148" s="381"/>
      <c r="K148" s="381"/>
      <c r="L148" s="381"/>
      <c r="M148" s="382"/>
      <c r="N148" s="371" t="s">
        <v>157</v>
      </c>
      <c r="O148" s="380" t="s">
        <v>731</v>
      </c>
      <c r="P148" s="381"/>
      <c r="Q148" s="381"/>
      <c r="R148" s="381"/>
      <c r="S148" s="381"/>
      <c r="T148" s="381"/>
      <c r="U148" s="381"/>
      <c r="V148" s="381"/>
      <c r="W148" s="381"/>
      <c r="X148" s="381"/>
      <c r="Y148" s="382"/>
      <c r="Z148" s="371" t="s">
        <v>157</v>
      </c>
      <c r="AA148" s="380" t="s">
        <v>731</v>
      </c>
      <c r="AB148" s="381"/>
      <c r="AC148" s="381"/>
      <c r="AD148" s="381"/>
      <c r="AE148" s="381"/>
      <c r="AF148" s="381"/>
      <c r="AG148" s="381"/>
      <c r="AH148" s="381"/>
      <c r="AI148" s="381"/>
      <c r="AJ148" s="381"/>
      <c r="AK148" s="382"/>
      <c r="AL148" s="371" t="s">
        <v>157</v>
      </c>
      <c r="AM148" s="380" t="s">
        <v>732</v>
      </c>
      <c r="AN148" s="381"/>
      <c r="AO148" s="381"/>
      <c r="AP148" s="381"/>
      <c r="AQ148" s="381"/>
      <c r="AR148" s="381"/>
      <c r="AS148" s="381"/>
      <c r="AT148" s="381"/>
      <c r="AU148" s="381"/>
      <c r="AV148" s="381"/>
      <c r="AW148" s="382"/>
    </row>
    <row r="149" spans="1:49" ht="13.5" customHeight="1">
      <c r="B149" s="371"/>
      <c r="C149" s="38" t="s">
        <v>5</v>
      </c>
      <c r="D149" s="38" t="s">
        <v>8</v>
      </c>
      <c r="E149" s="38" t="s">
        <v>11</v>
      </c>
      <c r="F149" s="38" t="s">
        <v>17</v>
      </c>
      <c r="G149" s="38" t="s">
        <v>20</v>
      </c>
      <c r="H149" s="38" t="s">
        <v>23</v>
      </c>
      <c r="I149" s="38" t="s">
        <v>26</v>
      </c>
      <c r="J149" s="38" t="s">
        <v>29</v>
      </c>
      <c r="K149" s="38" t="s">
        <v>32</v>
      </c>
      <c r="L149" s="38" t="s">
        <v>35</v>
      </c>
      <c r="M149" s="38" t="s">
        <v>38</v>
      </c>
      <c r="N149" s="371"/>
      <c r="O149" s="38" t="s">
        <v>5</v>
      </c>
      <c r="P149" s="38" t="s">
        <v>8</v>
      </c>
      <c r="Q149" s="38" t="s">
        <v>11</v>
      </c>
      <c r="R149" s="38" t="s">
        <v>17</v>
      </c>
      <c r="S149" s="38" t="s">
        <v>20</v>
      </c>
      <c r="T149" s="38" t="s">
        <v>23</v>
      </c>
      <c r="U149" s="38" t="s">
        <v>26</v>
      </c>
      <c r="V149" s="38" t="s">
        <v>29</v>
      </c>
      <c r="W149" s="38" t="s">
        <v>32</v>
      </c>
      <c r="X149" s="38" t="s">
        <v>35</v>
      </c>
      <c r="Y149" s="38" t="s">
        <v>38</v>
      </c>
      <c r="Z149" s="371"/>
      <c r="AA149" s="38" t="s">
        <v>5</v>
      </c>
      <c r="AB149" s="38" t="s">
        <v>8</v>
      </c>
      <c r="AC149" s="38" t="s">
        <v>11</v>
      </c>
      <c r="AD149" s="38" t="s">
        <v>17</v>
      </c>
      <c r="AE149" s="38" t="s">
        <v>20</v>
      </c>
      <c r="AF149" s="38" t="s">
        <v>23</v>
      </c>
      <c r="AG149" s="38" t="s">
        <v>26</v>
      </c>
      <c r="AH149" s="38" t="s">
        <v>29</v>
      </c>
      <c r="AI149" s="38" t="s">
        <v>32</v>
      </c>
      <c r="AJ149" s="38" t="s">
        <v>35</v>
      </c>
      <c r="AK149" s="38" t="s">
        <v>38</v>
      </c>
      <c r="AL149" s="371"/>
      <c r="AM149" s="12" t="s">
        <v>5</v>
      </c>
      <c r="AN149" s="13" t="s">
        <v>8</v>
      </c>
      <c r="AO149" s="12" t="s">
        <v>11</v>
      </c>
      <c r="AP149" s="12" t="s">
        <v>17</v>
      </c>
      <c r="AQ149" s="12" t="s">
        <v>20</v>
      </c>
      <c r="AR149" s="12" t="s">
        <v>23</v>
      </c>
      <c r="AS149" s="12" t="s">
        <v>26</v>
      </c>
      <c r="AT149" s="38" t="s">
        <v>29</v>
      </c>
      <c r="AU149" s="38" t="s">
        <v>32</v>
      </c>
      <c r="AV149" s="38" t="s">
        <v>35</v>
      </c>
      <c r="AW149" s="38" t="s">
        <v>38</v>
      </c>
    </row>
    <row r="150" spans="1:49" ht="13.5" customHeight="1">
      <c r="A150" s="311" t="str">
        <f>+'8.คำนวณ'!E89</f>
        <v>อุดรธานี</v>
      </c>
      <c r="B150" s="14" t="str">
        <f>+'8.คำนวณ'!G89</f>
        <v>อุดรธานี,รพศ.</v>
      </c>
      <c r="C150" s="53">
        <f>+'8.คำนวณ'!Y89</f>
        <v>6883.4627558023176</v>
      </c>
      <c r="D150" s="53">
        <f>+'8.คำนวณ'!Z89</f>
        <v>63.589840272851085</v>
      </c>
      <c r="E150" s="53">
        <f>+'8.คำนวณ'!AA89</f>
        <v>4189.9716237403009</v>
      </c>
      <c r="F150" s="53">
        <f>+'8.คำนวณ'!AB89</f>
        <v>2333.4246250642618</v>
      </c>
      <c r="G150" s="53">
        <f>+'8.คำนวณ'!AC89</f>
        <v>87.614862139885858</v>
      </c>
      <c r="H150" s="53">
        <f>+'8.คำนวณ'!AD89</f>
        <v>458.72380201434731</v>
      </c>
      <c r="I150" s="53">
        <f>+'8.คำนวณ'!AE89</f>
        <v>856.51502796082343</v>
      </c>
      <c r="J150" s="53">
        <f>+'8.คำนวณ'!AF89</f>
        <v>699.0214213933574</v>
      </c>
      <c r="K150" s="53">
        <f>+'8.คำนวณ'!AG89</f>
        <v>249.96943314103709</v>
      </c>
      <c r="L150" s="53">
        <f>+'8.คำนวณ'!AH89</f>
        <v>7.0614073383193228</v>
      </c>
      <c r="M150" s="53">
        <f>+'8.คำนวณ'!AI89</f>
        <v>110.24754138947515</v>
      </c>
      <c r="N150" s="14" t="str">
        <f>+B150</f>
        <v>อุดรธานี,รพศ.</v>
      </c>
      <c r="O150" s="50">
        <f>+(C150-C152)*100/C152</f>
        <v>4.9742424135210985</v>
      </c>
      <c r="P150" s="50">
        <f t="shared" ref="P150:Y150" si="299">+(D150-D152)*100/D152</f>
        <v>19.690597238626662</v>
      </c>
      <c r="Q150" s="50">
        <f t="shared" si="299"/>
        <v>14.642828311000128</v>
      </c>
      <c r="R150" s="50">
        <f t="shared" si="299"/>
        <v>5.1278708157356458</v>
      </c>
      <c r="S150" s="50">
        <f t="shared" si="299"/>
        <v>-61.869094439504629</v>
      </c>
      <c r="T150" s="50">
        <f t="shared" si="299"/>
        <v>11.786931687253691</v>
      </c>
      <c r="U150" s="50">
        <f t="shared" si="299"/>
        <v>6.2960358030256609</v>
      </c>
      <c r="V150" s="50">
        <f t="shared" si="299"/>
        <v>22.28655814524242</v>
      </c>
      <c r="W150" s="50">
        <f t="shared" si="299"/>
        <v>-10.414177167122434</v>
      </c>
      <c r="X150" s="50">
        <f t="shared" si="299"/>
        <v>32.720325412040474</v>
      </c>
      <c r="Y150" s="50">
        <f t="shared" si="299"/>
        <v>71.332865769114946</v>
      </c>
      <c r="Z150" s="14" t="str">
        <f>+N150</f>
        <v>อุดรธานี,รพศ.</v>
      </c>
      <c r="AA150" s="15">
        <f t="shared" ref="AA150:AK151" si="300">+O150/100</f>
        <v>4.9742424135210989E-2</v>
      </c>
      <c r="AB150" s="15">
        <f t="shared" si="300"/>
        <v>0.19690597238626661</v>
      </c>
      <c r="AC150" s="15">
        <f t="shared" si="300"/>
        <v>0.14642828311000128</v>
      </c>
      <c r="AD150" s="15">
        <f t="shared" si="300"/>
        <v>5.127870815735646E-2</v>
      </c>
      <c r="AE150" s="15">
        <f t="shared" si="300"/>
        <v>-0.61869094439504624</v>
      </c>
      <c r="AF150" s="15">
        <f t="shared" si="300"/>
        <v>0.11786931687253692</v>
      </c>
      <c r="AG150" s="15">
        <f t="shared" si="300"/>
        <v>6.2960358030256611E-2</v>
      </c>
      <c r="AH150" s="15">
        <f t="shared" si="300"/>
        <v>0.22286558145242419</v>
      </c>
      <c r="AI150" s="15">
        <f t="shared" si="300"/>
        <v>-0.10414177167122433</v>
      </c>
      <c r="AJ150" s="15">
        <f t="shared" si="300"/>
        <v>0.32720325412040474</v>
      </c>
      <c r="AK150" s="15">
        <f t="shared" si="300"/>
        <v>0.7133286576911495</v>
      </c>
      <c r="AL150" s="14" t="str">
        <f>+Z150</f>
        <v>อุดรธานี,รพศ.</v>
      </c>
      <c r="AM150" s="16" t="str">
        <f>+IF(AND(C150&lt;C154),"OK","Not OK")</f>
        <v>OK</v>
      </c>
      <c r="AN150" s="16" t="str">
        <f t="shared" ref="AN150:AW150" si="301">+IF(AND(D150&lt;D154),"OK","Not OK")</f>
        <v>OK</v>
      </c>
      <c r="AO150" s="16" t="str">
        <f t="shared" si="301"/>
        <v>OK</v>
      </c>
      <c r="AP150" s="16" t="str">
        <f t="shared" si="301"/>
        <v>OK</v>
      </c>
      <c r="AQ150" s="16" t="str">
        <f t="shared" si="301"/>
        <v>OK</v>
      </c>
      <c r="AR150" s="16" t="str">
        <f t="shared" si="301"/>
        <v>OK</v>
      </c>
      <c r="AS150" s="16" t="str">
        <f t="shared" si="301"/>
        <v>OK</v>
      </c>
      <c r="AT150" s="16" t="str">
        <f t="shared" si="301"/>
        <v>OK</v>
      </c>
      <c r="AU150" s="16" t="str">
        <f t="shared" si="301"/>
        <v>OK</v>
      </c>
      <c r="AV150" s="16" t="str">
        <f t="shared" si="301"/>
        <v>OK</v>
      </c>
      <c r="AW150" s="16" t="str">
        <f t="shared" si="301"/>
        <v>OK</v>
      </c>
    </row>
    <row r="151" spans="1:49" ht="13.5" customHeight="1">
      <c r="A151" s="311" t="str">
        <f>+'8.คำนวณ'!E90</f>
        <v>สกลนคร</v>
      </c>
      <c r="B151" s="14" t="str">
        <f>+'8.คำนวณ'!G90</f>
        <v>สกลนคร,รพศ.</v>
      </c>
      <c r="C151" s="53">
        <f>+'8.คำนวณ'!Y90</f>
        <v>6231.112015190648</v>
      </c>
      <c r="D151" s="53">
        <f>+'8.คำนวณ'!Z90</f>
        <v>42.667195350544254</v>
      </c>
      <c r="E151" s="53">
        <f>+'8.คำนวณ'!AA90</f>
        <v>3119.6380316911809</v>
      </c>
      <c r="F151" s="53">
        <f>+'8.คำนวณ'!AB90</f>
        <v>2105.7875590276326</v>
      </c>
      <c r="G151" s="53">
        <f>+'8.คำนวณ'!AC90</f>
        <v>371.93290286602678</v>
      </c>
      <c r="H151" s="53">
        <f>+'8.คำนวณ'!AD90</f>
        <v>361.98716140616943</v>
      </c>
      <c r="I151" s="53">
        <f>+'8.คำนวณ'!AE90</f>
        <v>755.05029804626952</v>
      </c>
      <c r="J151" s="53">
        <f>+'8.คำนวณ'!AF90</f>
        <v>444.23002340258552</v>
      </c>
      <c r="K151" s="53">
        <f>+'8.คำนวณ'!AG90</f>
        <v>308.08635121527851</v>
      </c>
      <c r="L151" s="53">
        <f>+'8.คำนวณ'!AH90</f>
        <v>3.5796264542013625</v>
      </c>
      <c r="M151" s="53">
        <f>+'8.คำนวณ'!AI90</f>
        <v>18.446437894152456</v>
      </c>
      <c r="N151" s="14" t="str">
        <f>+B151</f>
        <v>สกลนคร,รพศ.</v>
      </c>
      <c r="O151" s="50">
        <f>+(C151-C152)*100/C152</f>
        <v>-4.9742424135210985</v>
      </c>
      <c r="P151" s="50">
        <f t="shared" ref="P151:Y151" si="302">+(D151-D152)*100/D152</f>
        <v>-19.690597238626662</v>
      </c>
      <c r="Q151" s="50">
        <f t="shared" si="302"/>
        <v>-14.642828311000128</v>
      </c>
      <c r="R151" s="50">
        <f t="shared" si="302"/>
        <v>-5.1278708157356458</v>
      </c>
      <c r="S151" s="50">
        <f t="shared" si="302"/>
        <v>61.869094439504629</v>
      </c>
      <c r="T151" s="50">
        <f t="shared" si="302"/>
        <v>-11.786931687253677</v>
      </c>
      <c r="U151" s="50">
        <f t="shared" si="302"/>
        <v>-6.2960358030256751</v>
      </c>
      <c r="V151" s="50">
        <f t="shared" si="302"/>
        <v>-22.28655814524242</v>
      </c>
      <c r="W151" s="50">
        <f t="shared" si="302"/>
        <v>10.414177167122434</v>
      </c>
      <c r="X151" s="50">
        <f t="shared" si="302"/>
        <v>-32.720325412040481</v>
      </c>
      <c r="Y151" s="50">
        <f t="shared" si="302"/>
        <v>-71.332865769114974</v>
      </c>
      <c r="Z151" s="14" t="str">
        <f>+N151</f>
        <v>สกลนคร,รพศ.</v>
      </c>
      <c r="AA151" s="15">
        <f t="shared" si="300"/>
        <v>-4.9742424135210989E-2</v>
      </c>
      <c r="AB151" s="15">
        <f t="shared" si="300"/>
        <v>-0.19690597238626661</v>
      </c>
      <c r="AC151" s="15">
        <f t="shared" si="300"/>
        <v>-0.14642828311000128</v>
      </c>
      <c r="AD151" s="15">
        <f t="shared" si="300"/>
        <v>-5.127870815735646E-2</v>
      </c>
      <c r="AE151" s="15">
        <f t="shared" si="300"/>
        <v>0.61869094439504624</v>
      </c>
      <c r="AF151" s="15">
        <f t="shared" si="300"/>
        <v>-0.11786931687253677</v>
      </c>
      <c r="AG151" s="15">
        <f t="shared" si="300"/>
        <v>-6.2960358030256749E-2</v>
      </c>
      <c r="AH151" s="15">
        <f t="shared" si="300"/>
        <v>-0.22286558145242419</v>
      </c>
      <c r="AI151" s="15">
        <f t="shared" si="300"/>
        <v>0.10414177167122433</v>
      </c>
      <c r="AJ151" s="15">
        <f t="shared" si="300"/>
        <v>-0.3272032541204048</v>
      </c>
      <c r="AK151" s="15">
        <f t="shared" si="300"/>
        <v>-0.71332865769114973</v>
      </c>
      <c r="AL151" s="14" t="str">
        <f>+Z151</f>
        <v>สกลนคร,รพศ.</v>
      </c>
      <c r="AM151" s="16" t="str">
        <f>+IF(AND(C151&lt;C154),"OK","Not OK")</f>
        <v>OK</v>
      </c>
      <c r="AN151" s="16" t="str">
        <f t="shared" ref="AN151:AW151" si="303">+IF(AND(D151&lt;D154),"OK","Not OK")</f>
        <v>OK</v>
      </c>
      <c r="AO151" s="16" t="str">
        <f t="shared" si="303"/>
        <v>OK</v>
      </c>
      <c r="AP151" s="16" t="str">
        <f t="shared" si="303"/>
        <v>OK</v>
      </c>
      <c r="AQ151" s="16" t="str">
        <f t="shared" si="303"/>
        <v>OK</v>
      </c>
      <c r="AR151" s="16" t="str">
        <f t="shared" si="303"/>
        <v>OK</v>
      </c>
      <c r="AS151" s="16" t="str">
        <f t="shared" si="303"/>
        <v>OK</v>
      </c>
      <c r="AT151" s="16" t="str">
        <f t="shared" si="303"/>
        <v>OK</v>
      </c>
      <c r="AU151" s="16" t="str">
        <f t="shared" si="303"/>
        <v>OK</v>
      </c>
      <c r="AV151" s="16" t="str">
        <f t="shared" si="303"/>
        <v>OK</v>
      </c>
      <c r="AW151" s="16" t="str">
        <f t="shared" si="303"/>
        <v>OK</v>
      </c>
    </row>
    <row r="152" spans="1:49" ht="13.5" customHeight="1">
      <c r="B152" s="18" t="s">
        <v>144</v>
      </c>
      <c r="C152" s="19">
        <f t="shared" ref="C152:M152" si="304">AVERAGE(C150:C151)</f>
        <v>6557.2873854964828</v>
      </c>
      <c r="D152" s="19">
        <f t="shared" si="304"/>
        <v>53.12851781169767</v>
      </c>
      <c r="E152" s="19">
        <f t="shared" si="304"/>
        <v>3654.8048277157409</v>
      </c>
      <c r="F152" s="19">
        <f t="shared" si="304"/>
        <v>2219.6060920459472</v>
      </c>
      <c r="G152" s="19">
        <f t="shared" si="304"/>
        <v>229.77388250295633</v>
      </c>
      <c r="H152" s="19">
        <f t="shared" si="304"/>
        <v>410.35548171025835</v>
      </c>
      <c r="I152" s="19">
        <f t="shared" si="304"/>
        <v>805.78266300354653</v>
      </c>
      <c r="J152" s="19">
        <f t="shared" si="304"/>
        <v>571.62572239797146</v>
      </c>
      <c r="K152" s="19">
        <f t="shared" si="304"/>
        <v>279.0278921781578</v>
      </c>
      <c r="L152" s="19">
        <f t="shared" si="304"/>
        <v>5.3205168962603429</v>
      </c>
      <c r="M152" s="19">
        <f t="shared" si="304"/>
        <v>64.346989641813806</v>
      </c>
      <c r="P152" s="48"/>
      <c r="U152" s="48"/>
      <c r="V152" s="48"/>
      <c r="W152" s="48"/>
      <c r="X152" s="48"/>
      <c r="Y152" s="48"/>
      <c r="AB152" s="59"/>
      <c r="AG152" s="59"/>
      <c r="AH152" s="59"/>
      <c r="AI152" s="59"/>
      <c r="AJ152" s="59"/>
      <c r="AK152" s="59"/>
      <c r="AN152" s="11"/>
      <c r="AS152" s="11"/>
      <c r="AT152" s="59"/>
      <c r="AU152" s="59"/>
      <c r="AV152" s="59"/>
      <c r="AW152" s="59"/>
    </row>
    <row r="153" spans="1:49" ht="13.5" customHeight="1">
      <c r="B153" s="20" t="s">
        <v>268</v>
      </c>
      <c r="C153" s="21">
        <f t="shared" ref="C153:M153" si="305">STDEV(C150:C151)</f>
        <v>461.2816323985781</v>
      </c>
      <c r="D153" s="21">
        <f t="shared" si="305"/>
        <v>14.794544104921426</v>
      </c>
      <c r="E153" s="21">
        <f t="shared" si="305"/>
        <v>756.84014106968971</v>
      </c>
      <c r="F153" s="21">
        <f t="shared" si="305"/>
        <v>160.96371304391045</v>
      </c>
      <c r="G153" s="21">
        <f t="shared" si="305"/>
        <v>201.04321461112724</v>
      </c>
      <c r="H153" s="21">
        <f t="shared" si="305"/>
        <v>68.403134563248599</v>
      </c>
      <c r="I153" s="21">
        <f t="shared" si="305"/>
        <v>71.746398573842612</v>
      </c>
      <c r="J153" s="21">
        <f t="shared" si="305"/>
        <v>180.16472530727529</v>
      </c>
      <c r="K153" s="21">
        <f t="shared" si="305"/>
        <v>41.094866871959354</v>
      </c>
      <c r="L153" s="21">
        <f t="shared" si="305"/>
        <v>2.4619908737655005</v>
      </c>
      <c r="M153" s="21">
        <f t="shared" si="305"/>
        <v>64.913182801950754</v>
      </c>
      <c r="V153" s="193"/>
      <c r="W153" s="193"/>
      <c r="X153" s="193"/>
      <c r="Y153" s="193"/>
    </row>
    <row r="154" spans="1:49" ht="13.5" customHeight="1">
      <c r="B154" s="20" t="s">
        <v>269</v>
      </c>
      <c r="C154" s="21">
        <f>+C152+C153</f>
        <v>7018.5690178950608</v>
      </c>
      <c r="D154" s="21">
        <f t="shared" ref="D154:M154" si="306">+D152+D153</f>
        <v>67.923061916619091</v>
      </c>
      <c r="E154" s="21">
        <f t="shared" si="306"/>
        <v>4411.644968785431</v>
      </c>
      <c r="F154" s="21">
        <f t="shared" si="306"/>
        <v>2380.5698050898577</v>
      </c>
      <c r="G154" s="21">
        <f t="shared" si="306"/>
        <v>430.81709711408359</v>
      </c>
      <c r="H154" s="21">
        <f t="shared" si="306"/>
        <v>478.75861627350696</v>
      </c>
      <c r="I154" s="21">
        <f t="shared" si="306"/>
        <v>877.52906157738914</v>
      </c>
      <c r="J154" s="21">
        <f t="shared" si="306"/>
        <v>751.79044770524672</v>
      </c>
      <c r="K154" s="21">
        <f t="shared" si="306"/>
        <v>320.12275905011717</v>
      </c>
      <c r="L154" s="21">
        <f t="shared" si="306"/>
        <v>7.7825077700258429</v>
      </c>
      <c r="M154" s="21">
        <f t="shared" si="306"/>
        <v>129.26017244376456</v>
      </c>
      <c r="V154" s="193"/>
      <c r="W154" s="193"/>
      <c r="X154" s="193"/>
      <c r="Y154" s="193"/>
    </row>
  </sheetData>
  <mergeCells count="104">
    <mergeCell ref="B14:B15"/>
    <mergeCell ref="N14:N15"/>
    <mergeCell ref="Z14:Z15"/>
    <mergeCell ref="AL14:AL15"/>
    <mergeCell ref="B2:B3"/>
    <mergeCell ref="N2:N3"/>
    <mergeCell ref="Z2:Z3"/>
    <mergeCell ref="C2:M2"/>
    <mergeCell ref="O2:Y2"/>
    <mergeCell ref="AA2:AK2"/>
    <mergeCell ref="C14:M14"/>
    <mergeCell ref="B75:B76"/>
    <mergeCell ref="N75:N76"/>
    <mergeCell ref="Z75:Z76"/>
    <mergeCell ref="AL75:AL76"/>
    <mergeCell ref="B64:B65"/>
    <mergeCell ref="N64:N65"/>
    <mergeCell ref="Z64:Z65"/>
    <mergeCell ref="AL29:AL30"/>
    <mergeCell ref="B47:B48"/>
    <mergeCell ref="N47:N48"/>
    <mergeCell ref="Z47:Z48"/>
    <mergeCell ref="AL47:AL48"/>
    <mergeCell ref="B29:B30"/>
    <mergeCell ref="N29:N30"/>
    <mergeCell ref="Z29:Z30"/>
    <mergeCell ref="C29:M29"/>
    <mergeCell ref="C47:M47"/>
    <mergeCell ref="C64:M64"/>
    <mergeCell ref="C75:M75"/>
    <mergeCell ref="AA64:AK64"/>
    <mergeCell ref="AA47:AK47"/>
    <mergeCell ref="AA29:AK29"/>
    <mergeCell ref="AL64:AL65"/>
    <mergeCell ref="AA75:AK75"/>
    <mergeCell ref="Z117:Z118"/>
    <mergeCell ref="AL117:AL118"/>
    <mergeCell ref="B107:B108"/>
    <mergeCell ref="N107:N108"/>
    <mergeCell ref="Z107:Z108"/>
    <mergeCell ref="AA107:AK107"/>
    <mergeCell ref="AL86:AL87"/>
    <mergeCell ref="B96:B97"/>
    <mergeCell ref="N96:N97"/>
    <mergeCell ref="Z96:Z97"/>
    <mergeCell ref="AL96:AL97"/>
    <mergeCell ref="B86:B87"/>
    <mergeCell ref="N86:N87"/>
    <mergeCell ref="Z86:Z87"/>
    <mergeCell ref="C117:M117"/>
    <mergeCell ref="C96:M96"/>
    <mergeCell ref="C107:M107"/>
    <mergeCell ref="C86:M86"/>
    <mergeCell ref="AL107:AL108"/>
    <mergeCell ref="O96:Y96"/>
    <mergeCell ref="O107:Y107"/>
    <mergeCell ref="O117:Y117"/>
    <mergeCell ref="B117:B118"/>
    <mergeCell ref="N117:N118"/>
    <mergeCell ref="B148:B149"/>
    <mergeCell ref="N148:N149"/>
    <mergeCell ref="Z148:Z149"/>
    <mergeCell ref="AL129:AL130"/>
    <mergeCell ref="B139:B140"/>
    <mergeCell ref="N139:N140"/>
    <mergeCell ref="Z139:Z140"/>
    <mergeCell ref="AL139:AL140"/>
    <mergeCell ref="B129:B130"/>
    <mergeCell ref="N129:N130"/>
    <mergeCell ref="Z129:Z130"/>
    <mergeCell ref="C129:M129"/>
    <mergeCell ref="C139:M139"/>
    <mergeCell ref="C148:M148"/>
    <mergeCell ref="AL148:AL149"/>
    <mergeCell ref="AA148:AK148"/>
    <mergeCell ref="AA139:AK139"/>
    <mergeCell ref="O129:Y129"/>
    <mergeCell ref="O139:Y139"/>
    <mergeCell ref="O148:Y148"/>
    <mergeCell ref="AA129:AK129"/>
    <mergeCell ref="AA117:AK117"/>
    <mergeCell ref="AM148:AW148"/>
    <mergeCell ref="AM2:AW2"/>
    <mergeCell ref="O14:Y14"/>
    <mergeCell ref="O29:Y29"/>
    <mergeCell ref="O47:Y47"/>
    <mergeCell ref="O64:Y64"/>
    <mergeCell ref="O75:Y75"/>
    <mergeCell ref="O86:Y86"/>
    <mergeCell ref="AL2:AL3"/>
    <mergeCell ref="AM86:AW86"/>
    <mergeCell ref="AM96:AW96"/>
    <mergeCell ref="AM107:AW107"/>
    <mergeCell ref="AM117:AW117"/>
    <mergeCell ref="AM129:AW129"/>
    <mergeCell ref="AM139:AW139"/>
    <mergeCell ref="AA14:AK14"/>
    <mergeCell ref="AM14:AW14"/>
    <mergeCell ref="AM29:AW29"/>
    <mergeCell ref="AM47:AW47"/>
    <mergeCell ref="AM64:AW64"/>
    <mergeCell ref="AM75:AW75"/>
    <mergeCell ref="AA96:AK96"/>
    <mergeCell ref="AA86:AK86"/>
  </mergeCells>
  <conditionalFormatting sqref="AM1:AW1048576">
    <cfRule type="containsText" dxfId="0" priority="1" operator="containsText" text="Not OK">
      <formula>NOT(ISERROR(SEARCH("Not OK",AM1)))</formula>
    </cfRule>
  </conditionalFormatting>
  <pageMargins left="0.7" right="0.7" top="0.75" bottom="0.75" header="0.3" footer="0.3"/>
  <pageSetup paperSize="9" scale="96" orientation="landscape" r:id="rId1"/>
  <colBreaks count="3" manualBreakCount="3">
    <brk id="8" max="153" man="1"/>
    <brk id="16" max="1048575" man="1"/>
    <brk id="30" max="1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09"/>
  <sheetViews>
    <sheetView zoomScale="69" zoomScaleNormal="69" workbookViewId="0">
      <selection activeCell="A2" sqref="A2:H15"/>
    </sheetView>
  </sheetViews>
  <sheetFormatPr defaultRowHeight="14.4"/>
  <cols>
    <col min="1" max="1" width="20.5546875" style="11" customWidth="1"/>
    <col min="2" max="3" width="16.5546875" style="11" customWidth="1"/>
    <col min="4" max="8" width="13.5546875" style="11" customWidth="1"/>
    <col min="9" max="9" width="20.6640625" style="11" customWidth="1"/>
    <col min="10" max="10" width="16.6640625" style="11" customWidth="1"/>
    <col min="11" max="11" width="16.6640625" style="22" customWidth="1"/>
    <col min="12" max="15" width="13.5546875" style="11" customWidth="1"/>
    <col min="16" max="16" width="13.5546875" style="22" customWidth="1"/>
    <col min="18" max="18" width="10.88671875" bestFit="1" customWidth="1"/>
  </cols>
  <sheetData>
    <row r="1" spans="1:18" ht="15">
      <c r="A1" s="24" t="s">
        <v>1359</v>
      </c>
      <c r="B1" s="24"/>
      <c r="C1" s="24"/>
      <c r="D1" s="24"/>
      <c r="E1" s="24"/>
      <c r="F1" s="24"/>
      <c r="G1" s="24"/>
      <c r="H1" s="24"/>
      <c r="I1" s="24" t="s">
        <v>1360</v>
      </c>
      <c r="J1" s="24"/>
      <c r="K1" s="25"/>
      <c r="L1" s="24"/>
      <c r="M1" s="24"/>
      <c r="N1" s="24"/>
      <c r="O1" s="24"/>
      <c r="P1" s="25"/>
    </row>
    <row r="2" spans="1:18">
      <c r="A2" s="371" t="s">
        <v>51</v>
      </c>
      <c r="B2" s="372" t="s">
        <v>135</v>
      </c>
      <c r="C2" s="373"/>
      <c r="D2" s="373"/>
      <c r="E2" s="373"/>
      <c r="F2" s="373"/>
      <c r="G2" s="373"/>
      <c r="H2" s="374"/>
      <c r="I2" s="371" t="s">
        <v>51</v>
      </c>
      <c r="J2" s="372" t="s">
        <v>4</v>
      </c>
      <c r="K2" s="373"/>
      <c r="L2" s="373"/>
      <c r="M2" s="373"/>
      <c r="N2" s="373"/>
      <c r="O2" s="373"/>
      <c r="P2" s="374"/>
    </row>
    <row r="3" spans="1:18">
      <c r="A3" s="371"/>
      <c r="B3" s="12" t="s">
        <v>137</v>
      </c>
      <c r="C3" s="13" t="s">
        <v>138</v>
      </c>
      <c r="D3" s="12" t="s">
        <v>139</v>
      </c>
      <c r="E3" s="12" t="s">
        <v>140</v>
      </c>
      <c r="F3" s="12" t="s">
        <v>141</v>
      </c>
      <c r="G3" s="12" t="s">
        <v>142</v>
      </c>
      <c r="H3" s="12" t="s">
        <v>143</v>
      </c>
      <c r="I3" s="371"/>
      <c r="J3" s="12" t="s">
        <v>137</v>
      </c>
      <c r="K3" s="13" t="s">
        <v>138</v>
      </c>
      <c r="L3" s="12" t="s">
        <v>139</v>
      </c>
      <c r="M3" s="12" t="s">
        <v>140</v>
      </c>
      <c r="N3" s="12" t="s">
        <v>141</v>
      </c>
      <c r="O3" s="12" t="s">
        <v>142</v>
      </c>
      <c r="P3" s="12" t="s">
        <v>143</v>
      </c>
    </row>
    <row r="4" spans="1:18">
      <c r="A4" s="309" t="str">
        <f>+'9.รายได้(แยกกลุ่ม)'!B10</f>
        <v>วังยาง,รพช.</v>
      </c>
      <c r="B4" s="314">
        <f>+'9.รายได้(แยกกลุ่ม)'!C10</f>
        <v>994.32568052930071</v>
      </c>
      <c r="C4" s="314">
        <f>+'9.รายได้(แยกกลุ่ม)'!D10</f>
        <v>295.662982471215</v>
      </c>
      <c r="D4" s="314">
        <f>+'9.รายได้(แยกกลุ่ม)'!E10</f>
        <v>1999.051027027027</v>
      </c>
      <c r="E4" s="314">
        <f>+'9.รายได้(แยกกลุ่ม)'!F10</f>
        <v>11273.125825242718</v>
      </c>
      <c r="F4" s="314">
        <f>+'9.รายได้(แยกกลุ่ม)'!G10</f>
        <v>7.0590231099161382</v>
      </c>
      <c r="G4" s="314">
        <f>+'9.รายได้(แยกกลุ่ม)'!H10</f>
        <v>16.577651878880992</v>
      </c>
      <c r="H4" s="314">
        <f>+'9.รายได้(แยกกลุ่ม)'!I10</f>
        <v>511.80557054476719</v>
      </c>
      <c r="I4" s="16" t="str">
        <f>+'9.รายได้(แยกกลุ่ม)'!R10</f>
        <v>วังยาง,รพช.</v>
      </c>
      <c r="J4" s="315">
        <f>+'9.รายได้(แยกกลุ่ม)'!S10</f>
        <v>7.7475983948312622E-4</v>
      </c>
      <c r="K4" s="315">
        <f>+'9.รายได้(แยกกลุ่ม)'!T10</f>
        <v>-0.39771003147307249</v>
      </c>
      <c r="L4" s="315">
        <f>+'9.รายได้(แยกกลุ่ม)'!U10</f>
        <v>0.34420401823987568</v>
      </c>
      <c r="M4" s="315">
        <f>+'9.รายได้(แยกกลุ่ม)'!V10</f>
        <v>0.34654522361327272</v>
      </c>
      <c r="N4" s="315">
        <f>+'9.รายได้(แยกกลุ่ม)'!W10</f>
        <v>-0.2902932854566877</v>
      </c>
      <c r="O4" s="315">
        <f>+'9.รายได้(แยกกลุ่ม)'!X10</f>
        <v>-0.56992237463305717</v>
      </c>
      <c r="P4" s="315">
        <f>+'9.รายได้(แยกกลุ่ม)'!Y10</f>
        <v>-0.44271207997478057</v>
      </c>
      <c r="R4" s="310"/>
    </row>
    <row r="5" spans="1:18">
      <c r="A5" s="309" t="str">
        <f>+'9.รายได้(แยกกลุ่ม)'!B20</f>
        <v>นาทม,รพช.</v>
      </c>
      <c r="B5" s="314">
        <f>+'9.รายได้(แยกกลุ่ม)'!C20</f>
        <v>1222.3880095081784</v>
      </c>
      <c r="C5" s="314">
        <f>+'9.รายได้(แยกกลุ่ม)'!D20</f>
        <v>397.53025524930672</v>
      </c>
      <c r="D5" s="314">
        <f>+'9.รายได้(แยกกลุ่ม)'!E20</f>
        <v>151.23597391304347</v>
      </c>
      <c r="E5" s="314">
        <f>+'9.รายได้(แยกกลุ่ม)'!F20</f>
        <v>1821.0656069364161</v>
      </c>
      <c r="F5" s="314">
        <f>+'9.รายได้(แยกกลุ่ม)'!G20</f>
        <v>7.707707876539045</v>
      </c>
      <c r="G5" s="314">
        <f>+'9.รายได้(แยกกลุ่ม)'!H20</f>
        <v>20.072567043346265</v>
      </c>
      <c r="H5" s="314">
        <f>+'9.รายได้(แยกกลุ่ม)'!I20</f>
        <v>832.60921670722735</v>
      </c>
      <c r="I5" s="16" t="str">
        <f>+'9.รายได้(แยกกลุ่ม)'!R20</f>
        <v>นาทม,รพช.</v>
      </c>
      <c r="J5" s="315">
        <f>+'9.รายได้(แยกกลุ่ม)'!S20</f>
        <v>0.30707354939811826</v>
      </c>
      <c r="K5" s="315">
        <f>+'9.รายได้(แยกกลุ่ม)'!T20</f>
        <v>0.61541957602334652</v>
      </c>
      <c r="L5" s="315">
        <f>+'9.รายได้(แยกกลุ่ม)'!U20</f>
        <v>-0.75471085766180479</v>
      </c>
      <c r="M5" s="315">
        <f>+'9.รายได้(แยกกลุ่ม)'!V20</f>
        <v>-0.19159612296949452</v>
      </c>
      <c r="N5" s="315">
        <f>+'9.รายได้(แยกกลุ่ม)'!W20</f>
        <v>-9.2232039576791755E-2</v>
      </c>
      <c r="O5" s="315">
        <f>+'9.รายได้(แยกกลุ่ม)'!X20</f>
        <v>-0.31731906827799244</v>
      </c>
      <c r="P5" s="315">
        <f>+'9.รายได้(แยกกลุ่ม)'!Y20</f>
        <v>0.48535035144144134</v>
      </c>
    </row>
    <row r="6" spans="1:18">
      <c r="A6" s="313" t="str">
        <f>+'9.รายได้(แยกกลุ่ม)'!B41</f>
        <v>ปลาปาก,รพช.</v>
      </c>
      <c r="B6" s="313">
        <f>+'9.รายได้(แยกกลุ่ม)'!C41</f>
        <v>571.43467001453007</v>
      </c>
      <c r="C6" s="313">
        <f>+'9.รายได้(แยกกลุ่ม)'!D41</f>
        <v>170.64368961737492</v>
      </c>
      <c r="D6" s="313">
        <f>+'9.รายได้(แยกกลุ่ม)'!E41</f>
        <v>179.78499870700804</v>
      </c>
      <c r="E6" s="313">
        <f>+'9.รายได้(แยกกลุ่ม)'!F41</f>
        <v>2782.3611456102785</v>
      </c>
      <c r="F6" s="313">
        <f>+'9.รายได้(แยกกลุ่ม)'!G41</f>
        <v>1.8446092287360962</v>
      </c>
      <c r="G6" s="313">
        <f>+'9.รายได้(แยกกลุ่ม)'!H41</f>
        <v>14.241337505965273</v>
      </c>
      <c r="H6" s="313">
        <f>+'9.รายได้(แยกกลุ่ม)'!I41</f>
        <v>498.3926098039716</v>
      </c>
      <c r="I6" s="16" t="str">
        <f>+'9.รายได้(แยกกลุ่ม)'!R41</f>
        <v>ปลาปาก,รพช.</v>
      </c>
      <c r="J6" s="315">
        <f>+'9.รายได้(แยกกลุ่ม)'!S41</f>
        <v>-0.3608795721671757</v>
      </c>
      <c r="K6" s="315">
        <f>+'9.รายได้(แยกกลุ่ม)'!T41</f>
        <v>-0.18978519837567728</v>
      </c>
      <c r="L6" s="315">
        <f>+'9.รายได้(แยกกลุ่ม)'!U41</f>
        <v>-0.73579967395410761</v>
      </c>
      <c r="M6" s="315">
        <f>+'9.รายได้(แยกกลุ่ม)'!V41</f>
        <v>5.4381433930606226E-3</v>
      </c>
      <c r="N6" s="315">
        <f>+'9.รายได้(แยกกลุ่ม)'!W41</f>
        <v>-0.67625790665076679</v>
      </c>
      <c r="O6" s="315">
        <f>+'9.รายได้(แยกกลุ่ม)'!X41</f>
        <v>-0.46307552348154751</v>
      </c>
      <c r="P6" s="315">
        <f>+'9.รายได้(แยกกลุ่ม)'!Y41</f>
        <v>-0.13429416522106918</v>
      </c>
    </row>
    <row r="7" spans="1:18">
      <c r="A7" s="313" t="str">
        <f>+'9.รายได้(แยกกลุ่ม)'!B42</f>
        <v>ท่าอุเทน,รพช.</v>
      </c>
      <c r="B7" s="313">
        <f>+'9.รายได้(แยกกลุ่ม)'!C42</f>
        <v>565.42488967442705</v>
      </c>
      <c r="C7" s="313">
        <f>+'9.รายได้(แยกกลุ่ม)'!D42</f>
        <v>121.15514477417032</v>
      </c>
      <c r="D7" s="313">
        <f>+'9.รายได้(แยกกลุ่ม)'!E42</f>
        <v>205.86929816297689</v>
      </c>
      <c r="E7" s="313">
        <f>+'9.รายได้(แยกกลุ่ม)'!F42</f>
        <v>1876.0903567735263</v>
      </c>
      <c r="F7" s="313">
        <f>+'9.รายได้(แยกกลุ่ม)'!G42</f>
        <v>1.2518678957000622</v>
      </c>
      <c r="G7" s="313">
        <f>+'9.รายได้(แยกกลุ่ม)'!H42</f>
        <v>18.265014523413758</v>
      </c>
      <c r="H7" s="313">
        <f>+'9.รายได้(แยกกลุ่ม)'!I42</f>
        <v>467.20832732922048</v>
      </c>
      <c r="I7" s="16" t="str">
        <f>+'9.รายได้(แยกกลุ่ม)'!R42</f>
        <v>ท่าอุเทน,รพช.</v>
      </c>
      <c r="J7" s="315">
        <f>+'9.รายได้(แยกกลุ่ม)'!S42</f>
        <v>-0.36760120384914946</v>
      </c>
      <c r="K7" s="315">
        <f>+'9.รายได้(แยกกลุ่ม)'!T42</f>
        <v>-0.42475639263852571</v>
      </c>
      <c r="L7" s="315">
        <f>+'9.รายได้(แยกกลุ่ม)'!U42</f>
        <v>-0.6974678861491832</v>
      </c>
      <c r="M7" s="315">
        <f>+'9.รายได้(แยกกลุ่ม)'!V42</f>
        <v>-0.32205321076741006</v>
      </c>
      <c r="N7" s="315">
        <f>+'9.รายได้(แยกกลุ่ม)'!W42</f>
        <v>-0.78028824379875172</v>
      </c>
      <c r="O7" s="315">
        <f>+'9.รายได้(แยกกลุ่ม)'!X42</f>
        <v>-0.31137553916701788</v>
      </c>
      <c r="P7" s="315">
        <f>+'9.รายได้(แยกกลุ่ม)'!Y42</f>
        <v>-0.18846113070317105</v>
      </c>
    </row>
    <row r="8" spans="1:18">
      <c r="A8" s="313" t="str">
        <f>+'9.รายได้(แยกกลุ่ม)'!B57</f>
        <v>บ้านแพง,รพช.</v>
      </c>
      <c r="B8" s="313">
        <f>+'9.รายได้(แยกกลุ่ม)'!C57</f>
        <v>842.85899496184322</v>
      </c>
      <c r="C8" s="313">
        <f>+'9.รายได้(แยกกลุ่ม)'!D57</f>
        <v>158.24389493961618</v>
      </c>
      <c r="D8" s="313">
        <f>+'9.รายได้(แยกกลุ่ม)'!E57</f>
        <v>108.22396479851781</v>
      </c>
      <c r="E8" s="313">
        <f>+'9.รายได้(แยกกลุ่ม)'!F57</f>
        <v>2960.250744485294</v>
      </c>
      <c r="F8" s="313">
        <f>+'9.รายได้(แยกกลุ่ม)'!G57</f>
        <v>0.78265421618562536</v>
      </c>
      <c r="G8" s="313">
        <f>+'9.รายได้(แยกกลุ่ม)'!H57</f>
        <v>78.979711375212219</v>
      </c>
      <c r="H8" s="313">
        <f>+'9.รายได้(แยกกลุ่ม)'!I57</f>
        <v>772.63623657108985</v>
      </c>
      <c r="I8" s="16" t="str">
        <f>+'9.รายได้(แยกกลุ่ม)'!R57</f>
        <v>บ้านแพง,รพช.</v>
      </c>
      <c r="J8" s="315">
        <f>+'9.รายได้(แยกกลุ่ม)'!S57</f>
        <v>-8.6100457075933751E-2</v>
      </c>
      <c r="K8" s="315">
        <f>+'9.รายได้(แยกกลุ่ม)'!T57</f>
        <v>-0.27014763629976468</v>
      </c>
      <c r="L8" s="315">
        <f>+'9.รายได้(แยกกลุ่ม)'!U57</f>
        <v>-0.83836678615160454</v>
      </c>
      <c r="M8" s="315">
        <f>+'9.รายได้(แยกกลุ่ม)'!V57</f>
        <v>4.1844973601296936E-2</v>
      </c>
      <c r="N8" s="315">
        <f>+'9.รายได้(แยกกลุ่ม)'!W57</f>
        <v>-0.86536165338910953</v>
      </c>
      <c r="O8" s="315">
        <f>+'9.รายได้(แยกกลุ่ม)'!X57</f>
        <v>0.60505398872990557</v>
      </c>
      <c r="P8" s="315">
        <f>+'9.รายได้(แยกกลุ่ม)'!Y57</f>
        <v>0.27621304925345408</v>
      </c>
    </row>
    <row r="9" spans="1:18">
      <c r="A9" s="313" t="str">
        <f>+'9.รายได้(แยกกลุ่ม)'!B58</f>
        <v>นาหว้า,รพช.</v>
      </c>
      <c r="B9" s="313">
        <f>+'9.รายได้(แยกกลุ่ม)'!C58</f>
        <v>779.72351560012737</v>
      </c>
      <c r="C9" s="313">
        <f>+'9.รายได้(แยกกลุ่ม)'!D58</f>
        <v>203.97522047118753</v>
      </c>
      <c r="D9" s="313">
        <f>+'9.รายได้(แยกกลุ่ม)'!E58</f>
        <v>246.73057597366983</v>
      </c>
      <c r="E9" s="313">
        <f>+'9.รายได้(แยกกลุ่ม)'!F58</f>
        <v>1715.9219580419583</v>
      </c>
      <c r="F9" s="313">
        <f>+'9.รายได้(แยกกลุ่ม)'!G58</f>
        <v>2.0052205557582625</v>
      </c>
      <c r="G9" s="313">
        <f>+'9.รายได้(แยกกลุ่ม)'!H58</f>
        <v>21.65517638699518</v>
      </c>
      <c r="H9" s="313">
        <f>+'9.รายได้(แยกกลุ่ม)'!I58</f>
        <v>534.50872598959984</v>
      </c>
      <c r="I9" s="16" t="str">
        <f>+'9.รายได้(แยกกลุ่ม)'!R58</f>
        <v>นาหว้า,รพช.</v>
      </c>
      <c r="J9" s="315">
        <f>+'9.รายได้(แยกกลุ่ม)'!S58</f>
        <v>-0.1545573236169096</v>
      </c>
      <c r="K9" s="315">
        <f>+'9.รายได้(แยกกลุ่ม)'!T58</f>
        <v>-5.9225653830244814E-2</v>
      </c>
      <c r="L9" s="315">
        <f>+'9.รายได้(แยกกลุ่ม)'!U58</f>
        <v>-0.63150623779552995</v>
      </c>
      <c r="M9" s="315">
        <f>+'9.รายได้(แยกกลุ่ม)'!V58</f>
        <v>-0.39609012161942858</v>
      </c>
      <c r="N9" s="315">
        <f>+'9.รายได้(แยกกลุ่ม)'!W58</f>
        <v>-0.65504615622816598</v>
      </c>
      <c r="O9" s="315">
        <f>+'9.รายได้(แยกกลุ่ม)'!X58</f>
        <v>-0.55991574758394225</v>
      </c>
      <c r="P9" s="315">
        <f>+'9.รายได้(แยกกลุ่ม)'!Y58</f>
        <v>-0.11711750140649507</v>
      </c>
    </row>
    <row r="10" spans="1:18">
      <c r="A10" s="313" t="str">
        <f>+'9.รายได้(แยกกลุ่ม)'!B70</f>
        <v>เรณูนคร,รพช.</v>
      </c>
      <c r="B10" s="313">
        <f>+'9.รายได้(แยกกลุ่ม)'!C70</f>
        <v>783.39754701954314</v>
      </c>
      <c r="C10" s="313">
        <f>+'9.รายได้(แยกกลุ่ม)'!D70</f>
        <v>373.99932886111623</v>
      </c>
      <c r="D10" s="313">
        <f>+'9.รายได้(แยกกลุ่ม)'!E70</f>
        <v>347.44797434763376</v>
      </c>
      <c r="E10" s="313">
        <f>+'9.รายได้(แยกกลุ่ม)'!F70</f>
        <v>3875.4472362869196</v>
      </c>
      <c r="F10" s="313">
        <f>+'9.รายได้(แยกกลุ่ม)'!G70</f>
        <v>5.4076598612832392</v>
      </c>
      <c r="G10" s="313">
        <f>+'9.รายได้(แยกกลุ่ม)'!H70</f>
        <v>21.570499858674147</v>
      </c>
      <c r="H10" s="313">
        <f>+'9.รายได้(แยกกลุ่ม)'!I70</f>
        <v>678.63448171292043</v>
      </c>
      <c r="I10" s="16" t="str">
        <f>+'9.รายได้(แยกกลุ่ม)'!R70</f>
        <v>เรณูนคร,รพช.</v>
      </c>
      <c r="J10" s="315">
        <f>+'9.รายได้(แยกกลุ่ม)'!S70</f>
        <v>-0.14068396423543911</v>
      </c>
      <c r="K10" s="315">
        <f>+'9.รายได้(แยกกลุ่ม)'!T70</f>
        <v>0.35021261296915923</v>
      </c>
      <c r="L10" s="315">
        <f>+'9.รายได้(แยกกลุ่ม)'!U70</f>
        <v>-0.66363852170662696</v>
      </c>
      <c r="M10" s="315">
        <f>+'9.รายได้(แยกกลุ่ม)'!V70</f>
        <v>-0.35744595231135068</v>
      </c>
      <c r="N10" s="315">
        <f>+'9.รายได้(แยกกลุ่ม)'!W70</f>
        <v>-0.37913801848105216</v>
      </c>
      <c r="O10" s="315">
        <f>+'9.รายได้(แยกกลุ่ม)'!X70</f>
        <v>-0.47868959356621205</v>
      </c>
      <c r="P10" s="315">
        <f>+'9.รายได้(แยกกลุ่ม)'!Y70</f>
        <v>8.5228783075388531E-2</v>
      </c>
    </row>
    <row r="11" spans="1:18">
      <c r="A11" s="313" t="str">
        <f>+'9.รายได้(แยกกลุ่ม)'!B71</f>
        <v>โพนสวรรค์,รพช.</v>
      </c>
      <c r="B11" s="313">
        <f>+'9.รายได้(แยกกลุ่ม)'!C71</f>
        <v>780.88442776086356</v>
      </c>
      <c r="C11" s="313">
        <f>+'9.รายได้(แยกกลุ่ม)'!D71</f>
        <v>219.62967709198264</v>
      </c>
      <c r="D11" s="313">
        <f>+'9.รายได้(แยกกลุ่ม)'!E71</f>
        <v>68.359406873614191</v>
      </c>
      <c r="E11" s="313">
        <f>+'9.รายได้(แยกกลุ่ม)'!F71</f>
        <v>2313.7419165378669</v>
      </c>
      <c r="F11" s="313">
        <f>+'9.รายได้(แยกกลุ่ม)'!G71</f>
        <v>5.4287042297164696</v>
      </c>
      <c r="G11" s="313">
        <f>+'9.รายได้(แยกกลุ่ม)'!H71</f>
        <v>23.62177434626177</v>
      </c>
      <c r="H11" s="313">
        <f>+'9.รายได้(แยกกลุ่ม)'!I71</f>
        <v>433.49817326321619</v>
      </c>
      <c r="I11" s="16" t="str">
        <f>+'9.รายได้(แยกกลุ่ม)'!R71</f>
        <v>โพนสวรรค์,รพช.</v>
      </c>
      <c r="J11" s="315">
        <f>+'9.รายได้(แยกกลุ่ม)'!S71</f>
        <v>-0.14344062806083432</v>
      </c>
      <c r="K11" s="315">
        <f>+'9.รายได้(แยกกลุ่ม)'!T71</f>
        <v>-0.20709280122248422</v>
      </c>
      <c r="L11" s="315">
        <f>+'9.รายได้(แยกกลุ่ม)'!U71</f>
        <v>-0.93382182988851947</v>
      </c>
      <c r="M11" s="315">
        <f>+'9.รายได้(แยกกลุ่ม)'!V71</f>
        <v>-0.61637866725216561</v>
      </c>
      <c r="N11" s="315">
        <f>+'9.รายได้(แยกกลุ่ม)'!W71</f>
        <v>-0.37672188125710887</v>
      </c>
      <c r="O11" s="315">
        <f>+'9.รายได้(แยกกลุ่ม)'!X71</f>
        <v>-0.42911490851775469</v>
      </c>
      <c r="P11" s="315">
        <f>+'9.รายได้(แยกกลุ่ม)'!Y71</f>
        <v>-0.30677749552541295</v>
      </c>
    </row>
    <row r="12" spans="1:18">
      <c r="A12" s="313" t="str">
        <f>+'9.รายได้(แยกกลุ่ม)'!B82</f>
        <v>นาแก,รพช.</v>
      </c>
      <c r="B12" s="313">
        <f>+'9.รายได้(แยกกลุ่ม)'!C82</f>
        <v>730.81044383571782</v>
      </c>
      <c r="C12" s="313">
        <f>+'9.รายได้(แยกกลุ่ม)'!D82</f>
        <v>258.32187343833868</v>
      </c>
      <c r="D12" s="313">
        <f>+'9.รายได้(แยกกลุ่ม)'!E82</f>
        <v>142.32434822521415</v>
      </c>
      <c r="E12" s="313">
        <f>+'9.รายได้(แยกกลุ่ม)'!F82</f>
        <v>1233.353629054616</v>
      </c>
      <c r="F12" s="313">
        <f>+'9.รายได้(แยกกลุ่ม)'!G82</f>
        <v>6.1529658915942482</v>
      </c>
      <c r="G12" s="313">
        <f>+'9.รายได้(แยกกลุ่ม)'!H82</f>
        <v>17.67468096766617</v>
      </c>
      <c r="H12" s="313">
        <f>+'9.รายได้(แยกกลุ่ม)'!I82</f>
        <v>542.92373262507169</v>
      </c>
      <c r="I12" s="16" t="str">
        <f>+'9.รายได้(แยกกลุ่ม)'!R82</f>
        <v>นาแก,รพช.</v>
      </c>
      <c r="J12" s="315">
        <f>+'9.รายได้(แยกกลุ่ม)'!S82</f>
        <v>-0.10007837279763983</v>
      </c>
      <c r="K12" s="315">
        <f>+'9.รายได้(แยกกลุ่ม)'!T82</f>
        <v>0.1561347598582904</v>
      </c>
      <c r="L12" s="315">
        <f>+'9.รายได้(แยกกลุ่ม)'!U82</f>
        <v>-0.71638397005072729</v>
      </c>
      <c r="M12" s="315">
        <f>+'9.รายได้(แยกกลุ่ม)'!V82</f>
        <v>-0.31624987257126203</v>
      </c>
      <c r="N12" s="315">
        <f>+'9.รายได้(แยกกลุ่ม)'!W82</f>
        <v>0.12723316713773822</v>
      </c>
      <c r="O12" s="315">
        <f>+'9.รายได้(แยกกลุ่ม)'!X82</f>
        <v>-0.4257119498723364</v>
      </c>
      <c r="P12" s="315">
        <f>+'9.รายได้(แยกกลุ่ม)'!Y82</f>
        <v>0.14093645134899849</v>
      </c>
    </row>
    <row r="13" spans="1:18">
      <c r="A13" s="312" t="str">
        <f>+'9.รายได้(แยกกลุ่ม)'!B113</f>
        <v>ศรีสงคราม,รพช.</v>
      </c>
      <c r="B13" s="313">
        <f>+'9.รายได้(แยกกลุ่ม)'!C113</f>
        <v>994.68251656124846</v>
      </c>
      <c r="C13" s="313">
        <f>+'9.รายได้(แยกกลุ่ม)'!D113</f>
        <v>536.86390714472839</v>
      </c>
      <c r="D13" s="313">
        <f>+'9.รายได้(แยกกลุ่ม)'!E113</f>
        <v>892.23564306128935</v>
      </c>
      <c r="E13" s="313">
        <f>+'9.รายได้(แยกกลุ่ม)'!F113</f>
        <v>4701.0194451294701</v>
      </c>
      <c r="F13" s="313">
        <f>+'9.รายได้(แยกกลุ่ม)'!G113</f>
        <v>3.601356692200457</v>
      </c>
      <c r="G13" s="313">
        <f>+'9.รายได้(แยกกลุ่ม)'!H113</f>
        <v>54.681037783302912</v>
      </c>
      <c r="H13" s="313">
        <f>+'9.รายได้(แยกกลุ่ม)'!I113</f>
        <v>557.34028425465021</v>
      </c>
      <c r="I13" s="16" t="str">
        <f>+'9.รายได้(แยกกลุ่ม)'!R113</f>
        <v>ศรีสงคราม,รพช.</v>
      </c>
      <c r="J13" s="315">
        <f>+'9.รายได้(แยกกลุ่ม)'!S113</f>
        <v>8.7196822540411452E-3</v>
      </c>
      <c r="K13" s="315">
        <f>+'9.รายได้(แยกกลุ่ม)'!T113</f>
        <v>0.96354659119197161</v>
      </c>
      <c r="L13" s="315">
        <f>+'9.รายได้(แยกกลุ่ม)'!U113</f>
        <v>-0.33775067302084161</v>
      </c>
      <c r="M13" s="315">
        <f>+'9.รายได้(แยกกลุ่ม)'!V113</f>
        <v>-1.3173692837842234E-2</v>
      </c>
      <c r="N13" s="315">
        <f>+'9.รายได้(แยกกลุ่ม)'!W113</f>
        <v>-0.55475512030820928</v>
      </c>
      <c r="O13" s="315">
        <f>+'9.รายได้(แยกกลุ่ม)'!X113</f>
        <v>-2.2824449790205649E-3</v>
      </c>
      <c r="P13" s="315">
        <f>+'9.รายได้(แยกกลุ่ม)'!Y113</f>
        <v>-7.0076885844705963E-2</v>
      </c>
    </row>
    <row r="14" spans="1:18">
      <c r="A14" s="312" t="str">
        <f>+'9.รายได้(แยกกลุ่ม)'!B125</f>
        <v>สมเด็จพระยุพราชธาตุพนม,รพช.</v>
      </c>
      <c r="B14" s="313">
        <f>+'9.รายได้(แยกกลุ่ม)'!C125</f>
        <v>1239.7507767344036</v>
      </c>
      <c r="C14" s="313">
        <f>+'9.รายได้(แยกกลุ่ม)'!D125</f>
        <v>352.89378016263396</v>
      </c>
      <c r="D14" s="313">
        <f>+'9.รายได้(แยกกลุ่ม)'!E125</f>
        <v>1025.7784919093851</v>
      </c>
      <c r="E14" s="313">
        <f>+'9.รายได้(แยกกลุ่ม)'!F125</f>
        <v>8010.0637853107346</v>
      </c>
      <c r="F14" s="313">
        <f>+'9.รายได้(แยกกลุ่ม)'!G125</f>
        <v>12.865055375390074</v>
      </c>
      <c r="G14" s="313">
        <f>+'9.รายได้(แยกกลุ่ม)'!H125</f>
        <v>123.11169919843358</v>
      </c>
      <c r="H14" s="313">
        <f>+'9.รายได้(แยกกลุ่ม)'!I125</f>
        <v>670.95517679402462</v>
      </c>
      <c r="I14" s="16" t="str">
        <f>+'9.รายได้(แยกกลุ่ม)'!R125</f>
        <v>สมเด็จพระยุพราชธาตุพนม,รพช.</v>
      </c>
      <c r="J14" s="315">
        <f>+'9.รายได้(แยกกลุ่ม)'!S125</f>
        <v>4.2611917928055698</v>
      </c>
      <c r="K14" s="315">
        <f>+'9.รายได้(แยกกลุ่ม)'!T125</f>
        <v>2.2305281760581939</v>
      </c>
      <c r="L14" s="315">
        <f>+'9.รายได้(แยกกลุ่ม)'!U125</f>
        <v>3.4999360618276412</v>
      </c>
      <c r="M14" s="315">
        <f>+'9.รายได้(แยกกลุ่ม)'!V125</f>
        <v>3.7621847177869876</v>
      </c>
      <c r="N14" s="315">
        <f>+'9.รายได้(แยกกลุ่ม)'!W125</f>
        <v>0.87980680873989148</v>
      </c>
      <c r="O14" s="315">
        <f>+'9.รายได้(แยกกลุ่ม)'!X125</f>
        <v>3.592949814955424</v>
      </c>
      <c r="P14" s="315">
        <f>+'9.รายได้(แยกกลุ่ม)'!Y125</f>
        <v>4.2682936354064864</v>
      </c>
    </row>
    <row r="15" spans="1:18">
      <c r="A15" s="312" t="str">
        <f>+'9.รายได้(แยกกลุ่ม)'!B144</f>
        <v>นครพนม,รพท.</v>
      </c>
      <c r="B15" s="313">
        <f>+'9.รายได้(แยกกลุ่ม)'!C144</f>
        <v>1584.6149817631465</v>
      </c>
      <c r="C15" s="313">
        <f>+'9.รายได้(แยกกลุ่ม)'!D144</f>
        <v>910.19871909605376</v>
      </c>
      <c r="D15" s="313">
        <f>+'9.รายได้(แยกกลุ่ม)'!E144</f>
        <v>3363.8266606606603</v>
      </c>
      <c r="E15" s="313">
        <f>+'9.รายได้(แยกกลุ่ม)'!F144</f>
        <v>11398.381432272923</v>
      </c>
      <c r="F15" s="313">
        <f>+'9.รายได้(แยกกลุ่ม)'!G144</f>
        <v>37.026800611790875</v>
      </c>
      <c r="G15" s="313">
        <f>+'9.รายได้(แยกกลุ่ม)'!H144</f>
        <v>283.93723289766405</v>
      </c>
      <c r="H15" s="313">
        <f>+'9.รายได้(แยกกลุ่ม)'!I144</f>
        <v>1417.3771863543216</v>
      </c>
      <c r="I15" s="16" t="str">
        <f>+'9.รายได้(แยกกลุ่ม)'!R144</f>
        <v>นครพนม,รพท.</v>
      </c>
      <c r="J15" s="315">
        <f>+'9.รายได้(แยกกลุ่ม)'!S144</f>
        <v>-6.2740694203624339E-2</v>
      </c>
      <c r="K15" s="315">
        <f>+'9.รายได้(แยกกลุ่ม)'!T144</f>
        <v>-0.17428915204119147</v>
      </c>
      <c r="L15" s="315">
        <f>+'9.รายได้(แยกกลุ่ม)'!U144</f>
        <v>-0.20367565097645657</v>
      </c>
      <c r="M15" s="315">
        <f>+'9.รายได้(แยกกลุ่ม)'!V144</f>
        <v>2.9193315845518753E-2</v>
      </c>
      <c r="N15" s="315">
        <f>+'9.รายได้(แยกกลุ่ม)'!W144</f>
        <v>-0.46702562058690583</v>
      </c>
      <c r="O15" s="315">
        <f>+'9.รายได้(แยกกลุ่ม)'!X144</f>
        <v>-0.12151806503413839</v>
      </c>
      <c r="P15" s="315">
        <f>+'9.รายได้(แยกกลุ่ม)'!Y144</f>
        <v>-3.5423323129765143E-2</v>
      </c>
    </row>
    <row r="17" spans="1:16">
      <c r="A17" s="371" t="s">
        <v>55</v>
      </c>
      <c r="B17" s="372" t="s">
        <v>135</v>
      </c>
      <c r="C17" s="373"/>
      <c r="D17" s="373"/>
      <c r="E17" s="373"/>
      <c r="F17" s="373"/>
      <c r="G17" s="373"/>
      <c r="H17" s="374"/>
      <c r="I17" s="371" t="s">
        <v>55</v>
      </c>
      <c r="J17" s="372" t="s">
        <v>4</v>
      </c>
      <c r="K17" s="373"/>
      <c r="L17" s="373"/>
      <c r="M17" s="373"/>
      <c r="N17" s="373"/>
      <c r="O17" s="373"/>
      <c r="P17" s="374"/>
    </row>
    <row r="18" spans="1:16">
      <c r="A18" s="371"/>
      <c r="B18" s="12" t="s">
        <v>137</v>
      </c>
      <c r="C18" s="13" t="s">
        <v>138</v>
      </c>
      <c r="D18" s="12" t="s">
        <v>139</v>
      </c>
      <c r="E18" s="12" t="s">
        <v>140</v>
      </c>
      <c r="F18" s="12" t="s">
        <v>141</v>
      </c>
      <c r="G18" s="12" t="s">
        <v>142</v>
      </c>
      <c r="H18" s="12" t="s">
        <v>143</v>
      </c>
      <c r="I18" s="371"/>
      <c r="J18" s="12" t="s">
        <v>137</v>
      </c>
      <c r="K18" s="13" t="s">
        <v>138</v>
      </c>
      <c r="L18" s="12" t="s">
        <v>139</v>
      </c>
      <c r="M18" s="12" t="s">
        <v>140</v>
      </c>
      <c r="N18" s="12" t="s">
        <v>141</v>
      </c>
      <c r="O18" s="12" t="s">
        <v>142</v>
      </c>
      <c r="P18" s="12" t="s">
        <v>143</v>
      </c>
    </row>
    <row r="19" spans="1:16">
      <c r="A19" s="313" t="str">
        <f>+'9.รายได้(แยกกลุ่ม)'!B6</f>
        <v>บุ่งคล้า,รพช.</v>
      </c>
      <c r="B19" s="313">
        <f>+'9.รายได้(แยกกลุ่ม)'!C6</f>
        <v>1182.8286184503161</v>
      </c>
      <c r="C19" s="313">
        <f>+'9.รายได้(แยกกลุ่ม)'!D6</f>
        <v>574.24972333422295</v>
      </c>
      <c r="D19" s="313">
        <f>+'9.รายได้(แยกกลุ่ม)'!E6</f>
        <v>1352.8863209876542</v>
      </c>
      <c r="E19" s="313">
        <f>+'9.รายได้(แยกกลุ่ม)'!F6</f>
        <v>3445.9507779171895</v>
      </c>
      <c r="F19" s="313">
        <f>+'9.รายได้(แยกกลุ่ม)'!G6</f>
        <v>6.3729797080811679</v>
      </c>
      <c r="G19" s="313">
        <f>+'9.รายได้(แยกกลุ่ม)'!H6</f>
        <v>61.12616589533642</v>
      </c>
      <c r="H19" s="313">
        <f>+'9.รายได้(แยกกลุ่ม)'!I6</f>
        <v>997.23530468819501</v>
      </c>
      <c r="I19" s="16" t="str">
        <f>+'9.รายได้(แยกกลุ่ม)'!R6</f>
        <v>บุ่งคล้า,รพช.</v>
      </c>
      <c r="J19" s="15">
        <f>+'9.รายได้(แยกกลุ่ม)'!S6</f>
        <v>0.19050030562496384</v>
      </c>
      <c r="K19" s="15">
        <f>+'9.รายได้(แยกกลุ่ม)'!T6</f>
        <v>0.16979421942765016</v>
      </c>
      <c r="L19" s="15">
        <f>+'9.รายได้(แยกกลุ่ม)'!U6</f>
        <v>-9.0290740803195907E-2</v>
      </c>
      <c r="M19" s="15">
        <f>+'9.รายได้(แยกกลุ่ม)'!V6</f>
        <v>-0.58839024484046087</v>
      </c>
      <c r="N19" s="15">
        <f>+'9.รายได้(แยกกลุ่ม)'!W6</f>
        <v>-0.35926736319648961</v>
      </c>
      <c r="O19" s="15">
        <f>+'9.รายได้(แยกกลุ่ม)'!X6</f>
        <v>0.58580940582681773</v>
      </c>
      <c r="P19" s="15">
        <f>+'9.รายได้(แยกกลุ่ม)'!Y6</f>
        <v>8.5856076427345954E-2</v>
      </c>
    </row>
    <row r="20" spans="1:16">
      <c r="A20" s="313" t="str">
        <f>+'9.รายได้(แยกกลุ่ม)'!B53</f>
        <v>ศรีวิไล,รพช.</v>
      </c>
      <c r="B20" s="313">
        <f>+'9.รายได้(แยกกลุ่ม)'!C53</f>
        <v>834.11949765763495</v>
      </c>
      <c r="C20" s="313">
        <f>+'9.รายได้(แยกกลุ่ม)'!D53</f>
        <v>155.24980817928588</v>
      </c>
      <c r="D20" s="313">
        <f>+'9.รายได้(แยกกลุ่ม)'!E53</f>
        <v>832.56706846673114</v>
      </c>
      <c r="E20" s="313">
        <f>+'9.รายได้(แยกกลุ่ม)'!F53</f>
        <v>1395.9168923971749</v>
      </c>
      <c r="F20" s="313">
        <f>+'9.รายได้(แยกกลุ่ม)'!G53</f>
        <v>10.019424096994191</v>
      </c>
      <c r="G20" s="313">
        <f>+'9.รายได้(แยกกลุ่ม)'!H53</f>
        <v>31.297840363728213</v>
      </c>
      <c r="H20" s="313">
        <f>+'9.รายได้(แยกกลุ่ม)'!I53</f>
        <v>581.2677497467713</v>
      </c>
      <c r="I20" s="16" t="str">
        <f>+'9.รายได้(แยกกลุ่ม)'!R53</f>
        <v>ศรีวิไล,รพช.</v>
      </c>
      <c r="J20" s="15">
        <f>+'9.รายได้(แยกกลุ่ม)'!S53</f>
        <v>-9.5576564751647192E-2</v>
      </c>
      <c r="K20" s="15">
        <f>+'9.รายได้(แยกกลุ่ม)'!T53</f>
        <v>-0.2839569608236871</v>
      </c>
      <c r="L20" s="15">
        <f>+'9.รายได้(แยกกลุ่ม)'!U53</f>
        <v>0.24344447434675665</v>
      </c>
      <c r="M20" s="15">
        <f>+'9.รายได้(แยกกลุ่ม)'!V53</f>
        <v>-0.50871425313601026</v>
      </c>
      <c r="N20" s="15">
        <f>+'9.รายได้(แยกกลุ่ม)'!W53</f>
        <v>0.72362029937964922</v>
      </c>
      <c r="O20" s="15">
        <f>+'9.รายได้(แยกกลุ่ม)'!X53</f>
        <v>-0.36395407580332112</v>
      </c>
      <c r="P20" s="15">
        <f>+'9.รายได้(แยกกลุ่ม)'!Y53</f>
        <v>-3.9882609403388926E-2</v>
      </c>
    </row>
    <row r="21" spans="1:16">
      <c r="A21" s="313" t="str">
        <f>+'9.รายได้(แยกกลุ่ม)'!B67</f>
        <v>ปากคาด,รพช.</v>
      </c>
      <c r="B21" s="313">
        <f>+'9.รายได้(แยกกลุ่ม)'!C67</f>
        <v>904.43117205449312</v>
      </c>
      <c r="C21" s="313">
        <f>+'9.รายได้(แยกกลุ่ม)'!D67</f>
        <v>308.72615053554671</v>
      </c>
      <c r="D21" s="313">
        <f>+'9.รายได้(แยกกลุ่ม)'!E67</f>
        <v>916.32987411487034</v>
      </c>
      <c r="E21" s="313">
        <f>+'9.รายได้(แยกกลุ่ม)'!F67</f>
        <v>4380.3531063432829</v>
      </c>
      <c r="F21" s="313">
        <f>+'9.รายได้(แยกกลุ่ม)'!G67</f>
        <v>16.152289922614425</v>
      </c>
      <c r="G21" s="313">
        <f>+'9.รายได้(แยกกลุ่ม)'!H67</f>
        <v>47.637717269353587</v>
      </c>
      <c r="H21" s="313">
        <f>+'9.รายได้(แยกกลุ่ม)'!I67</f>
        <v>597.87709931074653</v>
      </c>
      <c r="I21" s="16" t="str">
        <f>+'9.รายได้(แยกกลุ่ม)'!R67</f>
        <v>ปากคาด,รพช.</v>
      </c>
      <c r="J21" s="15">
        <f>+'9.รายได้(แยกกลุ่ม)'!S67</f>
        <v>-7.9210582818250927E-3</v>
      </c>
      <c r="K21" s="15">
        <f>+'9.รายได้(แยกกลุ่ม)'!T67</f>
        <v>0.11456334340456874</v>
      </c>
      <c r="L21" s="15">
        <f>+'9.รายได้(แยกกลุ่ม)'!U67</f>
        <v>-0.11290871204425174</v>
      </c>
      <c r="M21" s="15">
        <f>+'9.รายได้(แยกกลุ่ม)'!V67</f>
        <v>-0.27373192120063106</v>
      </c>
      <c r="N21" s="15">
        <f>+'9.รายได้(แยกกลุ่ม)'!W67</f>
        <v>0.85446995274647264</v>
      </c>
      <c r="O21" s="15">
        <f>+'9.รายได้(แยกกลุ่ม)'!X67</f>
        <v>0.15129634982835527</v>
      </c>
      <c r="P21" s="15">
        <f>+'9.รายได้(แยกกลุ่ม)'!Y67</f>
        <v>-4.3913248740405676E-2</v>
      </c>
    </row>
    <row r="22" spans="1:16">
      <c r="A22" s="313" t="str">
        <f>+'9.รายได้(แยกกลุ่ม)'!B68</f>
        <v>บึงโขงหลง,รพช.</v>
      </c>
      <c r="B22" s="313">
        <f>+'9.รายได้(แยกกลุ่ม)'!C68</f>
        <v>1228.9176642054576</v>
      </c>
      <c r="C22" s="313">
        <f>+'9.รายได้(แยกกลุ่ม)'!D68</f>
        <v>297.00261444622794</v>
      </c>
      <c r="D22" s="313">
        <f>+'9.รายได้(แยกกลุ่ม)'!E68</f>
        <v>3777.9039931740608</v>
      </c>
      <c r="E22" s="313">
        <f>+'9.รายได้(แยกกลุ่ม)'!F68</f>
        <v>19149.692544080604</v>
      </c>
      <c r="F22" s="313">
        <f>+'9.รายได้(แยกกลุ่ม)'!G68</f>
        <v>12.966120778704807</v>
      </c>
      <c r="G22" s="313">
        <f>+'9.รายได้(แยกกลุ่ม)'!H68</f>
        <v>95.987986756720957</v>
      </c>
      <c r="H22" s="313">
        <f>+'9.รายได้(แยกกลุ่ม)'!I68</f>
        <v>549.94275762439804</v>
      </c>
      <c r="I22" s="16" t="str">
        <f>+'9.รายได้(แยกกลุ่ม)'!R68</f>
        <v>บึงโขงหลง,รพช.</v>
      </c>
      <c r="J22" s="15">
        <f>+'9.รายได้(แยกกลุ่ม)'!S68</f>
        <v>0.34801118474747189</v>
      </c>
      <c r="K22" s="15">
        <f>+'9.รายได้(แยกกลุ่ม)'!T68</f>
        <v>7.2239026019829525E-2</v>
      </c>
      <c r="L22" s="15">
        <f>+'9.รายได้(แยกกลุ่ม)'!U68</f>
        <v>2.65735726155952</v>
      </c>
      <c r="M22" s="15">
        <f>+'9.รายได้(แยกกลุ่ม)'!V68</f>
        <v>2.1750432159105673</v>
      </c>
      <c r="N22" s="15">
        <f>+'9.รายได้(แยกกลุ่ม)'!W68</f>
        <v>0.48866083403595623</v>
      </c>
      <c r="O22" s="15">
        <f>+'9.รายได้(แยกกลุ่ม)'!X68</f>
        <v>1.3198134821518688</v>
      </c>
      <c r="P22" s="15">
        <f>+'9.รายได้(แยกกลุ่ม)'!Y68</f>
        <v>-0.12056677681415523</v>
      </c>
    </row>
    <row r="23" spans="1:16">
      <c r="A23" s="313" t="str">
        <f>+'9.รายได้(แยกกลุ่ม)'!B81</f>
        <v>พรเจริญ,รพช.</v>
      </c>
      <c r="B23" s="313">
        <f>+'9.รายได้(แยกกลุ่ม)'!C81</f>
        <v>891.9068659189702</v>
      </c>
      <c r="C23" s="313">
        <f>+'9.รายได้(แยกกลุ่ม)'!D81</f>
        <v>204.9571043973198</v>
      </c>
      <c r="D23" s="313">
        <f>+'9.รายได้(แยกกลุ่ม)'!E81</f>
        <v>618.43027605244981</v>
      </c>
      <c r="E23" s="313">
        <f>+'9.รายได้(แยกกลุ่ม)'!F81</f>
        <v>1821.1276538849647</v>
      </c>
      <c r="F23" s="313">
        <f>+'9.รายได้(แยกกลุ่ม)'!G81</f>
        <v>11.85997939591541</v>
      </c>
      <c r="G23" s="313">
        <f>+'9.รายได้(แยกกลุ่ม)'!H81</f>
        <v>47.157855590273066</v>
      </c>
      <c r="H23" s="313">
        <f>+'9.รายได้(แยกกลุ่ม)'!I81</f>
        <v>421.9843329570835</v>
      </c>
      <c r="I23" s="16" t="str">
        <f>+'9.รายได้(แยกกลุ่ม)'!R81</f>
        <v>พรเจริญ,รพช.</v>
      </c>
      <c r="J23" s="15">
        <f>+'9.รายได้(แยกกลุ่ม)'!S81</f>
        <v>9.829612433834814E-2</v>
      </c>
      <c r="K23" s="15">
        <f>+'9.รายได้(แยกกลุ่ม)'!T81</f>
        <v>-8.270240719585191E-2</v>
      </c>
      <c r="L23" s="15">
        <f>+'9.รายได้(แยกกลุ่ม)'!U81</f>
        <v>0.23237339135311275</v>
      </c>
      <c r="M23" s="15">
        <f>+'9.รายได้(แยกกลุ่ม)'!V81</f>
        <v>9.6019795736157227E-3</v>
      </c>
      <c r="N23" s="15">
        <f>+'9.รายได้(แยกกลุ่ม)'!W81</f>
        <v>1.172767145501292</v>
      </c>
      <c r="O23" s="15">
        <f>+'9.รายได้(แยกกลุ่ม)'!X81</f>
        <v>0.53225922350076171</v>
      </c>
      <c r="P23" s="15">
        <f>+'9.รายได้(แยกกลุ่ม)'!Y81</f>
        <v>-0.11321373806768115</v>
      </c>
    </row>
    <row r="24" spans="1:16">
      <c r="A24" s="313" t="str">
        <f>+'9.รายได้(แยกกลุ่ม)'!B100</f>
        <v>โซ่พิสัย,รพช.</v>
      </c>
      <c r="B24" s="313">
        <f>+'9.รายได้(แยกกลุ่ม)'!C100</f>
        <v>923.91847813196489</v>
      </c>
      <c r="C24" s="313">
        <f>+'9.รายได้(แยกกลุ่ม)'!D100</f>
        <v>392.61441204735519</v>
      </c>
      <c r="D24" s="313">
        <f>+'9.รายได้(แยกกลุ่ม)'!E100</f>
        <v>1855.6072065888814</v>
      </c>
      <c r="E24" s="313">
        <f>+'9.รายได้(แยกกลุ่ม)'!F100</f>
        <v>4003.9288553933111</v>
      </c>
      <c r="F24" s="313">
        <f>+'9.รายได้(แยกกลุ่ม)'!G100</f>
        <v>7.7456237164531494</v>
      </c>
      <c r="G24" s="313">
        <f>+'9.รายได้(แยกกลุ่ม)'!H100</f>
        <v>22.646809818522193</v>
      </c>
      <c r="H24" s="313">
        <f>+'9.รายได้(แยกกลุ่ม)'!I100</f>
        <v>370.83281534340688</v>
      </c>
      <c r="I24" s="16" t="str">
        <f>+'9.รายได้(แยกกลุ่ม)'!R100</f>
        <v>โซ่พิสัย,รพช.</v>
      </c>
      <c r="J24" s="15">
        <f>+'9.รายได้(แยกกลุ่ม)'!S100</f>
        <v>-6.0188453753696546E-2</v>
      </c>
      <c r="K24" s="15">
        <f>+'9.รายได้(แยกกลุ่ม)'!T100</f>
        <v>0.3393031396128105</v>
      </c>
      <c r="L24" s="15">
        <f>+'9.รายได้(แยกกลุ่ม)'!U100</f>
        <v>0.96219871968649218</v>
      </c>
      <c r="M24" s="15">
        <f>+'9.รายได้(แยกกลุ่ม)'!V100</f>
        <v>0.23299321401183687</v>
      </c>
      <c r="N24" s="15">
        <f>+'9.รายได้(แยกกลุ่ม)'!W100</f>
        <v>0.13878823144414823</v>
      </c>
      <c r="O24" s="15">
        <f>+'9.รายได้(แยกกลุ่ม)'!X100</f>
        <v>-0.5719963901460049</v>
      </c>
      <c r="P24" s="15">
        <f>+'9.รายได้(แยกกลุ่ม)'!Y100</f>
        <v>-0.27065165151827519</v>
      </c>
    </row>
    <row r="25" spans="1:16">
      <c r="A25" s="313" t="str">
        <f>+'9.รายได้(แยกกลุ่ม)'!B110</f>
        <v>เซกา,รพช.</v>
      </c>
      <c r="B25" s="313">
        <f>+'9.รายได้(แยกกลุ่ม)'!C110</f>
        <v>982.76832972407919</v>
      </c>
      <c r="C25" s="313">
        <f>+'9.รายได้(แยกกลุ่ม)'!D110</f>
        <v>316.90195086435421</v>
      </c>
      <c r="D25" s="313">
        <f>+'9.รายได้(แยกกลุ่ม)'!E110</f>
        <v>4318.1660991379313</v>
      </c>
      <c r="E25" s="313">
        <f>+'9.รายได้(แยกกลุ่ม)'!F110</f>
        <v>8459.2110915867943</v>
      </c>
      <c r="F25" s="313">
        <f>+'9.รายได้(แยกกลุ่ม)'!G110</f>
        <v>5.9536805755395683</v>
      </c>
      <c r="G25" s="313">
        <f>+'9.รายได้(แยกกลุ่ม)'!H110</f>
        <v>54.08606043165468</v>
      </c>
      <c r="H25" s="313">
        <f>+'9.รายได้(แยกกลุ่ม)'!I110</f>
        <v>571.97442874211254</v>
      </c>
      <c r="I25" s="16" t="str">
        <f>+'9.รายได้(แยกกลุ่ม)'!R110</f>
        <v>เซกา,รพช.</v>
      </c>
      <c r="J25" s="15">
        <f>+'9.รายได้(แยกกลุ่ม)'!S110</f>
        <v>-3.3626400554458754E-3</v>
      </c>
      <c r="K25" s="15">
        <f>+'9.รายได้(แยกกลุ่ม)'!T110</f>
        <v>0.1590493178637935</v>
      </c>
      <c r="L25" s="15">
        <f>+'9.รายได้(แยกกลุ่ม)'!U110</f>
        <v>2.2050979079098219</v>
      </c>
      <c r="M25" s="15">
        <f>+'9.รายได้(แยกกลุ่ม)'!V110</f>
        <v>0.77573654830646144</v>
      </c>
      <c r="N25" s="15">
        <f>+'9.รายได้(แยกกลุ่ม)'!W110</f>
        <v>-0.26393134084150405</v>
      </c>
      <c r="O25" s="15">
        <f>+'9.รายได้(แยกกลุ่ม)'!X110</f>
        <v>-1.3138481598731468E-2</v>
      </c>
      <c r="P25" s="15">
        <f>+'9.รายได้(แยกกลุ่ม)'!Y110</f>
        <v>-4.5659793452077706E-2</v>
      </c>
    </row>
    <row r="26" spans="1:16">
      <c r="A26" s="313" t="str">
        <f>+'9.รายได้(แยกกลุ่ม)'!B132</f>
        <v>บึงกาฬ,รพท.</v>
      </c>
      <c r="B26" s="313">
        <f>+'9.รายได้(แยกกลุ่ม)'!C132</f>
        <v>1774.145743945546</v>
      </c>
      <c r="C26" s="313">
        <f>+'9.รายได้(แยกกลุ่ม)'!D132</f>
        <v>1016.3227405684551</v>
      </c>
      <c r="D26" s="313">
        <f>+'9.รายได้(แยกกลุ่ม)'!E132</f>
        <v>1808.0498688915375</v>
      </c>
      <c r="E26" s="313">
        <f>+'9.รายได้(แยกกลุ่ม)'!F132</f>
        <v>8382.7523524720909</v>
      </c>
      <c r="F26" s="313">
        <f>+'9.รายได้(แยกกลุ่ม)'!G132</f>
        <v>67.653006037906422</v>
      </c>
      <c r="G26" s="313">
        <f>+'9.รายได้(แยกกลุ่ม)'!H132</f>
        <v>185.73024065523663</v>
      </c>
      <c r="H26" s="313">
        <f>+'9.รายได้(แยกกลุ่ม)'!I132</f>
        <v>956.80098789766237</v>
      </c>
      <c r="I26" s="16" t="str">
        <f>+'9.รายได้(แยกกลุ่ม)'!R132</f>
        <v>บึงกาฬ,รพท.</v>
      </c>
      <c r="J26" s="15">
        <f>+'9.รายได้(แยกกลุ่ม)'!S132</f>
        <v>-1.359037415934591E-3</v>
      </c>
      <c r="K26" s="15">
        <f>+'9.รายได้(แยกกลุ่ม)'!T132</f>
        <v>0.23303528650695474</v>
      </c>
      <c r="L26" s="15">
        <f>+'9.รายได้(แยกกลุ่ม)'!U132</f>
        <v>-0.28301866217350535</v>
      </c>
      <c r="M26" s="15">
        <f>+'9.รายได้(แยกกลุ่ม)'!V132</f>
        <v>-0.13727000656532226</v>
      </c>
      <c r="N26" s="15">
        <f>+'9.รายได้(แยกกลุ่ม)'!W132</f>
        <v>0.69190431594853452</v>
      </c>
      <c r="O26" s="15">
        <f>+'9.รายได้(แยกกลุ่ม)'!X132</f>
        <v>-0.13246422072713768</v>
      </c>
      <c r="P26" s="15">
        <f>+'9.รายได้(แยกกลุ่ม)'!Y132</f>
        <v>8.9564094831964314E-2</v>
      </c>
    </row>
    <row r="28" spans="1:16">
      <c r="A28" s="371" t="s">
        <v>53</v>
      </c>
      <c r="B28" s="372" t="s">
        <v>135</v>
      </c>
      <c r="C28" s="373"/>
      <c r="D28" s="373"/>
      <c r="E28" s="373"/>
      <c r="F28" s="373"/>
      <c r="G28" s="373"/>
      <c r="H28" s="374"/>
      <c r="I28" s="371" t="s">
        <v>53</v>
      </c>
      <c r="J28" s="372" t="s">
        <v>4</v>
      </c>
      <c r="K28" s="373"/>
      <c r="L28" s="373"/>
      <c r="M28" s="373"/>
      <c r="N28" s="373"/>
      <c r="O28" s="373"/>
      <c r="P28" s="374"/>
    </row>
    <row r="29" spans="1:16">
      <c r="A29" s="371"/>
      <c r="B29" s="12" t="s">
        <v>137</v>
      </c>
      <c r="C29" s="13" t="s">
        <v>138</v>
      </c>
      <c r="D29" s="12" t="s">
        <v>139</v>
      </c>
      <c r="E29" s="12" t="s">
        <v>140</v>
      </c>
      <c r="F29" s="12" t="s">
        <v>141</v>
      </c>
      <c r="G29" s="12" t="s">
        <v>142</v>
      </c>
      <c r="H29" s="12" t="s">
        <v>143</v>
      </c>
      <c r="I29" s="371"/>
      <c r="J29" s="12" t="s">
        <v>137</v>
      </c>
      <c r="K29" s="13" t="s">
        <v>138</v>
      </c>
      <c r="L29" s="12" t="s">
        <v>139</v>
      </c>
      <c r="M29" s="12" t="s">
        <v>140</v>
      </c>
      <c r="N29" s="12" t="s">
        <v>141</v>
      </c>
      <c r="O29" s="12" t="s">
        <v>142</v>
      </c>
      <c r="P29" s="12" t="s">
        <v>143</v>
      </c>
    </row>
    <row r="30" spans="1:16">
      <c r="A30" s="14" t="str">
        <f>+'9.รายได้(แยกกลุ่ม)'!B5</f>
        <v>นาแห้ว,รพช.</v>
      </c>
      <c r="B30" s="313">
        <f>+'9.รายได้(แยกกลุ่ม)'!C5</f>
        <v>1354.2373448905109</v>
      </c>
      <c r="C30" s="313">
        <f>+'9.รายได้(แยกกลุ่ม)'!D5</f>
        <v>1151.6313058850365</v>
      </c>
      <c r="D30" s="313">
        <f>+'9.รายได้(แยกกลุ่ม)'!E5</f>
        <v>1604.5616113744077</v>
      </c>
      <c r="E30" s="313">
        <f>+'9.รายได้(แยกกลุ่ม)'!F5</f>
        <v>3459.7321144674092</v>
      </c>
      <c r="F30" s="313">
        <f>+'9.รายได้(แยกกลุ่ม)'!G5</f>
        <v>11.289509653169315</v>
      </c>
      <c r="G30" s="313">
        <f>+'9.รายได้(แยกกลุ่ม)'!H5</f>
        <v>66.775414317444046</v>
      </c>
      <c r="H30" s="313">
        <f>+'9.รายได้(แยกกลุ่ม)'!I5</f>
        <v>1257.4998460310219</v>
      </c>
      <c r="I30" s="16" t="str">
        <f>+'9.รายได้(แยกกลุ่ม)'!R5</f>
        <v>นาแห้ว,รพช.</v>
      </c>
      <c r="J30" s="15">
        <f>+'9.รายได้(แยกกลุ่ม)'!S5</f>
        <v>0.36302076888631951</v>
      </c>
      <c r="K30" s="15">
        <f>+'9.รายได้(แยกกลุ่ม)'!T5</f>
        <v>1.3459682953162786</v>
      </c>
      <c r="L30" s="15">
        <f>+'9.รายได้(แยกกลุ่ม)'!U5</f>
        <v>7.894102569787384E-2</v>
      </c>
      <c r="M30" s="15">
        <f>+'9.รายได้(แยกกลุ่ม)'!V5</f>
        <v>-0.58674410044409886</v>
      </c>
      <c r="N30" s="15">
        <f>+'9.รายได้(แยกกลุ่ม)'!W5</f>
        <v>0.1350353554588363</v>
      </c>
      <c r="O30" s="15">
        <f>+'9.รายได้(แยกกลุ่ม)'!X5</f>
        <v>0.73236908534229783</v>
      </c>
      <c r="P30" s="15">
        <f>+'9.รายได้(แยกกลุ่ม)'!Y5</f>
        <v>0.36924940633361941</v>
      </c>
    </row>
    <row r="31" spans="1:16">
      <c r="A31" s="313" t="str">
        <f>+'9.รายได้(แยกกลุ่ม)'!B25</f>
        <v>หนองหิน,รพช.</v>
      </c>
      <c r="B31" s="313">
        <f>+'9.รายได้(แยกกลุ่ม)'!C25</f>
        <v>791.57167501644653</v>
      </c>
      <c r="C31" s="313">
        <f>+'9.รายได้(แยกกลุ่ม)'!D25</f>
        <v>222.30252770608774</v>
      </c>
      <c r="D31" s="313">
        <f>+'9.รายได้(แยกกลุ่ม)'!E25</f>
        <v>501.21622929936314</v>
      </c>
      <c r="E31" s="313">
        <f>+'9.รายได้(แยกกลุ่ม)'!F25</f>
        <v>2145.0663340807173</v>
      </c>
      <c r="F31" s="313">
        <f>+'9.รายได้(แยกกลุ่ม)'!G25</f>
        <v>5.2451600000000003</v>
      </c>
      <c r="G31" s="313">
        <f>+'9.รายได้(แยกกลุ่ม)'!H25</f>
        <v>40.789659999999998</v>
      </c>
      <c r="H31" s="313">
        <f>+'9.รายได้(แยกกลุ่ม)'!I25</f>
        <v>541.97511360761098</v>
      </c>
      <c r="I31" s="16" t="str">
        <f>+'9.รายได้(แยกกลุ่ม)'!R25</f>
        <v>หนองหิน,รพช.</v>
      </c>
      <c r="J31" s="15">
        <f>+'9.รายได้(แยกกลุ่ม)'!S25</f>
        <v>-0.15358921159326186</v>
      </c>
      <c r="K31" s="15">
        <f>+'9.รายได้(แยกกลุ่ม)'!T25</f>
        <v>-9.6642707532604094E-2</v>
      </c>
      <c r="L31" s="15">
        <f>+'9.รายได้(แยกกลุ่ม)'!U25</f>
        <v>-0.18707900091605359</v>
      </c>
      <c r="M31" s="15">
        <f>+'9.รายได้(แยกกลุ่ม)'!V25</f>
        <v>-4.7766354845549433E-2</v>
      </c>
      <c r="N31" s="15">
        <f>+'9.รายได้(แยกกลุ่ม)'!W25</f>
        <v>-0.38225627234962384</v>
      </c>
      <c r="O31" s="15">
        <f>+'9.รายได้(แยกกลุ่ม)'!X25</f>
        <v>0.3872826048253013</v>
      </c>
      <c r="P31" s="15">
        <f>+'9.รายได้(แยกกลุ่ม)'!Y25</f>
        <v>-3.3132339498648064E-2</v>
      </c>
    </row>
    <row r="32" spans="1:16">
      <c r="A32" s="313" t="str">
        <f>+'9.รายได้(แยกกลุ่ม)'!B35</f>
        <v>นาด้วง,รพช.</v>
      </c>
      <c r="B32" s="313">
        <f>+'9.รายได้(แยกกลุ่ม)'!C35</f>
        <v>1160.6780793842158</v>
      </c>
      <c r="C32" s="313">
        <f>+'9.รายได้(แยกกลุ่ม)'!D35</f>
        <v>230.57740378373364</v>
      </c>
      <c r="D32" s="313">
        <f>+'9.รายได้(แยกกลุ่ม)'!E35</f>
        <v>530.59005216095375</v>
      </c>
      <c r="E32" s="313">
        <f>+'9.รายได้(แยกกลุ่ม)'!F35</f>
        <v>2085.513361547763</v>
      </c>
      <c r="F32" s="313">
        <f>+'9.รายได้(แยกกลุ่ม)'!G35</f>
        <v>11.107356917101404</v>
      </c>
      <c r="G32" s="313">
        <f>+'9.รายได้(แยกกลุ่ม)'!H35</f>
        <v>45.35663150679715</v>
      </c>
      <c r="H32" s="313">
        <f>+'9.รายได้(แยกกลุ่ม)'!I35</f>
        <v>600.66580311601604</v>
      </c>
      <c r="I32" s="16" t="str">
        <f>+'9.รายได้(แยกกลุ่ม)'!R35</f>
        <v>นาด้วง,รพช.</v>
      </c>
      <c r="J32" s="15">
        <f>+'9.รายได้(แยกกลุ่ม)'!S35</f>
        <v>0.29815901904124664</v>
      </c>
      <c r="K32" s="15">
        <f>+'9.รายได้(แยกกลุ่ม)'!T35</f>
        <v>9.4779571893805356E-2</v>
      </c>
      <c r="L32" s="15">
        <f>+'9.รายได้(แยกกลุ่ม)'!U35</f>
        <v>-0.22027941271071846</v>
      </c>
      <c r="M32" s="15">
        <f>+'9.รายได้(แยกกลุ่ม)'!V35</f>
        <v>-0.24637580367156725</v>
      </c>
      <c r="N32" s="15">
        <f>+'9.รายได้(แยกกลุ่ม)'!W35</f>
        <v>0.94942046472540664</v>
      </c>
      <c r="O32" s="15">
        <f>+'9.รายได้(แยกกลุ่ม)'!X35</f>
        <v>0.71002798144673007</v>
      </c>
      <c r="P32" s="15">
        <f>+'9.รายได้(แยกกลุ่ม)'!Y35</f>
        <v>4.3353934790956415E-2</v>
      </c>
    </row>
    <row r="33" spans="1:16">
      <c r="A33" s="313" t="str">
        <f>+'9.รายได้(แยกกลุ่ม)'!B36</f>
        <v>ภูเรือ,รพช.</v>
      </c>
      <c r="B33" s="313">
        <f>+'9.รายได้(แยกกลุ่ม)'!C36</f>
        <v>1100.8687029218977</v>
      </c>
      <c r="C33" s="313">
        <f>+'9.รายได้(แยกกลุ่ม)'!D36</f>
        <v>244.95976335962672</v>
      </c>
      <c r="D33" s="313">
        <f>+'9.รายได้(แยกกลุ่ม)'!E36</f>
        <v>1038.7602362204725</v>
      </c>
      <c r="E33" s="313">
        <f>+'9.รายได้(แยกกลุ่ม)'!F36</f>
        <v>2455.7284937238492</v>
      </c>
      <c r="F33" s="313">
        <f>+'9.รายได้(แยกกลุ่ม)'!G36</f>
        <v>9.0378220192435599</v>
      </c>
      <c r="G33" s="313">
        <f>+'9.รายได้(แยกกลุ่ม)'!H36</f>
        <v>47.711444153771112</v>
      </c>
      <c r="H33" s="313">
        <f>+'9.รายได้(แยกกลุ่ม)'!I36</f>
        <v>744.88060382179765</v>
      </c>
      <c r="I33" s="16" t="str">
        <f>+'9.รายได้(แยกกลุ่ม)'!R36</f>
        <v>ภูเรือ,รพช.</v>
      </c>
      <c r="J33" s="15">
        <f>+'9.รายได้(แยกกลุ่ม)'!S36</f>
        <v>0.23126529298846926</v>
      </c>
      <c r="K33" s="15">
        <f>+'9.รายได้(แยกกลุ่ม)'!T36</f>
        <v>0.16306689407255295</v>
      </c>
      <c r="L33" s="15">
        <f>+'9.รายได้(แยกกลุ่ม)'!U36</f>
        <v>0.52649439645522156</v>
      </c>
      <c r="M33" s="15">
        <f>+'9.รายได้(แยกกลุ่ม)'!V36</f>
        <v>-0.11259431533443888</v>
      </c>
      <c r="N33" s="15">
        <f>+'9.รายได้(แยกกลุ่ม)'!W36</f>
        <v>0.58620231008630042</v>
      </c>
      <c r="O33" s="15">
        <f>+'9.รายได้(แยกกลุ่ม)'!X36</f>
        <v>0.7988087260394291</v>
      </c>
      <c r="P33" s="15">
        <f>+'9.รายได้(แยกกลุ่ม)'!Y36</f>
        <v>0.29385442772880516</v>
      </c>
    </row>
    <row r="34" spans="1:16">
      <c r="A34" s="313" t="str">
        <f>+'9.รายได้(แยกกลุ่ม)'!B49</f>
        <v>ท่าลี่,รพช.</v>
      </c>
      <c r="B34" s="313">
        <f>+'9.รายได้(แยกกลุ่ม)'!C49</f>
        <v>960.12819505652419</v>
      </c>
      <c r="C34" s="313">
        <f>+'9.รายได้(แยกกลุ่ม)'!D49</f>
        <v>133.45053123203678</v>
      </c>
      <c r="D34" s="313">
        <f>+'9.รายได้(แยกกลุ่ม)'!E49</f>
        <v>1433.1544502617801</v>
      </c>
      <c r="E34" s="313">
        <f>+'9.รายได้(แยกกลุ่ม)'!F49</f>
        <v>2656.7224842767296</v>
      </c>
      <c r="F34" s="313">
        <f>+'9.รายได้(แยกกลุ่ม)'!G49</f>
        <v>4.3057153127246588</v>
      </c>
      <c r="G34" s="313">
        <f>+'9.รายได้(แยกกลุ่ม)'!H49</f>
        <v>176.64069015097053</v>
      </c>
      <c r="H34" s="313">
        <f>+'9.รายได้(แยกกลุ่ม)'!I49</f>
        <v>735.45829660854577</v>
      </c>
      <c r="I34" s="16" t="str">
        <f>+'9.รายได้(แยกกลุ่ม)'!R49</f>
        <v>ท่าลี่,รพช.</v>
      </c>
      <c r="J34" s="15">
        <f>+'9.รายได้(แยกกลุ่ม)'!S49</f>
        <v>4.105280225477026E-2</v>
      </c>
      <c r="K34" s="15">
        <f>+'9.รายได้(แยกกลุ่ม)'!T49</f>
        <v>-0.38449956825240944</v>
      </c>
      <c r="L34" s="15">
        <f>+'9.รายได้(แยกกลุ่ม)'!U49</f>
        <v>1.1404257381274068</v>
      </c>
      <c r="M34" s="15">
        <f>+'9.รายได้(แยกกลุ่ม)'!V49</f>
        <v>-6.498023126803687E-2</v>
      </c>
      <c r="N34" s="15">
        <f>+'9.รายได้(แยกกลุ่ม)'!W49</f>
        <v>-0.25929691721618731</v>
      </c>
      <c r="O34" s="15">
        <f>+'9.รายได้(แยกกลุ่ม)'!X49</f>
        <v>2.5897553860623583</v>
      </c>
      <c r="P34" s="15">
        <f>+'9.รายได้(แยกกลุ่ม)'!Y49</f>
        <v>0.21480385061797869</v>
      </c>
    </row>
    <row r="35" spans="1:16">
      <c r="A35" s="313" t="str">
        <f>+'9.รายได้(แยกกลุ่ม)'!B50</f>
        <v>ภูกระดึง,รพช.</v>
      </c>
      <c r="B35" s="313">
        <f>+'9.รายได้(แยกกลุ่ม)'!C50</f>
        <v>806.01875271474557</v>
      </c>
      <c r="C35" s="313">
        <f>+'9.รายได้(แยกกลุ่ม)'!D50</f>
        <v>89.484137646970709</v>
      </c>
      <c r="D35" s="313">
        <f>+'9.รายได้(แยกกลุ่ม)'!E50</f>
        <v>946.06968042609867</v>
      </c>
      <c r="E35" s="313">
        <f>+'9.รายได้(แยกกลุ่ม)'!F50</f>
        <v>2205.6350584484589</v>
      </c>
      <c r="F35" s="313">
        <f>+'9.รายได้(แยกกลุ่ม)'!G50</f>
        <v>5.6756316692350186</v>
      </c>
      <c r="G35" s="313">
        <f>+'9.รายได้(แยกกลุ่ม)'!H50</f>
        <v>30.147486407117729</v>
      </c>
      <c r="H35" s="313">
        <f>+'9.รายได้(แยกกลุ่ม)'!I50</f>
        <v>620.75834119673482</v>
      </c>
      <c r="I35" s="16" t="str">
        <f>+'9.รายได้(แยกกลุ่ม)'!R50</f>
        <v>ภูกระดึง,รพช.</v>
      </c>
      <c r="J35" s="15">
        <f>+'9.รายได้(แยกกลุ่ม)'!S50</f>
        <v>-0.12604578690225732</v>
      </c>
      <c r="K35" s="15">
        <f>+'9.รายได้(แยกกลุ่ม)'!T50</f>
        <v>-0.58728133303189789</v>
      </c>
      <c r="L35" s="15">
        <f>+'9.รายได้(แยกกลุ่ม)'!U50</f>
        <v>0.41296138296616036</v>
      </c>
      <c r="M35" s="15">
        <f>+'9.รายได้(แยกกลุ่ม)'!V50</f>
        <v>-0.22373812302076579</v>
      </c>
      <c r="N35" s="15">
        <f>+'9.รายได้(แยกกลุ่ม)'!W50</f>
        <v>-2.3633108830052124E-2</v>
      </c>
      <c r="O35" s="15">
        <f>+'9.รายได้(แยกกลุ่ม)'!X50</f>
        <v>-0.38733198101922162</v>
      </c>
      <c r="P35" s="15">
        <f>+'9.รายได้(แยกกลุ่ม)'!Y50</f>
        <v>2.5346544687086085E-2</v>
      </c>
    </row>
    <row r="36" spans="1:16">
      <c r="A36" s="313" t="str">
        <f>+'9.รายได้(แยกกลุ่ม)'!B51</f>
        <v>ภูหลวง,รพช.</v>
      </c>
      <c r="B36" s="313">
        <f>+'9.รายได้(แยกกลุ่ม)'!C51</f>
        <v>1326.0858836854286</v>
      </c>
      <c r="C36" s="313">
        <f>+'9.รายได้(แยกกลุ่ม)'!D51</f>
        <v>380.72783424434925</v>
      </c>
      <c r="D36" s="313">
        <f>+'9.รายได้(แยกกลุ่ม)'!E51</f>
        <v>1246.5664403973512</v>
      </c>
      <c r="E36" s="313">
        <f>+'9.รายได้(แยกกลุ่ม)'!F51</f>
        <v>2298.0212702472295</v>
      </c>
      <c r="F36" s="313">
        <f>+'9.รายได้(แยกกลุ่ม)'!G51</f>
        <v>7.1042292142027943</v>
      </c>
      <c r="G36" s="313">
        <f>+'9.รายได้(แยกกลุ่ม)'!H51</f>
        <v>59.862691645650692</v>
      </c>
      <c r="H36" s="313">
        <f>+'9.รายได้(แยกกลุ่ม)'!I51</f>
        <v>738.99529324863352</v>
      </c>
      <c r="I36" s="16" t="str">
        <f>+'9.รายได้(แยกกลุ่ม)'!R51</f>
        <v>ภูหลวง,รพช.</v>
      </c>
      <c r="J36" s="15">
        <f>+'9.รายได้(แยกกลุ่ม)'!S51</f>
        <v>0.43785531176900305</v>
      </c>
      <c r="K36" s="15">
        <f>+'9.รายได้(แยกกลุ่ม)'!T51</f>
        <v>0.75599260783958366</v>
      </c>
      <c r="L36" s="15">
        <f>+'9.รายได้(แยกกลุ่ม)'!U51</f>
        <v>0.86175529987363464</v>
      </c>
      <c r="M36" s="15">
        <f>+'9.รายได้(แยกกลุ่ม)'!V51</f>
        <v>-0.19122327252307614</v>
      </c>
      <c r="N36" s="15">
        <f>+'9.รายได้(แยกกลุ่ม)'!W51</f>
        <v>0.22212550007932549</v>
      </c>
      <c r="O36" s="15">
        <f>+'9.รายได้(แยกกลุ่ม)'!X51</f>
        <v>0.21655106519059328</v>
      </c>
      <c r="P36" s="15">
        <f>+'9.รายได้(แยกกลุ่ม)'!Y51</f>
        <v>0.22064613584042475</v>
      </c>
    </row>
    <row r="37" spans="1:16">
      <c r="A37" s="313" t="str">
        <f>+'9.รายได้(แยกกลุ่ม)'!B59</f>
        <v>เอราวัณ,รพช.</v>
      </c>
      <c r="B37" s="313">
        <f>+'9.รายได้(แยกกลุ่ม)'!C59</f>
        <v>899.13743277148728</v>
      </c>
      <c r="C37" s="313">
        <f>+'9.รายได้(แยกกลุ่ม)'!D59</f>
        <v>107.17123648996397</v>
      </c>
      <c r="D37" s="313">
        <f>+'9.รายได้(แยกกลุ่ม)'!E59</f>
        <v>736.29016073478761</v>
      </c>
      <c r="E37" s="313">
        <f>+'9.รายได้(แยกกลุ่ม)'!F59</f>
        <v>1943.9455528846156</v>
      </c>
      <c r="F37" s="313">
        <f>+'9.รายได้(แยกกลุ่ม)'!G59</f>
        <v>6.4714567508685157</v>
      </c>
      <c r="G37" s="313">
        <f>+'9.รายได้(แยกกลุ่ม)'!H59</f>
        <v>29.354457398575047</v>
      </c>
      <c r="H37" s="313">
        <f>+'9.รายได้(แยกกลุ่ม)'!I59</f>
        <v>497.19390729541942</v>
      </c>
      <c r="I37" s="16" t="str">
        <f>+'9.รายได้(แยกกลุ่ม)'!R59</f>
        <v>เอราวัณ,รพช.</v>
      </c>
      <c r="J37" s="15">
        <f>+'9.รายได้(แยกกลุ่ม)'!S59</f>
        <v>-2.5078579278874011E-2</v>
      </c>
      <c r="K37" s="15">
        <f>+'9.รายได้(แยกกลุ่ม)'!T59</f>
        <v>-0.50570491011533458</v>
      </c>
      <c r="L37" s="15">
        <f>+'9.รายได้(แยกกลุ่ม)'!U59</f>
        <v>9.9654269976859139E-2</v>
      </c>
      <c r="M37" s="15">
        <f>+'9.รายได้(แยกกลุ่ม)'!V59</f>
        <v>-0.31583839409537151</v>
      </c>
      <c r="N37" s="15">
        <f>+'9.รายได้(แยกกลุ่ม)'!W59</f>
        <v>0.11327099385889079</v>
      </c>
      <c r="O37" s="15">
        <f>+'9.รายได้(แยกกลุ่ม)'!X59</f>
        <v>-0.40344820063026765</v>
      </c>
      <c r="P37" s="15">
        <f>+'9.รายได้(แยกกลุ่ม)'!Y59</f>
        <v>-0.17875279146146539</v>
      </c>
    </row>
    <row r="38" spans="1:16">
      <c r="A38" s="313" t="str">
        <f>+'9.รายได้(แยกกลุ่ม)'!B80</f>
        <v>ปากชม,รพช.</v>
      </c>
      <c r="B38" s="313">
        <f>+'9.รายได้(แยกกลุ่ม)'!C80</f>
        <v>1013.5720902781727</v>
      </c>
      <c r="C38" s="313">
        <f>+'9.รายได้(แยกกลุ่ม)'!D80</f>
        <v>324.03212327208604</v>
      </c>
      <c r="D38" s="313">
        <f>+'9.รายได้(แยกกลุ่ม)'!E80</f>
        <v>787.48017241379296</v>
      </c>
      <c r="E38" s="313">
        <f>+'9.รายได้(แยกกลุ่ม)'!F80</f>
        <v>3313.243679565513</v>
      </c>
      <c r="F38" s="313">
        <f>+'9.รายได้(แยกกลุ่ม)'!G80</f>
        <v>4.3428726851304367</v>
      </c>
      <c r="G38" s="313">
        <f>+'9.รายได้(แยกกลุ่ม)'!H80</f>
        <v>63.22957262127197</v>
      </c>
      <c r="H38" s="313">
        <f>+'9.รายได้(แยกกลุ่ม)'!I80</f>
        <v>472.08167842311849</v>
      </c>
      <c r="I38" s="16" t="str">
        <f>+'9.รายได้(แยกกลุ่ม)'!R80</f>
        <v>ปากชม,รพช.</v>
      </c>
      <c r="J38" s="15">
        <f>+'9.รายได้(แยกกลุ่ม)'!S80</f>
        <v>0.24811495575051434</v>
      </c>
      <c r="K38" s="15">
        <f>+'9.รายได้(แยกกลุ่ม)'!T80</f>
        <v>0.45022485335516088</v>
      </c>
      <c r="L38" s="15">
        <f>+'9.รายได้(แยกกลุ่ม)'!U80</f>
        <v>0.56924660431504048</v>
      </c>
      <c r="M38" s="15">
        <f>+'9.รายได้(แยกกลุ่ม)'!V80</f>
        <v>0.83680554768535187</v>
      </c>
      <c r="N38" s="15">
        <f>+'9.รายได้(แยกกลุ่ม)'!W80</f>
        <v>-0.20437879591964747</v>
      </c>
      <c r="O38" s="15">
        <f>+'9.รายได้(แยกกลุ่ม)'!X80</f>
        <v>1.054463559342568</v>
      </c>
      <c r="P38" s="15">
        <f>+'9.รายได้(แยกกลุ่ม)'!Y80</f>
        <v>-7.9358065216411713E-3</v>
      </c>
    </row>
    <row r="39" spans="1:16">
      <c r="A39" s="313" t="str">
        <f>+'9.รายได้(แยกกลุ่ม)'!B92</f>
        <v>ผาขาว,รพช.</v>
      </c>
      <c r="B39" s="313">
        <f>+'9.รายได้(แยกกลุ่ม)'!C92</f>
        <v>967.44643318524129</v>
      </c>
      <c r="C39" s="313">
        <f>+'9.รายได้(แยกกลุ่ม)'!D92</f>
        <v>384.86287645335096</v>
      </c>
      <c r="D39" s="313">
        <f>+'9.รายได้(แยกกลุ่ม)'!E92</f>
        <v>215.3754426229508</v>
      </c>
      <c r="E39" s="313">
        <f>+'9.รายได้(แยกกลุ่ม)'!F92</f>
        <v>1930.6257770270265</v>
      </c>
      <c r="F39" s="313">
        <f>+'9.รายได้(แยกกลุ่ม)'!G92</f>
        <v>4.7939605636489357</v>
      </c>
      <c r="G39" s="313">
        <f>+'9.รายได้(แยกกลุ่ม)'!H92</f>
        <v>20.779250613957704</v>
      </c>
      <c r="H39" s="313">
        <f>+'9.รายได้(แยกกลุ่ม)'!I92</f>
        <v>551.46825471846739</v>
      </c>
      <c r="I39" s="16" t="str">
        <f>+'9.รายได้(แยกกลุ่ม)'!R92</f>
        <v>ผาขาว,รพช.</v>
      </c>
      <c r="J39" s="15">
        <f>+'9.รายได้(แยกกลุ่ม)'!S92</f>
        <v>0.14937638329217084</v>
      </c>
      <c r="K39" s="15">
        <f>+'9.รายได้(แยกกลุ่ม)'!T92</f>
        <v>0.25081665342437154</v>
      </c>
      <c r="L39" s="15">
        <f>+'9.รายได้(แยกกลุ่ม)'!U92</f>
        <v>-0.61935877002995987</v>
      </c>
      <c r="M39" s="15">
        <f>+'9.รายได้(แยกกลุ่ม)'!V92</f>
        <v>-0.35874929108909903</v>
      </c>
      <c r="N39" s="15">
        <f>+'9.รายได้(แยกกลุ่ม)'!W92</f>
        <v>-0.20840480662079613</v>
      </c>
      <c r="O39" s="15">
        <f>+'9.รายได้(แยกกลุ่ม)'!X92</f>
        <v>-0.30319415986383352</v>
      </c>
      <c r="P39" s="15">
        <f>+'9.รายได้(แยกกลุ่ม)'!Y92</f>
        <v>6.3234209476975417E-2</v>
      </c>
    </row>
    <row r="40" spans="1:16">
      <c r="A40" s="313" t="str">
        <f>+'9.รายได้(แยกกลุ่ม)'!B99</f>
        <v>เชียงคาน,รพช.</v>
      </c>
      <c r="B40" s="313">
        <f>+'9.รายได้(แยกกลุ่ม)'!C99</f>
        <v>984.30375418570861</v>
      </c>
      <c r="C40" s="313">
        <f>+'9.รายได้(แยกกลุ่ม)'!D99</f>
        <v>130.06939030811029</v>
      </c>
      <c r="D40" s="313">
        <f>+'9.รายได้(แยกกลุ่ม)'!E99</f>
        <v>413.21030590717294</v>
      </c>
      <c r="E40" s="313">
        <f>+'9.รายได้(แยกกลุ่ม)'!F99</f>
        <v>1619.887486255345</v>
      </c>
      <c r="F40" s="313">
        <f>+'9.รายได้(แยกกลุ่ม)'!G99</f>
        <v>12.069061639203655</v>
      </c>
      <c r="G40" s="313">
        <f>+'9.รายได้(แยกกลุ่ม)'!H99</f>
        <v>80.789634156398975</v>
      </c>
      <c r="H40" s="313">
        <f>+'9.รายได้(แยกกลุ่ม)'!I99</f>
        <v>464.94663985005161</v>
      </c>
      <c r="I40" s="16" t="str">
        <f>+'9.รายได้(แยกกลุ่ม)'!R99</f>
        <v>เชียงคาน,รพช.</v>
      </c>
      <c r="J40" s="15">
        <f>+'9.รายได้(แยกกลุ่ม)'!S99</f>
        <v>1.2355582146764512E-3</v>
      </c>
      <c r="K40" s="15">
        <f>+'9.รายได้(แยกกลุ่ม)'!T99</f>
        <v>-0.55630171114002624</v>
      </c>
      <c r="L40" s="15">
        <f>+'9.รายได้(แยกกลุ่ม)'!U99</f>
        <v>-0.56305368381124465</v>
      </c>
      <c r="M40" s="15">
        <f>+'9.รายได้(แยกกลุ่ม)'!V99</f>
        <v>-0.50116239569912768</v>
      </c>
      <c r="N40" s="15">
        <f>+'9.รายได้(แยกกลุ่ม)'!W99</f>
        <v>0.77443494061092832</v>
      </c>
      <c r="O40" s="15">
        <f>+'9.รายได้(แยกกลุ่ม)'!X99</f>
        <v>0.52684882925284238</v>
      </c>
      <c r="P40" s="15">
        <f>+'9.รายได้(แยกกลุ่ม)'!Y99</f>
        <v>-8.5550011013092161E-2</v>
      </c>
    </row>
    <row r="41" spans="1:16">
      <c r="A41" s="313" t="str">
        <f>+'9.รายได้(แยกกลุ่ม)'!B103</f>
        <v>สมเด็จพระยุพราชด่านซ้าย,รพช.</v>
      </c>
      <c r="B41" s="313">
        <f>+'9.รายได้(แยกกลุ่ม)'!C103</f>
        <v>945.34994085944584</v>
      </c>
      <c r="C41" s="313">
        <f>+'9.รายได้(แยกกลุ่ม)'!D103</f>
        <v>360.64701077884297</v>
      </c>
      <c r="D41" s="313">
        <f>+'9.รายได้(แยกกลุ่ม)'!E103</f>
        <v>1800.7152122241087</v>
      </c>
      <c r="E41" s="313">
        <f>+'9.รายได้(แยกกลุ่ม)'!F103</f>
        <v>3876.3641514563105</v>
      </c>
      <c r="F41" s="313">
        <f>+'9.รายได้(แยกกลุ่ม)'!G103</f>
        <v>2.6236988505301517</v>
      </c>
      <c r="G41" s="313">
        <f>+'9.รายได้(แยกกลุ่ม)'!H103</f>
        <v>114.59408982535037</v>
      </c>
      <c r="H41" s="313">
        <f>+'9.รายได้(แยกกลุ่ม)'!I103</f>
        <v>699.51708136595596</v>
      </c>
      <c r="I41" s="16" t="str">
        <f>+'9.รายได้(แยกกลุ่ม)'!R103</f>
        <v>สมเด็จพระยุพราชด่านซ้าย,รพช.</v>
      </c>
      <c r="J41" s="15">
        <f>+'9.รายได้(แยกกลุ่ม)'!S103</f>
        <v>-3.8388331122793773E-2</v>
      </c>
      <c r="K41" s="15">
        <f>+'9.รายได้(แยกกลุ่ม)'!T103</f>
        <v>0.23025456785784154</v>
      </c>
      <c r="L41" s="15">
        <f>+'9.รายได้(แยกกลุ่ม)'!U103</f>
        <v>0.90415356838445871</v>
      </c>
      <c r="M41" s="15">
        <f>+'9.รายได้(แยกกลุ่ม)'!V103</f>
        <v>0.19371019476191054</v>
      </c>
      <c r="N41" s="15">
        <f>+'9.รายได้(แยกกลุ่ม)'!W103</f>
        <v>-0.61425477363552372</v>
      </c>
      <c r="O41" s="15">
        <f>+'9.รายได้(แยกกลุ่ม)'!X103</f>
        <v>1.1657215522280324</v>
      </c>
      <c r="P41" s="15">
        <f>+'9.รายได้(แยกกลุ่ม)'!Y103</f>
        <v>0.37579957037123934</v>
      </c>
    </row>
    <row r="42" spans="1:16">
      <c r="A42" s="313" t="str">
        <f>+'9.รายได้(แยกกลุ่ม)'!B122</f>
        <v>วังสะพุง,รพช.</v>
      </c>
      <c r="B42" s="313">
        <f>+'9.รายได้(แยกกลุ่ม)'!C122</f>
        <v>1005.8532039910017</v>
      </c>
      <c r="C42" s="313">
        <f>+'9.รายได้(แยกกลุ่ม)'!D122</f>
        <v>196.46157168999804</v>
      </c>
      <c r="D42" s="313">
        <f>+'9.รายได้(แยกกลุ่ม)'!E122</f>
        <v>508.13989006674518</v>
      </c>
      <c r="E42" s="313">
        <f>+'9.รายได้(แยกกลุ่ม)'!F122</f>
        <v>2739.8799422084626</v>
      </c>
      <c r="F42" s="313">
        <f>+'9.รายได้(แยกกลุ่ม)'!G122</f>
        <v>11.294956576804777</v>
      </c>
      <c r="G42" s="313">
        <f>+'9.รายได้(แยกกลุ่ม)'!H122</f>
        <v>51.520151076533381</v>
      </c>
      <c r="H42" s="313">
        <f>+'9.รายได้(แยกกลุ่ม)'!I122</f>
        <v>547.14825813294783</v>
      </c>
      <c r="I42" s="16" t="str">
        <f>+'9.รายได้(แยกกลุ่ม)'!R122</f>
        <v>วังสะพุง,รพช.</v>
      </c>
      <c r="J42" s="15">
        <f>+'9.รายได้(แยกกลุ่ม)'!S122</f>
        <v>3.2685890752527968</v>
      </c>
      <c r="K42" s="15">
        <f>+'9.รายได้(แยกกลุ่ม)'!T122</f>
        <v>0.79848633933055013</v>
      </c>
      <c r="L42" s="15">
        <f>+'9.รายได้(แยกกลุ่ม)'!U122</f>
        <v>1.2291333204971042</v>
      </c>
      <c r="M42" s="15">
        <f>+'9.รายได้(แยกกลุ่ม)'!V122</f>
        <v>0.6289276513982307</v>
      </c>
      <c r="N42" s="15">
        <f>+'9.รายได้(แยกกลุ่ม)'!W122</f>
        <v>0.65038825391416266</v>
      </c>
      <c r="O42" s="15">
        <f>+'9.รายได้(แยกกลุ่ม)'!X122</f>
        <v>0.92207133760728965</v>
      </c>
      <c r="P42" s="15">
        <f>+'9.รายได้(แยกกลุ่ม)'!Y122</f>
        <v>3.2961702743228987</v>
      </c>
    </row>
    <row r="43" spans="1:16">
      <c r="A43" s="313" t="str">
        <f>+'9.รายได้(แยกกลุ่ม)'!B142</f>
        <v>เลย,รพท.</v>
      </c>
      <c r="B43" s="313">
        <f>+'9.รายได้(แยกกลุ่ม)'!C142</f>
        <v>2303.1809418093644</v>
      </c>
      <c r="C43" s="313">
        <f>+'9.รายได้(แยกกลุ่ม)'!D142</f>
        <v>1647.6192792197953</v>
      </c>
      <c r="D43" s="313">
        <f>+'9.รายได้(แยกกลุ่ม)'!E142</f>
        <v>7468.0421486078494</v>
      </c>
      <c r="E43" s="313">
        <f>+'9.รายได้(แยกกลุ่ม)'!F142</f>
        <v>7904.7706441136661</v>
      </c>
      <c r="F43" s="313">
        <f>+'9.รายได้(แยกกลุ่ม)'!G142</f>
        <v>125.29958808403279</v>
      </c>
      <c r="G43" s="313">
        <f>+'9.รายได้(แยกกลุ่ม)'!H142</f>
        <v>406.97166820306307</v>
      </c>
      <c r="H43" s="313">
        <f>+'9.รายได้(แยกกลุ่ม)'!I142</f>
        <v>1930.8607191565823</v>
      </c>
      <c r="I43" s="16" t="str">
        <f>+'9.รายได้(แยกกลุ่ม)'!R142</f>
        <v>เลย,รพท.</v>
      </c>
      <c r="J43" s="15">
        <f>+'9.รายได้(แยกกลุ่ม)'!S142</f>
        <v>0.36227272585912396</v>
      </c>
      <c r="K43" s="15">
        <f>+'9.รายได้(แยกกลุ่ม)'!T142</f>
        <v>0.49468141804129295</v>
      </c>
      <c r="L43" s="15">
        <f>+'9.รายได้(แยกกลุ่ม)'!U142</f>
        <v>0.76792219171677956</v>
      </c>
      <c r="M43" s="15">
        <f>+'9.รายได้(แยกกลุ่ม)'!V142</f>
        <v>-0.28625505660136752</v>
      </c>
      <c r="N43" s="15">
        <f>+'9.รายได้(แยกกลุ่ม)'!W142</f>
        <v>0.80359818013921791</v>
      </c>
      <c r="O43" s="15">
        <f>+'9.รายได้(แยกกลุ่ม)'!X142</f>
        <v>0.25914187058435889</v>
      </c>
      <c r="P43" s="15">
        <f>+'9.รายได้(แยกกลุ่ม)'!Y142</f>
        <v>0.31402087878514928</v>
      </c>
    </row>
    <row r="45" spans="1:16">
      <c r="A45" s="371" t="s">
        <v>49</v>
      </c>
      <c r="B45" s="372" t="s">
        <v>135</v>
      </c>
      <c r="C45" s="373"/>
      <c r="D45" s="373"/>
      <c r="E45" s="373"/>
      <c r="F45" s="373"/>
      <c r="G45" s="373"/>
      <c r="H45" s="374"/>
      <c r="I45" s="371" t="s">
        <v>49</v>
      </c>
      <c r="J45" s="372" t="s">
        <v>4</v>
      </c>
      <c r="K45" s="373"/>
      <c r="L45" s="373"/>
      <c r="M45" s="373"/>
      <c r="N45" s="373"/>
      <c r="O45" s="373"/>
      <c r="P45" s="374"/>
    </row>
    <row r="46" spans="1:16">
      <c r="A46" s="371"/>
      <c r="B46" s="12" t="s">
        <v>137</v>
      </c>
      <c r="C46" s="13" t="s">
        <v>138</v>
      </c>
      <c r="D46" s="12" t="s">
        <v>139</v>
      </c>
      <c r="E46" s="12" t="s">
        <v>140</v>
      </c>
      <c r="F46" s="12" t="s">
        <v>141</v>
      </c>
      <c r="G46" s="12" t="s">
        <v>142</v>
      </c>
      <c r="H46" s="12" t="s">
        <v>143</v>
      </c>
      <c r="I46" s="371"/>
      <c r="J46" s="12" t="s">
        <v>137</v>
      </c>
      <c r="K46" s="13" t="s">
        <v>138</v>
      </c>
      <c r="L46" s="12" t="s">
        <v>139</v>
      </c>
      <c r="M46" s="12" t="s">
        <v>140</v>
      </c>
      <c r="N46" s="12" t="s">
        <v>141</v>
      </c>
      <c r="O46" s="12" t="s">
        <v>142</v>
      </c>
      <c r="P46" s="12" t="s">
        <v>143</v>
      </c>
    </row>
    <row r="47" spans="1:16">
      <c r="A47" s="313" t="str">
        <f>+'9.รายได้(แยกกลุ่ม)'!B7</f>
        <v>นิคมน้ำอูน,รพช.</v>
      </c>
      <c r="B47" s="313">
        <f>+'9.รายได้(แยกกลุ่ม)'!C7</f>
        <v>928.7622994454714</v>
      </c>
      <c r="C47" s="313">
        <f>+'9.รายได้(แยกกลุ่ม)'!D7</f>
        <v>449.29599168207022</v>
      </c>
      <c r="D47" s="313">
        <f>+'9.รายได้(แยกกลุ่ม)'!E7</f>
        <v>416.84939716312056</v>
      </c>
      <c r="E47" s="313">
        <f>+'9.รายได้(แยกกลุ่ม)'!F7</f>
        <v>2377.387093596059</v>
      </c>
      <c r="F47" s="313">
        <f>+'9.รายได้(แยกกลุ่ม)'!G7</f>
        <v>6.2273858363037196</v>
      </c>
      <c r="G47" s="313">
        <f>+'9.รายได้(แยกกลุ่ม)'!H7</f>
        <v>22.763635752236198</v>
      </c>
      <c r="H47" s="313">
        <f>+'9.รายได้(แยกกลุ่ม)'!I7</f>
        <v>938.4630314232902</v>
      </c>
      <c r="I47" s="16" t="str">
        <f>+'9.รายได้(แยกกลุ่ม)'!R7</f>
        <v>นิคมน้ำอูน,รพช.</v>
      </c>
      <c r="J47" s="15">
        <f>+'9.รายได้(แยกกลุ่ม)'!S7</f>
        <v>-6.5213857615821824E-2</v>
      </c>
      <c r="K47" s="15">
        <f>+'9.รายได้(แยกกลุ่ม)'!T7</f>
        <v>-8.4746874878682835E-2</v>
      </c>
      <c r="L47" s="15">
        <f>+'9.รายได้(แยกกลุ่ม)'!U7</f>
        <v>-0.71970168490353359</v>
      </c>
      <c r="M47" s="15">
        <f>+'9.รายได้(แยกกลุ่ม)'!V7</f>
        <v>-0.71602736586214877</v>
      </c>
      <c r="N47" s="15">
        <f>+'9.รายได้(แยกกลุ่ม)'!W7</f>
        <v>-0.37390521701675294</v>
      </c>
      <c r="O47" s="15">
        <f>+'9.รายได้(แยกกลุ่ม)'!X7</f>
        <v>-0.40943805066193562</v>
      </c>
      <c r="P47" s="15">
        <f>+'9.รายได้(แยกกลุ่ม)'!Y7</f>
        <v>2.1860919266219029E-2</v>
      </c>
    </row>
    <row r="48" spans="1:16">
      <c r="A48" s="313" t="str">
        <f>+'9.รายได้(แยกกลุ่ม)'!B19</f>
        <v>เต่างอย,รพช.</v>
      </c>
      <c r="B48" s="313">
        <f>+'9.รายได้(แยกกลุ่ม)'!C19</f>
        <v>847.76122792215097</v>
      </c>
      <c r="C48" s="313">
        <f>+'9.รายได้(แยกกลุ่ม)'!D19</f>
        <v>216.80111767352906</v>
      </c>
      <c r="D48" s="313">
        <f>+'9.รายได้(แยกกลุ่ม)'!E19</f>
        <v>424.38467668190719</v>
      </c>
      <c r="E48" s="313">
        <f>+'9.รายได้(แยกกลุ่ม)'!F19</f>
        <v>1944.4035230934478</v>
      </c>
      <c r="F48" s="313">
        <f>+'9.รายได้(แยกกลุ่ม)'!G19</f>
        <v>11.418526142445451</v>
      </c>
      <c r="G48" s="313">
        <f>+'9.รายได้(แยกกลุ่ม)'!H19</f>
        <v>32.673662000823384</v>
      </c>
      <c r="H48" s="313">
        <f>+'9.รายได้(แยกกลุ่ม)'!I19</f>
        <v>724.85110811114862</v>
      </c>
      <c r="I48" s="16" t="str">
        <f>+'9.รายได้(แยกกลุ่ม)'!R19</f>
        <v>เต่างอย,รพช.</v>
      </c>
      <c r="J48" s="15">
        <f>+'9.รายได้(แยกกลุ่ม)'!S19</f>
        <v>-9.350691547756107E-2</v>
      </c>
      <c r="K48" s="15">
        <f>+'9.รายได้(แยกกลุ่ม)'!T19</f>
        <v>-0.1189984536550045</v>
      </c>
      <c r="L48" s="15">
        <f>+'9.รายได้(แยกกลุ่ม)'!U19</f>
        <v>-0.31169185034884522</v>
      </c>
      <c r="M48" s="15">
        <f>+'9.รายได้(แยกกลุ่ม)'!V19</f>
        <v>-0.13684419682997176</v>
      </c>
      <c r="N48" s="15">
        <f>+'9.รายได้(แยกกลุ่ม)'!W19</f>
        <v>0.34480605043650209</v>
      </c>
      <c r="O48" s="15">
        <f>+'9.รายได้(แยกกลุ่ม)'!X19</f>
        <v>0.11125228623341631</v>
      </c>
      <c r="P48" s="15">
        <f>+'9.รายได้(แยกกลุ่ม)'!Y19</f>
        <v>0.29311305540616045</v>
      </c>
    </row>
    <row r="49" spans="1:16">
      <c r="A49" s="313" t="str">
        <f>+'9.รายได้(แยกกลุ่ม)'!B37</f>
        <v>กุดบาก,รพช.</v>
      </c>
      <c r="B49" s="313">
        <f>+'9.รายได้(แยกกลุ่ม)'!C37</f>
        <v>875.83258344821832</v>
      </c>
      <c r="C49" s="313">
        <f>+'9.รายได้(แยกกลุ่ม)'!D37</f>
        <v>200.07639553828798</v>
      </c>
      <c r="D49" s="313">
        <f>+'9.รายได้(แยกกลุ่ม)'!E37</f>
        <v>253.76479980934226</v>
      </c>
      <c r="E49" s="313">
        <f>+'9.รายได้(แยกกลุ่ม)'!F37</f>
        <v>3341.6957876943884</v>
      </c>
      <c r="F49" s="313">
        <f>+'9.รายได้(แยกกลุ่ม)'!G37</f>
        <v>5.3173992673992672</v>
      </c>
      <c r="G49" s="313">
        <f>+'9.รายได้(แยกกลุ่ม)'!H37</f>
        <v>15.269200244200244</v>
      </c>
      <c r="H49" s="313">
        <f>+'9.รายได้(แยกกลุ่ม)'!I37</f>
        <v>635.81488281739564</v>
      </c>
      <c r="I49" s="16" t="str">
        <f>+'9.รายได้(แยกกลุ่ม)'!R37</f>
        <v>กุดบาก,รพช.</v>
      </c>
      <c r="J49" s="15">
        <f>+'9.รายได้(แยกกลุ่ม)'!S37</f>
        <v>-2.0426087501621476E-2</v>
      </c>
      <c r="K49" s="15">
        <f>+'9.รายได้(แยกกลุ่ม)'!T37</f>
        <v>-5.0038958462264596E-2</v>
      </c>
      <c r="L49" s="15">
        <f>+'9.รายได้(แยกกลุ่ม)'!U37</f>
        <v>-0.62708377600591525</v>
      </c>
      <c r="M49" s="15">
        <f>+'9.รายได้(แยกกลุ่ม)'!V37</f>
        <v>0.20756013785798794</v>
      </c>
      <c r="N49" s="15">
        <f>+'9.รายได้(แยกกลุ่ม)'!W37</f>
        <v>-6.6758453127199302E-2</v>
      </c>
      <c r="O49" s="15">
        <f>+'9.รายได้(แยกกลุ่ม)'!X37</f>
        <v>-0.42432321791836108</v>
      </c>
      <c r="P49" s="15">
        <f>+'9.รายได้(แยกกลุ่ม)'!Y37</f>
        <v>0.1044077361235289</v>
      </c>
    </row>
    <row r="50" spans="1:16">
      <c r="A50" s="313" t="str">
        <f>+'9.รายได้(แยกกลุ่ม)'!B38</f>
        <v>ส่องดาว,รพช.</v>
      </c>
      <c r="B50" s="313">
        <f>+'9.รายได้(แยกกลุ่ม)'!C38</f>
        <v>1074.1536245697644</v>
      </c>
      <c r="C50" s="313">
        <f>+'9.รายได้(แยกกลุ่ม)'!D38</f>
        <v>252.63876924240705</v>
      </c>
      <c r="D50" s="313">
        <f>+'9.รายได้(แยกกลุ่ม)'!E38</f>
        <v>611.63007556675052</v>
      </c>
      <c r="E50" s="313">
        <f>+'9.รายได้(แยกกลุ่ม)'!F38</f>
        <v>5407.9741807909604</v>
      </c>
      <c r="F50" s="313">
        <f>+'9.รายได้(แยกกลุ่ม)'!G38</f>
        <v>8.7166251953011979</v>
      </c>
      <c r="G50" s="313">
        <f>+'9.รายได้(แยกกลุ่ม)'!H38</f>
        <v>47.291186563277584</v>
      </c>
      <c r="H50" s="313">
        <f>+'9.รายได้(แยกกลุ่ม)'!I38</f>
        <v>658.52168501077949</v>
      </c>
      <c r="I50" s="16" t="str">
        <f>+'9.รายได้(แยกกลุ่ม)'!R38</f>
        <v>ส่องดาว,รพช.</v>
      </c>
      <c r="J50" s="15">
        <f>+'9.รายได้(แยกกลุ่ม)'!S38</f>
        <v>0.20138584534212897</v>
      </c>
      <c r="K50" s="15">
        <f>+'9.รายได้(แยกกลุ่ม)'!T38</f>
        <v>0.19952674935310466</v>
      </c>
      <c r="L50" s="15">
        <f>+'9.รายได้(แยกกลุ่ม)'!U38</f>
        <v>-0.10118827184489458</v>
      </c>
      <c r="M50" s="15">
        <f>+'9.รายได้(แยกกลุ่ม)'!V38</f>
        <v>0.9542335575058658</v>
      </c>
      <c r="N50" s="15">
        <f>+'9.รายได้(แยกกลุ่ม)'!W38</f>
        <v>0.5298299735825549</v>
      </c>
      <c r="O50" s="15">
        <f>+'9.รายได้(แยกกลุ่ม)'!X38</f>
        <v>0.78296424607509085</v>
      </c>
      <c r="P50" s="15">
        <f>+'9.รายได้(แยกกลุ่ม)'!Y38</f>
        <v>0.14384935456107978</v>
      </c>
    </row>
    <row r="51" spans="1:16">
      <c r="A51" s="313" t="str">
        <f>+'9.รายได้(แยกกลุ่ม)'!B39</f>
        <v>เจริญศิลป์,รพช.</v>
      </c>
      <c r="B51" s="313">
        <f>+'9.รายได้(แยกกลุ่ม)'!C39</f>
        <v>755.31914411943944</v>
      </c>
      <c r="C51" s="313">
        <f>+'9.รายได้(แยกกลุ่ม)'!D39</f>
        <v>271.02139518586227</v>
      </c>
      <c r="D51" s="313">
        <f>+'9.รายได้(แยกกลุ่ม)'!E39</f>
        <v>89.035022796352536</v>
      </c>
      <c r="E51" s="313">
        <f>+'9.รายได้(แยกกลุ่ม)'!F39</f>
        <v>3235.6078535170418</v>
      </c>
      <c r="F51" s="313">
        <f>+'9.รายได้(แยกกลุ่ม)'!G39</f>
        <v>7.441751870048245</v>
      </c>
      <c r="G51" s="313">
        <f>+'9.รายได้(แยกกลุ่ม)'!H39</f>
        <v>19.392101535873945</v>
      </c>
      <c r="H51" s="313">
        <f>+'9.รายได้(แยกกลุ่ม)'!I39</f>
        <v>486.50150030469229</v>
      </c>
      <c r="I51" s="16" t="str">
        <f>+'9.รายได้(แยกกลุ่ม)'!R39</f>
        <v>เจริญศิลป์,รพช.</v>
      </c>
      <c r="J51" s="15">
        <f>+'9.รายได้(แยกกลุ่ม)'!S39</f>
        <v>-0.15521420055303256</v>
      </c>
      <c r="K51" s="15">
        <f>+'9.รายได้(แยกกลุ่ม)'!T39</f>
        <v>0.28680730256609732</v>
      </c>
      <c r="L51" s="15">
        <f>+'9.รายได้(แยกกลุ่ม)'!U39</f>
        <v>-0.86915992868440095</v>
      </c>
      <c r="M51" s="15">
        <f>+'9.รายได้(แยกกลุ่ม)'!V39</f>
        <v>0.16922404488028037</v>
      </c>
      <c r="N51" s="15">
        <f>+'9.รายได้(แยกกลุ่ม)'!W39</f>
        <v>0.30608060019614591</v>
      </c>
      <c r="O51" s="15">
        <f>+'9.รายได้(แยกกลุ่ม)'!X39</f>
        <v>-0.26888229694855004</v>
      </c>
      <c r="P51" s="15">
        <f>+'9.รายได้(แยกกลุ่ม)'!Y39</f>
        <v>-0.15494897163878515</v>
      </c>
    </row>
    <row r="52" spans="1:16">
      <c r="A52" s="313" t="str">
        <f>+'9.รายได้(แยกกลุ่ม)'!B40</f>
        <v>โพนนาแก้ว,รพช.</v>
      </c>
      <c r="B52" s="313">
        <f>+'9.รายได้(แยกกลุ่ม)'!C40</f>
        <v>1022.195774231468</v>
      </c>
      <c r="C52" s="313">
        <f>+'9.รายได้(แยกกลุ่ม)'!D40</f>
        <v>122.40749759555447</v>
      </c>
      <c r="D52" s="313">
        <f>+'9.รายได้(แยกกลุ่ม)'!E40</f>
        <v>466.40595166163143</v>
      </c>
      <c r="E52" s="313">
        <f>+'9.รายได้(แยกกลุ่ม)'!F40</f>
        <v>2152.7694121969139</v>
      </c>
      <c r="F52" s="313">
        <f>+'9.รายได้(แยกกลุ่ม)'!G40</f>
        <v>7.0417736226323324</v>
      </c>
      <c r="G52" s="313">
        <f>+'9.รายได้(แยกกลุ่ม)'!H40</f>
        <v>19.308006160663624</v>
      </c>
      <c r="H52" s="313">
        <f>+'9.รายได้(แยกกลุ่ม)'!I40</f>
        <v>503.83593239055324</v>
      </c>
      <c r="I52" s="16" t="str">
        <f>+'9.รายได้(แยกกลุ่ม)'!R40</f>
        <v>โพนนาแก้ว,รพช.</v>
      </c>
      <c r="J52" s="15">
        <f>+'9.รายได้(แยกกลุ่ม)'!S40</f>
        <v>0.14327364935541814</v>
      </c>
      <c r="K52" s="15">
        <f>+'9.รายได้(แยกกลุ่ม)'!T40</f>
        <v>-0.41881023198637046</v>
      </c>
      <c r="L52" s="15">
        <f>+'9.รายได้(แยกกลุ่ม)'!U40</f>
        <v>-0.31460018697352843</v>
      </c>
      <c r="M52" s="15">
        <f>+'9.รายได้(แยกกลุ่ม)'!V40</f>
        <v>-0.22207205762360413</v>
      </c>
      <c r="N52" s="15">
        <f>+'9.รายได้(แยกกลุ่ม)'!W40</f>
        <v>0.23588156123692422</v>
      </c>
      <c r="O52" s="15">
        <f>+'9.รายได้(แยกกลุ่ม)'!X40</f>
        <v>-0.27205284643475602</v>
      </c>
      <c r="P52" s="15">
        <f>+'9.รายได้(แยกกลุ่ม)'!Y40</f>
        <v>-0.1248391371345951</v>
      </c>
    </row>
    <row r="53" spans="1:16">
      <c r="A53" s="313" t="str">
        <f>+'9.รายได้(แยกกลุ่ม)'!B43</f>
        <v>พระอาจารย์แบน  ธนากโร,รพช.</v>
      </c>
      <c r="B53" s="313">
        <f>+'9.รายได้(แยกกลุ่ม)'!C43</f>
        <v>1031.5056901082728</v>
      </c>
      <c r="C53" s="313">
        <f>+'9.รายได้(แยกกลุ่ม)'!D43</f>
        <v>182.87403588072459</v>
      </c>
      <c r="D53" s="313">
        <f>+'9.รายได้(แยกกลุ่ม)'!E43</f>
        <v>248.67474049707596</v>
      </c>
      <c r="E53" s="313">
        <f>+'9.รายได้(แยกกลุ่ม)'!F43</f>
        <v>2250.661011804385</v>
      </c>
      <c r="F53" s="313">
        <f>+'9.รายได้(แยกกลุ่ม)'!G43</f>
        <v>5.0966032684477662</v>
      </c>
      <c r="G53" s="313">
        <f>+'9.รายได้(แยกกลุ่ม)'!H43</f>
        <v>24.062329187350102</v>
      </c>
      <c r="H53" s="313">
        <f>+'9.รายได้(แยกกลุ่ม)'!I43</f>
        <v>498.11008654823223</v>
      </c>
      <c r="I53" s="16" t="str">
        <f>+'9.รายได้(แยกกลุ่ม)'!R43</f>
        <v>พระอาจารย์แบน  ธนากโร,รพช.</v>
      </c>
      <c r="J53" s="15">
        <f>+'9.รายได้(แยกกลุ่ม)'!S43</f>
        <v>0.15368631370796748</v>
      </c>
      <c r="K53" s="15">
        <f>+'9.รายได้(แยกกลุ่ม)'!T43</f>
        <v>-0.1317156172867105</v>
      </c>
      <c r="L53" s="15">
        <f>+'9.รายได้(แยกกลุ่ม)'!U43</f>
        <v>-0.63456379569368293</v>
      </c>
      <c r="M53" s="15">
        <f>+'9.รายได้(แยกกลุ่ม)'!V43</f>
        <v>-0.18669780424230037</v>
      </c>
      <c r="N53" s="15">
        <f>+'9.รายได้(แยกกลุ่ม)'!W43</f>
        <v>-0.10550972780919357</v>
      </c>
      <c r="O53" s="15">
        <f>+'9.รายได้(แยกกลุ่ม)'!X43</f>
        <v>-9.2806170956837908E-2</v>
      </c>
      <c r="P53" s="15">
        <f>+'9.รายได้(แยกกลุ่ม)'!Y43</f>
        <v>-0.13478490690973607</v>
      </c>
    </row>
    <row r="54" spans="1:16">
      <c r="A54" s="313" t="str">
        <f>+'9.รายได้(แยกกลุ่ม)'!B54</f>
        <v>กุสุมาลย์,รพช.</v>
      </c>
      <c r="B54" s="313">
        <f>+'9.รายได้(แยกกลุ่ม)'!C54</f>
        <v>976.70369367369585</v>
      </c>
      <c r="C54" s="313">
        <f>+'9.รายได้(แยกกลุ่ม)'!D54</f>
        <v>214.64501637069924</v>
      </c>
      <c r="D54" s="313">
        <f>+'9.รายได้(แยกกลุ่ม)'!E54</f>
        <v>461.94370614035086</v>
      </c>
      <c r="E54" s="313">
        <f>+'9.รายได้(แยกกลุ่ม)'!F54</f>
        <v>2798.3449938650306</v>
      </c>
      <c r="F54" s="313">
        <f>+'9.รายได้(แยกกลุ่ม)'!G54</f>
        <v>6.4668159183161062</v>
      </c>
      <c r="G54" s="313">
        <f>+'9.รายได้(แยกกลุ่ม)'!H54</f>
        <v>11.92132903711763</v>
      </c>
      <c r="H54" s="313">
        <f>+'9.รายได้(แยกกลุ่ม)'!I54</f>
        <v>512.83471753607103</v>
      </c>
      <c r="I54" s="16" t="str">
        <f>+'9.รายได้(แยกกลุ่ม)'!R54</f>
        <v>กุสุมาลย์,รพช.</v>
      </c>
      <c r="J54" s="15">
        <f>+'9.รายได้(แยกกลุ่ม)'!S54</f>
        <v>5.9025370264983452E-2</v>
      </c>
      <c r="K54" s="15">
        <f>+'9.รายได้(แยกกลุ่ม)'!T54</f>
        <v>-1.0014429849507589E-2</v>
      </c>
      <c r="L54" s="15">
        <f>+'9.รายได้(แยกกลุ่ม)'!U54</f>
        <v>-0.31008399129056602</v>
      </c>
      <c r="M54" s="15">
        <f>+'9.รายได้(แยกกลุ่ม)'!V54</f>
        <v>-1.5136919839691112E-2</v>
      </c>
      <c r="N54" s="15">
        <f>+'9.รายได้(แยกกลุ่ม)'!W54</f>
        <v>0.11247264126737265</v>
      </c>
      <c r="O54" s="15">
        <f>+'9.รายได้(แยกกลุ่ม)'!X54</f>
        <v>-0.75773048053968173</v>
      </c>
      <c r="P54" s="15">
        <f>+'9.รายได้(แยกกลุ่ม)'!Y54</f>
        <v>-0.15291785752333906</v>
      </c>
    </row>
    <row r="55" spans="1:16">
      <c r="A55" s="313" t="str">
        <f>+'9.รายได้(แยกกลุ่ม)'!B55</f>
        <v>วาริชภูมิ,รพช.</v>
      </c>
      <c r="B55" s="313">
        <f>+'9.รายได้(แยกกลุ่ม)'!C55</f>
        <v>792.53281545867878</v>
      </c>
      <c r="C55" s="313">
        <f>+'9.รายได้(แยกกลุ่ม)'!D55</f>
        <v>195.04594035838457</v>
      </c>
      <c r="D55" s="313">
        <f>+'9.รายได้(แยกกลุ่ม)'!E55</f>
        <v>302.56760416666663</v>
      </c>
      <c r="E55" s="313">
        <f>+'9.รายได้(แยกกลุ่ม)'!F55</f>
        <v>2580.6503186941313</v>
      </c>
      <c r="F55" s="313">
        <f>+'9.รายได้(แยกกลุ่ม)'!G55</f>
        <v>6.5866631132093429</v>
      </c>
      <c r="G55" s="313">
        <f>+'9.รายได้(แยกกลุ่ม)'!H55</f>
        <v>26.196777141116673</v>
      </c>
      <c r="H55" s="313">
        <f>+'9.รายได้(แยกกลุ่ม)'!I55</f>
        <v>493.71286092538116</v>
      </c>
      <c r="I55" s="16" t="str">
        <f>+'9.รายได้(แยกกลุ่ม)'!R55</f>
        <v>วาริชภูมิ,รพช.</v>
      </c>
      <c r="J55" s="15">
        <f>+'9.รายได้(แยกกลุ่ม)'!S55</f>
        <v>-0.14066838922114228</v>
      </c>
      <c r="K55" s="15">
        <f>+'9.รายได้(แยกกลุ่ม)'!T55</f>
        <v>-0.1004092723133311</v>
      </c>
      <c r="L55" s="15">
        <f>+'9.รายได้(แยกกลุ่ม)'!U55</f>
        <v>-0.54811326346327616</v>
      </c>
      <c r="M55" s="15">
        <f>+'9.รายได้(แยกกลุ่ม)'!V55</f>
        <v>-9.175343738608005E-2</v>
      </c>
      <c r="N55" s="15">
        <f>+'9.รายได้(แยกกลุ่ม)'!W55</f>
        <v>0.13308970028613029</v>
      </c>
      <c r="O55" s="15">
        <f>+'9.รายได้(แยกกลุ่ม)'!X55</f>
        <v>-0.4676197100485448</v>
      </c>
      <c r="P55" s="15">
        <f>+'9.รายได้(แยกกลุ่ม)'!Y55</f>
        <v>-0.18450266001825863</v>
      </c>
    </row>
    <row r="56" spans="1:16">
      <c r="A56" s="313" t="str">
        <f>+'9.รายได้(แยกกลุ่ม)'!B56</f>
        <v>คำตากล้า,รพช.</v>
      </c>
      <c r="B56" s="313">
        <f>+'9.รายได้(แยกกลุ่ม)'!C56</f>
        <v>1138.3422487317951</v>
      </c>
      <c r="C56" s="313">
        <f>+'9.รายได้(แยกกลุ่ม)'!D56</f>
        <v>178.80434462444771</v>
      </c>
      <c r="D56" s="313">
        <f>+'9.รายได้(แยกกลุ่ม)'!E56</f>
        <v>552.06766349583825</v>
      </c>
      <c r="E56" s="313">
        <f>+'9.รายได้(แยกกลุ่ม)'!F56</f>
        <v>3827.1571532846719</v>
      </c>
      <c r="F56" s="313">
        <f>+'9.รายได้(แยกกลุ่ม)'!G56</f>
        <v>6.3196368937845788</v>
      </c>
      <c r="G56" s="313">
        <f>+'9.รายได้(แยกกลุ่ม)'!H56</f>
        <v>34.158556796092306</v>
      </c>
      <c r="H56" s="313">
        <f>+'9.รายได้(แยกกลุ่ม)'!I56</f>
        <v>569.47852855506471</v>
      </c>
      <c r="I56" s="16" t="str">
        <f>+'9.รายได้(แยกกลุ่ม)'!R56</f>
        <v>คำตากล้า,รพช.</v>
      </c>
      <c r="J56" s="15">
        <f>+'9.รายได้(แยกกลุ่ม)'!S56</f>
        <v>0.23428766498984527</v>
      </c>
      <c r="K56" s="15">
        <f>+'9.รายได้(แยกกลุ่ม)'!T56</f>
        <v>-0.17531874696447514</v>
      </c>
      <c r="L56" s="15">
        <f>+'9.รายได้(แยกกลุ่ม)'!U56</f>
        <v>-0.17548325938037571</v>
      </c>
      <c r="M56" s="15">
        <f>+'9.รายได้(แยกกลุ่ม)'!V56</f>
        <v>0.34694821064057058</v>
      </c>
      <c r="N56" s="15">
        <f>+'9.รายได้(แยกกลุ่ม)'!W56</f>
        <v>8.7153745503539298E-2</v>
      </c>
      <c r="O56" s="15">
        <f>+'9.รายได้(แยกกลุ่ม)'!X56</f>
        <v>-0.3058175716247018</v>
      </c>
      <c r="P56" s="15">
        <f>+'9.รายได้(แยกกลุ่ม)'!Y56</f>
        <v>-5.935562556965434E-2</v>
      </c>
    </row>
    <row r="57" spans="1:16">
      <c r="A57" s="313" t="str">
        <f>+'9.รายได้(แยกกลุ่ม)'!B69</f>
        <v>โคกศรีสุพรรณ,รพช.</v>
      </c>
      <c r="B57" s="313">
        <f>+'9.รายได้(แยกกลุ่ม)'!C69</f>
        <v>1068.297021576931</v>
      </c>
      <c r="C57" s="313">
        <f>+'9.รายได้(แยกกลุ่ม)'!D69</f>
        <v>328.37539181286553</v>
      </c>
      <c r="D57" s="313">
        <f>+'9.รายได้(แยกกลุ่ม)'!E69</f>
        <v>676.61501978518947</v>
      </c>
      <c r="E57" s="313">
        <f>+'9.รายได้(แยกกลุ่ม)'!F69</f>
        <v>4801.5279128856619</v>
      </c>
      <c r="F57" s="313">
        <f>+'9.รายได้(แยกกลุ่ม)'!G69</f>
        <v>7.3490689364668969</v>
      </c>
      <c r="G57" s="313">
        <f>+'9.รายได้(แยกกลุ่ม)'!H69</f>
        <v>42.715647967928419</v>
      </c>
      <c r="H57" s="313">
        <f>+'9.รายได้(แยกกลุ่ม)'!I69</f>
        <v>932.8452377495463</v>
      </c>
      <c r="I57" s="16" t="str">
        <f>+'9.รายได้(แยกกลุ่ม)'!R69</f>
        <v>โคกศรีสุพรรณ,รพช.</v>
      </c>
      <c r="J57" s="15">
        <f>+'9.รายได้(แยกกลุ่ม)'!S69</f>
        <v>0.17182491200431951</v>
      </c>
      <c r="K57" s="15">
        <f>+'9.รายได้(แยกกลุ่ม)'!T69</f>
        <v>0.18550104665847539</v>
      </c>
      <c r="L57" s="15">
        <f>+'9.รายได้(แยกกลุ่ม)'!U69</f>
        <v>-0.34497465780952496</v>
      </c>
      <c r="M57" s="15">
        <f>+'9.รายได้(แยกกลุ่ม)'!V69</f>
        <v>-0.20390060619927428</v>
      </c>
      <c r="N57" s="15">
        <f>+'9.รายได้(แยกกลุ่ม)'!W69</f>
        <v>-0.15624177199424655</v>
      </c>
      <c r="O57" s="15">
        <f>+'9.รายได้(แยกกลุ่ม)'!X69</f>
        <v>3.2341018944384625E-2</v>
      </c>
      <c r="P57" s="15">
        <f>+'9.รายได้(แยกกลุ่ม)'!Y69</f>
        <v>0.49174633685775715</v>
      </c>
    </row>
    <row r="58" spans="1:16">
      <c r="A58" s="313" t="str">
        <f>+'9.รายได้(แยกกลุ่ม)'!B101</f>
        <v>พระอาจารย์ฝั้นอาจาโร,รพช.</v>
      </c>
      <c r="B58" s="313">
        <f>+'9.รายได้(แยกกลุ่ม)'!C101</f>
        <v>932.41259081323926</v>
      </c>
      <c r="C58" s="313">
        <f>+'9.รายได้(แยกกลุ่ม)'!D101</f>
        <v>394.9576261116714</v>
      </c>
      <c r="D58" s="313">
        <f>+'9.รายได้(แยกกลุ่ม)'!E101</f>
        <v>565.45713881019833</v>
      </c>
      <c r="E58" s="313">
        <f>+'9.รายได้(แยกกลุ่ม)'!F101</f>
        <v>2507.6086390083483</v>
      </c>
      <c r="F58" s="313">
        <f>+'9.รายได้(แยกกลุ่ม)'!G101</f>
        <v>6.4120371386526331</v>
      </c>
      <c r="G58" s="313">
        <f>+'9.รายได้(แยกกลุ่ม)'!H101</f>
        <v>38.011351732222586</v>
      </c>
      <c r="H58" s="313">
        <f>+'9.รายได้(แยกกลุ่ม)'!I101</f>
        <v>611.87059173008163</v>
      </c>
      <c r="I58" s="16" t="str">
        <f>+'9.รายได้(แยกกลุ่ม)'!R101</f>
        <v>พระอาจารย์ฝั้นอาจาโร,รพช.</v>
      </c>
      <c r="J58" s="15">
        <f>+'9.รายได้(แยกกลุ่ม)'!S101</f>
        <v>-5.1548226978365613E-2</v>
      </c>
      <c r="K58" s="15">
        <f>+'9.รายได้(แยกกลุ่ม)'!T101</f>
        <v>0.34729641203691364</v>
      </c>
      <c r="L58" s="15">
        <f>+'9.รายได้(แยกกลุ่ม)'!U101</f>
        <v>-0.40206134688892597</v>
      </c>
      <c r="M58" s="15">
        <f>+'9.รายได้(แยกกลุ่ม)'!V101</f>
        <v>-0.22779236420996959</v>
      </c>
      <c r="N58" s="15">
        <f>+'9.รายได้(แยกกลุ่ม)'!W101</f>
        <v>-5.7280252645152407E-2</v>
      </c>
      <c r="O58" s="15">
        <f>+'9.รายได้(แยกกลุ่ม)'!X101</f>
        <v>-0.28162086019218385</v>
      </c>
      <c r="P58" s="15">
        <f>+'9.รายได้(แยกกลุ่ม)'!Y101</f>
        <v>0.20341778585481657</v>
      </c>
    </row>
    <row r="59" spans="1:16">
      <c r="A59" s="313" t="str">
        <f>+'9.รายได้(แยกกลุ่ม)'!B102</f>
        <v>บ้านม่วง,รพช.</v>
      </c>
      <c r="B59" s="313">
        <f>+'9.รายได้(แยกกลุ่ม)'!C102</f>
        <v>1346.3661322351777</v>
      </c>
      <c r="C59" s="313">
        <f>+'9.รายได้(แยกกลุ่ม)'!D102</f>
        <v>343.96133034066918</v>
      </c>
      <c r="D59" s="313">
        <f>+'9.รายได้(แยกกลุ่ม)'!E102</f>
        <v>912.46852709587768</v>
      </c>
      <c r="E59" s="313">
        <f>+'9.รายได้(แยกกลุ่ม)'!F102</f>
        <v>6112.2022216330852</v>
      </c>
      <c r="F59" s="313">
        <f>+'9.รายได้(แยกกลุ่ม)'!G102</f>
        <v>10.910948946320945</v>
      </c>
      <c r="G59" s="313">
        <f>+'9.รายได้(แยกกลุ่ม)'!H102</f>
        <v>34.286561181136818</v>
      </c>
      <c r="H59" s="313">
        <f>+'9.รายได้(แยกกลุ่ม)'!I102</f>
        <v>490.32478002016245</v>
      </c>
      <c r="I59" s="16" t="str">
        <f>+'9.รายได้(แยกกลุ่ม)'!R102</f>
        <v>บ้านม่วง,รพช.</v>
      </c>
      <c r="J59" s="15">
        <f>+'9.รายได้(แยกกลุ่ม)'!S102</f>
        <v>0.3695260637149721</v>
      </c>
      <c r="K59" s="15">
        <f>+'9.รายได้(แยกกลุ่ม)'!T102</f>
        <v>0.1733356583331275</v>
      </c>
      <c r="L59" s="15">
        <f>+'9.รายได้(แยกกลุ่ม)'!U102</f>
        <v>-3.5116608049242236E-2</v>
      </c>
      <c r="M59" s="15">
        <f>+'9.รายได้(แยกกลุ่ม)'!V102</f>
        <v>0.8822272158483111</v>
      </c>
      <c r="N59" s="15">
        <f>+'9.รายได้(แยกกลุ่ม)'!W102</f>
        <v>0.6041652304338837</v>
      </c>
      <c r="O59" s="15">
        <f>+'9.รายได้(แยกกลุ่ม)'!X102</f>
        <v>-0.35201593193031838</v>
      </c>
      <c r="P59" s="15">
        <f>+'9.รายได้(แยกกลุ่ม)'!Y102</f>
        <v>-3.5636670405768948E-2</v>
      </c>
    </row>
    <row r="60" spans="1:16">
      <c r="A60" s="313" t="str">
        <f>+'9.รายได้(แยกกลุ่ม)'!B111</f>
        <v>พังโคน,รพช.</v>
      </c>
      <c r="B60" s="313">
        <f>+'9.รายได้(แยกกลุ่ม)'!C111</f>
        <v>1194.2587378716541</v>
      </c>
      <c r="C60" s="313">
        <f>+'9.รายได้(แยกกลุ่ม)'!D111</f>
        <v>190.43491480893789</v>
      </c>
      <c r="D60" s="313">
        <f>+'9.รายได้(แยกกลุ่ม)'!E111</f>
        <v>926.56930676490276</v>
      </c>
      <c r="E60" s="313">
        <f>+'9.รายได้(แยกกลุ่ม)'!F111</f>
        <v>5073.9847173732342</v>
      </c>
      <c r="F60" s="313">
        <f>+'9.รายได้(แยกกลุ่ม)'!G111</f>
        <v>19.351492565837251</v>
      </c>
      <c r="G60" s="313">
        <f>+'9.รายได้(แยกกลุ่ม)'!H111</f>
        <v>104.89250085999312</v>
      </c>
      <c r="H60" s="313">
        <f>+'9.รายได้(แยกกลุ่ม)'!I111</f>
        <v>818.3775290690113</v>
      </c>
      <c r="I60" s="16" t="str">
        <f>+'9.รายได้(แยกกลุ่ม)'!R111</f>
        <v>พังโคน,รพช.</v>
      </c>
      <c r="J60" s="15">
        <f>+'9.รายได้(แยกกลุ่ม)'!S111</f>
        <v>0.21111236453589399</v>
      </c>
      <c r="K60" s="15">
        <f>+'9.รายได้(แยกกลุ่ม)'!T111</f>
        <v>-0.30349605767738896</v>
      </c>
      <c r="L60" s="15">
        <f>+'9.รายได้(แยกกลุ่ม)'!U111</f>
        <v>-0.31226699518610068</v>
      </c>
      <c r="M60" s="15">
        <f>+'9.รายได้(แยกกลุ่ม)'!V111</f>
        <v>6.5118249283215301E-2</v>
      </c>
      <c r="N60" s="15">
        <f>+'9.รายได้(แยกกลุ่ม)'!W111</f>
        <v>1.3924742022896524</v>
      </c>
      <c r="O60" s="15">
        <f>+'9.รายได้(แยกกลุ่ม)'!X111</f>
        <v>0.9138826500111632</v>
      </c>
      <c r="P60" s="15">
        <f>+'9.รายได้(แยกกลุ่ม)'!Y111</f>
        <v>0.36546415517822844</v>
      </c>
    </row>
    <row r="61" spans="1:16">
      <c r="A61" s="313" t="str">
        <f>+'9.รายได้(แยกกลุ่ม)'!B112</f>
        <v>อากาศอำนวย,รพช.</v>
      </c>
      <c r="B61" s="313">
        <f>+'9.รายได้(แยกกลุ่ม)'!C112</f>
        <v>1008.4291872684659</v>
      </c>
      <c r="C61" s="313">
        <f>+'9.รายได้(แยกกลุ่ม)'!D112</f>
        <v>171.55892946246314</v>
      </c>
      <c r="D61" s="313">
        <f>+'9.รายได้(แยกกลุ่ม)'!E112</f>
        <v>283.40837444209529</v>
      </c>
      <c r="E61" s="313">
        <f>+'9.รายได้(แยกกลุ่ม)'!F112</f>
        <v>3335.5053099173551</v>
      </c>
      <c r="F61" s="313">
        <f>+'9.รายได้(แยกกลุ่ม)'!G112</f>
        <v>5.5870862580806264</v>
      </c>
      <c r="G61" s="313">
        <f>+'9.รายได้(แยกกลุ่ม)'!H112</f>
        <v>31.2969220098216</v>
      </c>
      <c r="H61" s="313">
        <f>+'9.รายได้(แยกกลุ่ม)'!I112</f>
        <v>654.51654967112722</v>
      </c>
      <c r="I61" s="16" t="str">
        <f>+'9.รายได้(แยกกลุ่ม)'!R112</f>
        <v>อากาศอำนวย,รพช.</v>
      </c>
      <c r="J61" s="15">
        <f>+'9.รายได้(แยกกลุ่ม)'!S112</f>
        <v>2.266034882549527E-2</v>
      </c>
      <c r="K61" s="15">
        <f>+'9.รายได้(แยกกลุ่ม)'!T112</f>
        <v>-0.37253380856584334</v>
      </c>
      <c r="L61" s="15">
        <f>+'9.รายได้(แยกกลุ่ม)'!U112</f>
        <v>-0.78964412967119912</v>
      </c>
      <c r="M61" s="15">
        <f>+'9.รายได้(แยกกลุ่ม)'!V112</f>
        <v>-0.29981902310236885</v>
      </c>
      <c r="N61" s="15">
        <f>+'9.รายได้(แยกกลุ่ม)'!W112</f>
        <v>-0.30925432790529572</v>
      </c>
      <c r="O61" s="15">
        <f>+'9.รายได้(แยกกลุ่ม)'!X112</f>
        <v>-0.42895216014249976</v>
      </c>
      <c r="P61" s="15">
        <f>+'9.รายได้(แยกกลุ่ม)'!Y112</f>
        <v>9.20618611847175E-2</v>
      </c>
    </row>
    <row r="62" spans="1:16">
      <c r="A62" s="313" t="str">
        <f>+'9.รายได้(แยกกลุ่ม)'!B133</f>
        <v>วานรนิวาส,รพท.</v>
      </c>
      <c r="B62" s="313">
        <f>+'9.รายได้(แยกกลุ่ม)'!C133</f>
        <v>1783.9514082837663</v>
      </c>
      <c r="C62" s="313">
        <f>+'9.รายได้(แยกกลุ่ม)'!D133</f>
        <v>914.41925100312096</v>
      </c>
      <c r="D62" s="313">
        <f>+'9.รายได้(แยกกลุ่ม)'!E133</f>
        <v>1723.5417354624885</v>
      </c>
      <c r="E62" s="313">
        <f>+'9.รายได้(แยกกลุ่ม)'!F133</f>
        <v>9618.7012765957443</v>
      </c>
      <c r="F62" s="313">
        <f>+'9.รายได้(แยกกลุ่ม)'!G133</f>
        <v>40.204691857244597</v>
      </c>
      <c r="G62" s="313">
        <f>+'9.รายได้(แยกกลุ่ม)'!H133</f>
        <v>139.42001701353169</v>
      </c>
      <c r="H62" s="313">
        <f>+'9.รายได้(แยกกลุ่ม)'!I133</f>
        <v>600.40399693354937</v>
      </c>
      <c r="I62" s="16" t="str">
        <f>+'9.รายได้(แยกกลุ่ม)'!R133</f>
        <v>วานรนิวาส,รพท.</v>
      </c>
      <c r="J62" s="15">
        <f>+'9.รายได้(แยกกลุ่ม)'!S133</f>
        <v>4.1604291255905269E-3</v>
      </c>
      <c r="K62" s="15">
        <f>+'9.รายได้(แยกกลุ่ม)'!T133</f>
        <v>0.1094027105183759</v>
      </c>
      <c r="L62" s="15">
        <f>+'9.รายได้(แยกกลุ่ม)'!U133</f>
        <v>-0.31653032333157166</v>
      </c>
      <c r="M62" s="15">
        <f>+'9.รายได้(แยกกลุ่ม)'!V133</f>
        <v>-1.0069516516210271E-2</v>
      </c>
      <c r="N62" s="15">
        <f>+'9.รายได้(แยกกลุ่ม)'!W133</f>
        <v>5.4614814386753493E-3</v>
      </c>
      <c r="O62" s="15">
        <f>+'9.รายได้(แยกกลุ่ม)'!X133</f>
        <v>-0.34877673835254508</v>
      </c>
      <c r="P62" s="15">
        <f>+'9.รายได้(แยกกลุ่ม)'!Y133</f>
        <v>-0.3162855748196971</v>
      </c>
    </row>
    <row r="63" spans="1:16">
      <c r="A63" s="313" t="str">
        <f>+'9.รายได้(แยกกลุ่ม)'!B135</f>
        <v>สมเด็จพระยุพราชสว่างแดนดิน,รพท.</v>
      </c>
      <c r="B63" s="313">
        <f>+'9.รายได้(แยกกลุ่ม)'!C135</f>
        <v>1667.3585450997018</v>
      </c>
      <c r="C63" s="313">
        <f>+'9.รายได้(แยกกลุ่ม)'!D135</f>
        <v>617.22193521609358</v>
      </c>
      <c r="D63" s="313">
        <f>+'9.รายได้(แยกกลุ่ม)'!E135</f>
        <v>953.4632164471343</v>
      </c>
      <c r="E63" s="313">
        <f>+'9.รายได้(แยกกลุ่ม)'!F135</f>
        <v>6712.9199195171032</v>
      </c>
      <c r="F63" s="313">
        <f>+'9.รายได้(แยกกลุ่ม)'!G135</f>
        <v>33.021607735469338</v>
      </c>
      <c r="G63" s="313">
        <f>+'9.รายได้(แยกกลุ่ม)'!H135</f>
        <v>116.29371346510109</v>
      </c>
      <c r="H63" s="313">
        <f>+'9.รายได้(แยกกลุ่ม)'!I135</f>
        <v>696.51941194651977</v>
      </c>
      <c r="I63" s="16" t="str">
        <f>+'9.รายได้(แยกกลุ่ม)'!R135</f>
        <v>สมเด็จพระยุพราชสว่างแดนดิน,รพท.</v>
      </c>
      <c r="J63" s="15">
        <f>+'9.รายได้(แยกกลุ่ม)'!S135</f>
        <v>-6.1468006146940368E-2</v>
      </c>
      <c r="K63" s="15">
        <f>+'9.รายได้(แยกกลุ่ม)'!T135</f>
        <v>-0.25116658778895878</v>
      </c>
      <c r="L63" s="15">
        <f>+'9.รายได้(แยกกลุ่ม)'!U135</f>
        <v>-0.62190460326422103</v>
      </c>
      <c r="M63" s="15">
        <f>+'9.รายได้(แยกกลุ่ม)'!V135</f>
        <v>-0.30912460316394758</v>
      </c>
      <c r="N63" s="15">
        <f>+'9.รายได้(แยกกลุ่ม)'!W135</f>
        <v>-0.17417711467401614</v>
      </c>
      <c r="O63" s="15">
        <f>+'9.รายได้(แยกกลุ่ม)'!X135</f>
        <v>-0.45679843530296482</v>
      </c>
      <c r="P63" s="15">
        <f>+'9.รายได้(แยกกลุ่ม)'!Y135</f>
        <v>-0.20683344581624463</v>
      </c>
    </row>
    <row r="64" spans="1:16">
      <c r="A64" s="313" t="str">
        <f>+'9.รายได้(แยกกลุ่ม)'!B151</f>
        <v>สกลนคร,รพศ.</v>
      </c>
      <c r="B64" s="313">
        <f>+'9.รายได้(แยกกลุ่ม)'!C151</f>
        <v>4085.1409809669417</v>
      </c>
      <c r="C64" s="313">
        <f>+'9.รายได้(แยกกลุ่ม)'!D151</f>
        <v>2480.8892252829714</v>
      </c>
      <c r="D64" s="313">
        <f>+'9.รายได้(แยกกลุ่ม)'!E151</f>
        <v>5405.950175179285</v>
      </c>
      <c r="E64" s="313">
        <f>+'9.รายได้(แยกกลุ่ม)'!F151</f>
        <v>20145.21556238519</v>
      </c>
      <c r="F64" s="313">
        <f>+'9.รายได้(แยกกลุ่ม)'!G151</f>
        <v>127.99068593268071</v>
      </c>
      <c r="G64" s="313">
        <f>+'9.รายได้(แยกกลุ่ม)'!H151</f>
        <v>338.31043010697232</v>
      </c>
      <c r="H64" s="313">
        <f>+'9.รายได้(แยกกลุ่ม)'!I151</f>
        <v>1892.084572773048</v>
      </c>
      <c r="I64" s="16" t="str">
        <f>+'9.รายได้(แยกกลุ่ม)'!R151</f>
        <v>สกลนคร,รพศ.</v>
      </c>
      <c r="J64" s="15">
        <f>+'9.รายได้(แยกกลุ่ม)'!S151</f>
        <v>0.19668012868778206</v>
      </c>
      <c r="K64" s="15">
        <f>+'9.รายได้(แยกกลุ่ม)'!T151</f>
        <v>0.37278206604594816</v>
      </c>
      <c r="L64" s="15">
        <f>+'9.รายได้(แยกกลุ่ม)'!U151</f>
        <v>6.6626153520728149E-2</v>
      </c>
      <c r="M64" s="15">
        <f>+'9.รายได้(แยกกลุ่ม)'!V151</f>
        <v>-1.3788446791376285E-3</v>
      </c>
      <c r="N64" s="15">
        <f>+'9.รายได้(แยกกลุ่ม)'!W151</f>
        <v>0.32812372019173447</v>
      </c>
      <c r="O64" s="15">
        <f>+'9.รายได้(แยกกลุ่ม)'!X151</f>
        <v>2.661249428842356E-2</v>
      </c>
      <c r="P64" s="15">
        <f>+'9.รายได้(แยกกลุ่ม)'!Y151</f>
        <v>9.0627414680094512E-2</v>
      </c>
    </row>
    <row r="66" spans="1:16">
      <c r="A66" s="371" t="s">
        <v>47</v>
      </c>
      <c r="B66" s="372" t="s">
        <v>135</v>
      </c>
      <c r="C66" s="373"/>
      <c r="D66" s="373"/>
      <c r="E66" s="373"/>
      <c r="F66" s="373"/>
      <c r="G66" s="373"/>
      <c r="H66" s="374"/>
      <c r="I66" s="371" t="s">
        <v>47</v>
      </c>
      <c r="J66" s="372" t="s">
        <v>4</v>
      </c>
      <c r="K66" s="373"/>
      <c r="L66" s="373"/>
      <c r="M66" s="373"/>
      <c r="N66" s="373"/>
      <c r="O66" s="373"/>
      <c r="P66" s="374"/>
    </row>
    <row r="67" spans="1:16">
      <c r="A67" s="371"/>
      <c r="B67" s="12" t="s">
        <v>137</v>
      </c>
      <c r="C67" s="13" t="s">
        <v>138</v>
      </c>
      <c r="D67" s="12" t="s">
        <v>139</v>
      </c>
      <c r="E67" s="12" t="s">
        <v>140</v>
      </c>
      <c r="F67" s="12" t="s">
        <v>141</v>
      </c>
      <c r="G67" s="12" t="s">
        <v>142</v>
      </c>
      <c r="H67" s="12" t="s">
        <v>143</v>
      </c>
      <c r="I67" s="371"/>
      <c r="J67" s="12" t="s">
        <v>137</v>
      </c>
      <c r="K67" s="13" t="s">
        <v>138</v>
      </c>
      <c r="L67" s="12" t="s">
        <v>139</v>
      </c>
      <c r="M67" s="12" t="s">
        <v>140</v>
      </c>
      <c r="N67" s="12" t="s">
        <v>141</v>
      </c>
      <c r="O67" s="12" t="s">
        <v>142</v>
      </c>
      <c r="P67" s="12" t="s">
        <v>143</v>
      </c>
    </row>
    <row r="68" spans="1:16">
      <c r="A68" s="14" t="str">
        <f>+'9.รายได้(แยกกลุ่ม)'!B9</f>
        <v>โพธิ์ตาก,รพช.</v>
      </c>
      <c r="B68" s="313">
        <f>+'9.รายได้(แยกกลุ่ม)'!C9</f>
        <v>758.93997920479137</v>
      </c>
      <c r="C68" s="313">
        <f>+'9.รายได้(แยกกลุ่ม)'!D9</f>
        <v>218.85942688404594</v>
      </c>
      <c r="D68" s="313">
        <f>+'9.รายได้(แยกกลุ่ม)'!E9</f>
        <v>1257.0122702702702</v>
      </c>
      <c r="E68" s="313">
        <f>+'9.รายได้(แยกกลุ่ม)'!F9</f>
        <v>1990.7903209242618</v>
      </c>
      <c r="F68" s="313">
        <f>+'9.รายได้(แยกกลุ่ม)'!G9</f>
        <v>18.151805646749835</v>
      </c>
      <c r="G68" s="313">
        <f>+'9.รายได้(แยกกลุ่ม)'!H9</f>
        <v>36.079317137229154</v>
      </c>
      <c r="H68" s="313">
        <f>+'9.รายได้(แยกกลุ่ม)'!I9</f>
        <v>622.04347612710035</v>
      </c>
      <c r="I68" s="16" t="str">
        <f>+'9.รายได้(แยกกลุ่ม)'!R9</f>
        <v>โพธิ์ตาก,รพช.</v>
      </c>
      <c r="J68" s="15">
        <f>+'9.รายได้(แยกกลุ่ม)'!S9</f>
        <v>-0.23613762543380706</v>
      </c>
      <c r="K68" s="15">
        <f>+'9.รายได้(แยกกลุ่ม)'!T9</f>
        <v>-0.5541652315482315</v>
      </c>
      <c r="L68" s="15">
        <f>+'9.รายได้(แยกกลุ่ม)'!U9</f>
        <v>-0.15475847198007445</v>
      </c>
      <c r="M68" s="15">
        <f>+'9.รายได้(แยกกลุ่ม)'!V9</f>
        <v>-0.76220533333766971</v>
      </c>
      <c r="N68" s="15">
        <f>+'9.รายได้(แยกกลุ่ม)'!W9</f>
        <v>0.82496333387646525</v>
      </c>
      <c r="O68" s="15">
        <f>+'9.รายได้(แยกกลุ่ม)'!X9</f>
        <v>-6.3986434712865609E-2</v>
      </c>
      <c r="P68" s="15">
        <f>+'9.รายได้(แยกกลุ่ม)'!Y9</f>
        <v>-0.32267772191860666</v>
      </c>
    </row>
    <row r="69" spans="1:16">
      <c r="A69" s="313" t="str">
        <f>+'9.รายได้(แยกกลุ่ม)'!B18</f>
        <v>ศรีเชียงใหม่,รพช.</v>
      </c>
      <c r="B69" s="313">
        <f>+'9.รายได้(แยกกลุ่ม)'!C18</f>
        <v>878.83278578784768</v>
      </c>
      <c r="C69" s="313">
        <f>+'9.รายได้(แยกกลุ่ม)'!D18</f>
        <v>143.13590842773772</v>
      </c>
      <c r="D69" s="313">
        <f>+'9.รายได้(แยกกลุ่ม)'!E18</f>
        <v>482.09188524590166</v>
      </c>
      <c r="E69" s="313">
        <f>+'9.รายได้(แยกกลุ่ม)'!F18</f>
        <v>2471.8645178849147</v>
      </c>
      <c r="F69" s="313">
        <f>+'9.รายได้(แยกกลุ่ม)'!G18</f>
        <v>17.058183498571669</v>
      </c>
      <c r="G69" s="313">
        <f>+'9.รายได้(แยกกลุ่ม)'!H18</f>
        <v>44.168173416232563</v>
      </c>
      <c r="H69" s="313">
        <f>+'9.รายได้(แยกกลุ่ม)'!I18</f>
        <v>791.44461251287328</v>
      </c>
      <c r="I69" s="16" t="str">
        <f>+'9.รายได้(แยกกลุ่ม)'!R18</f>
        <v>ศรีเชียงใหม่,รพช.</v>
      </c>
      <c r="J69" s="15">
        <f>+'9.รายได้(แยกกลุ่ม)'!S18</f>
        <v>-6.0282758246842177E-2</v>
      </c>
      <c r="K69" s="15">
        <f>+'9.รายได้(แยกกลุ่ม)'!T18</f>
        <v>-0.41834729444418584</v>
      </c>
      <c r="L69" s="15">
        <f>+'9.รายได้(แยกกลุ่ม)'!U18</f>
        <v>-0.21809671336422631</v>
      </c>
      <c r="M69" s="15">
        <f>+'9.รายได้(แยกกลุ่ม)'!V18</f>
        <v>9.7305254759049012E-2</v>
      </c>
      <c r="N69" s="15">
        <f>+'9.รายได้(แยกกลุ่ม)'!W18</f>
        <v>1.0090113287967952</v>
      </c>
      <c r="O69" s="15">
        <f>+'9.รายได้(แยกกลุ่ม)'!X18</f>
        <v>0.50218802184785893</v>
      </c>
      <c r="P69" s="15">
        <f>+'9.รายได้(แยกกลุ่ม)'!Y18</f>
        <v>0.41191390841377329</v>
      </c>
    </row>
    <row r="70" spans="1:16">
      <c r="A70" s="313" t="str">
        <f>+'9.รายได้(แยกกลุ่ม)'!B21</f>
        <v>สระใคร,รพช.</v>
      </c>
      <c r="B70" s="313">
        <f>+'9.รายได้(แยกกลุ่ม)'!C21</f>
        <v>896.59842393449094</v>
      </c>
      <c r="C70" s="313">
        <f>+'9.รายได้(แยกกลุ่ม)'!D21</f>
        <v>132.27090222967641</v>
      </c>
      <c r="D70" s="313">
        <f>+'9.รายได้(แยกกลุ่ม)'!E21</f>
        <v>577.24615736505018</v>
      </c>
      <c r="E70" s="313">
        <f>+'9.รายได้(แยกกลุ่ม)'!F21</f>
        <v>2505.5833023255818</v>
      </c>
      <c r="F70" s="313">
        <f>+'9.รายได้(แยกกลุ่ม)'!G21</f>
        <v>8.174880643584828</v>
      </c>
      <c r="G70" s="313">
        <f>+'9.รายได้(แยกกลุ่ม)'!H21</f>
        <v>27.296188113228826</v>
      </c>
      <c r="H70" s="313">
        <f>+'9.รายได้(แยกกลุ่ม)'!I21</f>
        <v>503.54936957379641</v>
      </c>
      <c r="I70" s="16" t="str">
        <f>+'9.รายได้(แยกกลุ่ม)'!R21</f>
        <v>สระใคร,รพช.</v>
      </c>
      <c r="J70" s="15">
        <f>+'9.รายได้(แยกกลุ่ม)'!S21</f>
        <v>-4.1286338510200242E-2</v>
      </c>
      <c r="K70" s="15">
        <f>+'9.รายได้(แยกกลุ่ม)'!T21</f>
        <v>-0.46249876084001024</v>
      </c>
      <c r="L70" s="15">
        <f>+'9.รายได้(แยกกลุ่ม)'!U21</f>
        <v>-6.3766303779657404E-2</v>
      </c>
      <c r="M70" s="15">
        <f>+'9.รายได้(แยกกลุ่ม)'!V21</f>
        <v>0.1122736314977916</v>
      </c>
      <c r="N70" s="15">
        <f>+'9.รายได้(แยกกลุ่ม)'!W21</f>
        <v>-3.7211211504511239E-2</v>
      </c>
      <c r="O70" s="15">
        <f>+'9.รายได้(แยกกลุ่ม)'!X21</f>
        <v>-7.1639063735233058E-2</v>
      </c>
      <c r="P70" s="15">
        <f>+'9.รายได้(แยกกลุ่ม)'!Y21</f>
        <v>-0.10168273656336733</v>
      </c>
    </row>
    <row r="71" spans="1:16">
      <c r="A71" s="313" t="str">
        <f>+'9.รายได้(แยกกลุ่ม)'!B23</f>
        <v>เฝ้าไร่,รพช.</v>
      </c>
      <c r="B71" s="313">
        <f>+'9.รายได้(แยกกลุ่ม)'!C23</f>
        <v>739.71254809277787</v>
      </c>
      <c r="C71" s="313">
        <f>+'9.รายได้(แยกกลุ่ม)'!D23</f>
        <v>114.06463394525667</v>
      </c>
      <c r="D71" s="313">
        <f>+'9.รายได้(แยกกลุ่ม)'!E23</f>
        <v>314.68956559513464</v>
      </c>
      <c r="E71" s="313">
        <f>+'9.รายได้(แยกกลุ่ม)'!F23</f>
        <v>1492.1538686708861</v>
      </c>
      <c r="F71" s="313">
        <f>+'9.รายได้(แยกกลุ่ม)'!G23</f>
        <v>5.4823802406984976</v>
      </c>
      <c r="G71" s="313">
        <f>+'9.รายได้(แยกกลุ่ม)'!H23</f>
        <v>20.310744906788326</v>
      </c>
      <c r="H71" s="313">
        <f>+'9.รายได้(แยกกลุ่ม)'!I23</f>
        <v>257.45410574914808</v>
      </c>
      <c r="I71" s="16" t="str">
        <f>+'9.รายได้(แยกกลุ่ม)'!R23</f>
        <v>เฝ้าไร่,รพช.</v>
      </c>
      <c r="J71" s="15">
        <f>+'9.รายได้(แยกกลุ่ม)'!S23</f>
        <v>-0.20904107513377512</v>
      </c>
      <c r="K71" s="15">
        <f>+'9.รายได้(แยกกลุ่ม)'!T23</f>
        <v>-0.53648246850658765</v>
      </c>
      <c r="L71" s="15">
        <f>+'9.รายได้(แยกกลุ่ม)'!U23</f>
        <v>-0.48960600014390837</v>
      </c>
      <c r="M71" s="15">
        <f>+'9.รายได้(แยกกลุ่ม)'!V23</f>
        <v>-0.33760597753042421</v>
      </c>
      <c r="N71" s="15">
        <f>+'9.รายได้(แยกกลุ่ม)'!W23</f>
        <v>-0.35431788424264349</v>
      </c>
      <c r="O71" s="15">
        <f>+'9.รายได้(แยกกลุ่ม)'!X23</f>
        <v>-0.3092184857576275</v>
      </c>
      <c r="P71" s="15">
        <f>+'9.รายได้(แยกกลุ่ม)'!Y23</f>
        <v>-0.54070944834495294</v>
      </c>
    </row>
    <row r="72" spans="1:16">
      <c r="A72" s="313" t="str">
        <f>+'9.รายได้(แยกกลุ่ม)'!B24</f>
        <v>รัตนวาปี,รพช.</v>
      </c>
      <c r="B72" s="313">
        <f>+'9.รายได้(แยกกลุ่ม)'!C24</f>
        <v>1347.7063855798283</v>
      </c>
      <c r="C72" s="313">
        <f>+'9.รายได้(แยกกลุ่ม)'!D24</f>
        <v>160.79193137220852</v>
      </c>
      <c r="D72" s="313">
        <f>+'9.รายได้(แยกกลุ่ม)'!E24</f>
        <v>210.21954734961287</v>
      </c>
      <c r="E72" s="313">
        <f>+'9.รายได้(แยกกลุ่ม)'!F24</f>
        <v>1780.1594528152264</v>
      </c>
      <c r="F72" s="313">
        <f>+'9.รายได้(แยกกลุ่ม)'!G24</f>
        <v>6.9749182403207088</v>
      </c>
      <c r="G72" s="313">
        <f>+'9.รายได้(แยกกลุ่ม)'!H24</f>
        <v>32.361720645637725</v>
      </c>
      <c r="H72" s="313">
        <f>+'9.รายได้(แยกกลุ่ม)'!I24</f>
        <v>306.69277810578961</v>
      </c>
      <c r="I72" s="16" t="str">
        <f>+'9.รายได้(แยกกลุ่ม)'!R24</f>
        <v>รัตนวาปี,รพช.</v>
      </c>
      <c r="J72" s="15">
        <f>+'9.รายได้(แยกกลุ่ม)'!S24</f>
        <v>0.44107382864061834</v>
      </c>
      <c r="K72" s="15">
        <f>+'9.รายได้(แยกกลุ่ม)'!T24</f>
        <v>-0.34659958537653685</v>
      </c>
      <c r="L72" s="15">
        <f>+'9.รายได้(แยกกลุ่ม)'!U24</f>
        <v>-0.65904558857300477</v>
      </c>
      <c r="M72" s="15">
        <f>+'9.รายได้(แยกกลุ่ม)'!V24</f>
        <v>-0.20975510277781054</v>
      </c>
      <c r="N72" s="15">
        <f>+'9.รายได้(แยกกลุ่ม)'!W24</f>
        <v>-0.17853564165205313</v>
      </c>
      <c r="O72" s="15">
        <f>+'9.รายได้(แยกกลุ่ม)'!X24</f>
        <v>0.10064295985573392</v>
      </c>
      <c r="P72" s="15">
        <f>+'9.รายได้(แยกกลุ่ม)'!Y24</f>
        <v>-0.45286910521413126</v>
      </c>
    </row>
    <row r="73" spans="1:16">
      <c r="A73" s="313" t="str">
        <f>+'9.รายได้(แยกกลุ่ม)'!B52</f>
        <v>สังคม,รพช.</v>
      </c>
      <c r="B73" s="313">
        <f>+'9.รายได้(แยกกลุ่ม)'!C52</f>
        <v>800.2326924185644</v>
      </c>
      <c r="C73" s="313">
        <f>+'9.รายได้(แยกกลุ่ม)'!D52</f>
        <v>625.8739209186125</v>
      </c>
      <c r="D73" s="313">
        <f>+'9.รายได้(แยกกลุ่ม)'!E52</f>
        <v>728.30323089701005</v>
      </c>
      <c r="E73" s="313">
        <f>+'9.รายได้(แยกกลุ่ม)'!F52</f>
        <v>3969.4573917525772</v>
      </c>
      <c r="F73" s="313">
        <f>+'9.รายได้(แยกกลุ่ม)'!G52</f>
        <v>10.465201107946788</v>
      </c>
      <c r="G73" s="313">
        <f>+'9.รายได้(แยกกลุ่ม)'!H52</f>
        <v>51.598934966644556</v>
      </c>
      <c r="H73" s="313">
        <f>+'9.รายได้(แยกกลุ่ม)'!I52</f>
        <v>721.08425867204767</v>
      </c>
      <c r="I73" s="16" t="str">
        <f>+'9.รายได้(แยกกลุ่ม)'!R52</f>
        <v>สังคม,รพช.</v>
      </c>
      <c r="J73" s="15">
        <f>+'9.รายได้(แยกกลุ่ม)'!S52</f>
        <v>-0.13231952650949785</v>
      </c>
      <c r="K73" s="15">
        <f>+'9.รายได้(แยกกลุ่ม)'!T52</f>
        <v>1.8866551896683958</v>
      </c>
      <c r="L73" s="15">
        <f>+'9.รายได้(แยกกลุ่ม)'!U52</f>
        <v>8.7725736949400585E-2</v>
      </c>
      <c r="M73" s="15">
        <f>+'9.รายได้(แยกกลุ่ม)'!V52</f>
        <v>0.39703004525077701</v>
      </c>
      <c r="N73" s="15">
        <f>+'9.รายได้(แยกกลุ่ม)'!W52</f>
        <v>0.8003063741117471</v>
      </c>
      <c r="O73" s="15">
        <f>+'9.รายได้(แยกกลุ่ม)'!X52</f>
        <v>4.8612041502352314E-2</v>
      </c>
      <c r="P73" s="15">
        <f>+'9.รายได้(แยกกลุ่ม)'!Y52</f>
        <v>0.19106132610678819</v>
      </c>
    </row>
    <row r="74" spans="1:16">
      <c r="A74" s="313" t="str">
        <f>+'9.รายได้(แยกกลุ่ม)'!B123</f>
        <v>โพนพิสัย,รพช.</v>
      </c>
      <c r="B74" s="313">
        <f>+'9.รายได้(แยกกลุ่ม)'!C123</f>
        <v>1460.6155081451939</v>
      </c>
      <c r="C74" s="313">
        <f>+'9.รายได้(แยกกลุ่ม)'!D123</f>
        <v>385.45377686900093</v>
      </c>
      <c r="D74" s="313">
        <f>+'9.รายได้(แยกกลุ่ม)'!E123</f>
        <v>667.94960483870955</v>
      </c>
      <c r="E74" s="313">
        <f>+'9.รายได้(แยกกลุ่ม)'!F123</f>
        <v>3997.2801545179709</v>
      </c>
      <c r="F74" s="313">
        <f>+'9.รายได้(แยกกลุ่ม)'!G123</f>
        <v>9.5553608804198298</v>
      </c>
      <c r="G74" s="313">
        <f>+'9.รายได้(แยกกลุ่ม)'!H123</f>
        <v>63.682905181637544</v>
      </c>
      <c r="H74" s="313">
        <f>+'9.รายได้(แยกกลุ่ม)'!I123</f>
        <v>729.41921387048797</v>
      </c>
      <c r="I74" s="16" t="str">
        <f>+'9.รายได้(แยกกลุ่ม)'!R123</f>
        <v>โพนพิสัย,รพช.</v>
      </c>
      <c r="J74" s="15">
        <f>+'9.รายได้(แยกกลุ่ม)'!S123</f>
        <v>5.1984863959027203</v>
      </c>
      <c r="K74" s="15">
        <f>+'9.รายได้(แยกกลุ่ม)'!T123</f>
        <v>2.5285951658583681</v>
      </c>
      <c r="L74" s="15">
        <f>+'9.รายได้(แยกกลุ่ม)'!U123</f>
        <v>1.9301945186064113</v>
      </c>
      <c r="M74" s="15">
        <f>+'9.รายได้(แยกกลุ่ม)'!V123</f>
        <v>1.3764837552813864</v>
      </c>
      <c r="N74" s="15">
        <f>+'9.รายได้(แยกกลุ่ม)'!W123</f>
        <v>0.39620327459611709</v>
      </c>
      <c r="O74" s="15">
        <f>+'9.รายได้(แยกกลุ่ม)'!X123</f>
        <v>1.3758293441988945</v>
      </c>
      <c r="P74" s="15">
        <f>+'9.รายได้(แยกกลุ่ม)'!Y123</f>
        <v>4.7273492103285255</v>
      </c>
    </row>
    <row r="75" spans="1:16">
      <c r="A75" s="313" t="str">
        <f>+'9.รายได้(แยกกลุ่ม)'!B134</f>
        <v>สมเด็จพระยุพราชท่าบ่อ,รพท.</v>
      </c>
      <c r="B75" s="313">
        <f>+'9.รายได้(แยกกลุ่ม)'!C134</f>
        <v>1841.9982843215091</v>
      </c>
      <c r="C75" s="313">
        <f>+'9.รายได้(แยกกลุ่ม)'!D134</f>
        <v>971.4877690622119</v>
      </c>
      <c r="D75" s="313">
        <f>+'9.รายได้(แยกกลุ่ม)'!E134</f>
        <v>5338.6896232558129</v>
      </c>
      <c r="E75" s="313">
        <f>+'9.รายได้(แยกกลุ่ม)'!F134</f>
        <v>13725.740759394572</v>
      </c>
      <c r="F75" s="313">
        <f>+'9.รายได้(แยกกลุ่ม)'!G134</f>
        <v>23.661611538508431</v>
      </c>
      <c r="G75" s="313">
        <f>+'9.รายได้(แยกกลุ่ม)'!H134</f>
        <v>521.04936930786016</v>
      </c>
      <c r="H75" s="313">
        <f>+'9.รายได้(แยกกลุ่ม)'!I134</f>
        <v>1245.2159442980087</v>
      </c>
      <c r="I75" s="16" t="str">
        <f>+'9.รายได้(แยกกลุ่ม)'!R134</f>
        <v>สมเด็จพระยุพราชท่าบ่อ,รพท.</v>
      </c>
      <c r="J75" s="15">
        <f>+'9.รายได้(แยกกลุ่ม)'!S134</f>
        <v>3.6834175552089628E-2</v>
      </c>
      <c r="K75" s="15">
        <f>+'9.รายได้(แยกกลุ่ม)'!T134</f>
        <v>0.17864006368058125</v>
      </c>
      <c r="L75" s="15">
        <f>+'9.รายได้(แยกกลุ่ม)'!U134</f>
        <v>1.1170548966489811</v>
      </c>
      <c r="M75" s="15">
        <f>+'9.รายได้(แยกกลุ่ม)'!V134</f>
        <v>0.41261577788904291</v>
      </c>
      <c r="N75" s="15">
        <f>+'9.รายได้(แยกกลุ่ม)'!W134</f>
        <v>-0.40825714881214281</v>
      </c>
      <c r="O75" s="15">
        <f>+'9.รายได้(แยกกลุ่ม)'!X134</f>
        <v>1.4337930594792616</v>
      </c>
      <c r="P75" s="15">
        <f>+'9.รายได้(แยกกลุ่ม)'!Y134</f>
        <v>0.41799872740568722</v>
      </c>
    </row>
    <row r="76" spans="1:16">
      <c r="A76" s="313" t="str">
        <f>+'9.รายได้(แยกกลุ่ม)'!B143</f>
        <v>หนองคาย,รพท.</v>
      </c>
      <c r="B76" s="313">
        <f>+'9.รายได้(แยกกลุ่ม)'!C143</f>
        <v>1379.1877441848037</v>
      </c>
      <c r="C76" s="313">
        <f>+'9.รายได้(แยกกลุ่ม)'!D143</f>
        <v>914.51947885868981</v>
      </c>
      <c r="D76" s="313">
        <f>+'9.รายได้(แยกกลุ่ม)'!E143</f>
        <v>3732.2526805555563</v>
      </c>
      <c r="E76" s="313">
        <f>+'9.รายได้(แยกกลุ่ม)'!F143</f>
        <v>11398.017633359874</v>
      </c>
      <c r="F76" s="313">
        <f>+'9.รายได้(แยกกลุ่ม)'!G143</f>
        <v>66.623890492609533</v>
      </c>
      <c r="G76" s="313">
        <f>+'9.รายได้(แยกกลุ่ม)'!H143</f>
        <v>417.72215499959907</v>
      </c>
      <c r="H76" s="313">
        <f>+'9.รายได้(แยกกลุ่ม)'!I143</f>
        <v>1372.4126778399173</v>
      </c>
      <c r="I76" s="16" t="str">
        <f>+'9.รายได้(แยกกลุ่ม)'!R143</f>
        <v>หนองคาย,รพท.</v>
      </c>
      <c r="J76" s="15">
        <f>+'9.รายได้(แยกกลุ่ม)'!S143</f>
        <v>-0.18424566058360495</v>
      </c>
      <c r="K76" s="15">
        <f>+'9.รายได้(แยกกลุ่ม)'!T143</f>
        <v>-0.17036946051385587</v>
      </c>
      <c r="L76" s="15">
        <f>+'9.รายได้(แยกกลุ่ม)'!U143</f>
        <v>-0.11645753897109046</v>
      </c>
      <c r="M76" s="15">
        <f>+'9.รายได้(แยกกลุ่ม)'!V143</f>
        <v>2.9160467373843459E-2</v>
      </c>
      <c r="N76" s="15">
        <f>+'9.รายได้(แยกกลุ่ม)'!W143</f>
        <v>-4.0996626695393674E-2</v>
      </c>
      <c r="O76" s="15">
        <f>+'9.รายได้(แยกกลุ่ม)'!X143</f>
        <v>0.29240312465261176</v>
      </c>
      <c r="P76" s="15">
        <f>+'9.รายได้(แยกกลุ่ม)'!Y143</f>
        <v>-6.6023304995908472E-2</v>
      </c>
    </row>
    <row r="78" spans="1:16">
      <c r="A78" s="371" t="s">
        <v>88</v>
      </c>
      <c r="B78" s="372" t="s">
        <v>135</v>
      </c>
      <c r="C78" s="373"/>
      <c r="D78" s="373"/>
      <c r="E78" s="373"/>
      <c r="F78" s="373"/>
      <c r="G78" s="373"/>
      <c r="H78" s="374"/>
      <c r="I78" s="371" t="s">
        <v>88</v>
      </c>
      <c r="J78" s="372" t="s">
        <v>4</v>
      </c>
      <c r="K78" s="373"/>
      <c r="L78" s="373"/>
      <c r="M78" s="373"/>
      <c r="N78" s="373"/>
      <c r="O78" s="373"/>
      <c r="P78" s="374"/>
    </row>
    <row r="79" spans="1:16">
      <c r="A79" s="371"/>
      <c r="B79" s="12" t="s">
        <v>137</v>
      </c>
      <c r="C79" s="13" t="s">
        <v>138</v>
      </c>
      <c r="D79" s="12" t="s">
        <v>139</v>
      </c>
      <c r="E79" s="12" t="s">
        <v>140</v>
      </c>
      <c r="F79" s="12" t="s">
        <v>141</v>
      </c>
      <c r="G79" s="12" t="s">
        <v>142</v>
      </c>
      <c r="H79" s="12" t="s">
        <v>143</v>
      </c>
      <c r="I79" s="371"/>
      <c r="J79" s="12" t="s">
        <v>137</v>
      </c>
      <c r="K79" s="13" t="s">
        <v>138</v>
      </c>
      <c r="L79" s="12" t="s">
        <v>139</v>
      </c>
      <c r="M79" s="12" t="s">
        <v>140</v>
      </c>
      <c r="N79" s="12" t="s">
        <v>141</v>
      </c>
      <c r="O79" s="12" t="s">
        <v>142</v>
      </c>
      <c r="P79" s="12" t="s">
        <v>143</v>
      </c>
    </row>
    <row r="80" spans="1:16">
      <c r="A80" s="313" t="str">
        <f>+'9.รายได้(แยกกลุ่ม)'!B60</f>
        <v>นาวัง เฉลิมพระเกียรติ 80 พรรษา,รพช.</v>
      </c>
      <c r="B80" s="313">
        <f>+'9.รายได้(แยกกลุ่ม)'!C60</f>
        <v>911.31509343355253</v>
      </c>
      <c r="C80" s="313">
        <f>+'9.รายได้(แยกกลุ่ม)'!D60</f>
        <v>159.12381146257437</v>
      </c>
      <c r="D80" s="313">
        <f>+'9.รายได้(แยกกลุ่ม)'!E60</f>
        <v>440.29708520179372</v>
      </c>
      <c r="E80" s="313">
        <f>+'9.รายได้(แยกกลุ่ม)'!F60</f>
        <v>5744.2283438155137</v>
      </c>
      <c r="F80" s="313">
        <f>+'9.รายได้(แยกกลุ่ม)'!G60</f>
        <v>3.5534854961421618</v>
      </c>
      <c r="G80" s="313">
        <f>+'9.รายได้(แยกกลุ่ม)'!H60</f>
        <v>38.66900072586499</v>
      </c>
      <c r="H80" s="313">
        <f>+'9.รายได้(แยกกลุ่ม)'!I60</f>
        <v>487.02958276786023</v>
      </c>
      <c r="I80" s="16" t="str">
        <f>+'9.รายได้(แยกกลุ่ม)'!R60</f>
        <v>นาวัง เฉลิมพระเกียรติ 80 พรรษา,รพช.</v>
      </c>
      <c r="J80" s="15">
        <f>+'9.รายได้(แยกกลุ่ม)'!S60</f>
        <v>-1.1874521922341154E-2</v>
      </c>
      <c r="K80" s="15">
        <f>+'9.รายได้(แยกกลุ่ม)'!T60</f>
        <v>-0.26608928602732612</v>
      </c>
      <c r="L80" s="15">
        <f>+'9.รายได้(แยกกลุ่ม)'!U60</f>
        <v>-0.34241336415886514</v>
      </c>
      <c r="M80" s="15">
        <f>+'9.รายได้(แยกกลุ่ม)'!V60</f>
        <v>1.0216515233958168</v>
      </c>
      <c r="N80" s="15">
        <f>+'9.รายได้(แยกกลุ่ม)'!W60</f>
        <v>-0.38870141882313969</v>
      </c>
      <c r="O80" s="15">
        <f>+'9.รายได้(แยกกลุ่ม)'!X60</f>
        <v>-0.21415471423552737</v>
      </c>
      <c r="P80" s="15">
        <f>+'9.รายได้(แยกกลุ่ม)'!Y60</f>
        <v>-0.19554186112312943</v>
      </c>
    </row>
    <row r="81" spans="1:16">
      <c r="A81" s="313" t="str">
        <f>+'9.รายได้(แยกกลุ่ม)'!B77</f>
        <v>โนนสัง,รพช.</v>
      </c>
      <c r="B81" s="313">
        <f>+'9.รายได้(แยกกลุ่ม)'!C77</f>
        <v>707.93967434420983</v>
      </c>
      <c r="C81" s="313">
        <f>+'9.รายได้(แยกกลุ่ม)'!D77</f>
        <v>190.02785988483686</v>
      </c>
      <c r="D81" s="313">
        <f>+'9.รายได้(แยกกลุ่ม)'!E77</f>
        <v>332.20686190066033</v>
      </c>
      <c r="E81" s="313">
        <f>+'9.รายได้(แยกกลุ่ม)'!F77</f>
        <v>1476.2954579162033</v>
      </c>
      <c r="F81" s="313">
        <f>+'9.รายได้(แยกกลุ่ม)'!G77</f>
        <v>1.6853263880339775</v>
      </c>
      <c r="G81" s="313">
        <f>+'9.รายได้(แยกกลุ่ม)'!H77</f>
        <v>18.643263880339774</v>
      </c>
      <c r="H81" s="313">
        <f>+'9.รายได้(แยกกลุ่ม)'!I77</f>
        <v>471.04226999360202</v>
      </c>
      <c r="I81" s="16" t="str">
        <f>+'9.รายได้(แยกกลุ่ม)'!R77</f>
        <v>โนนสัง,รพช.</v>
      </c>
      <c r="J81" s="15">
        <f>+'9.รายได้(แยกกลุ่ม)'!S77</f>
        <v>-0.12824148988193079</v>
      </c>
      <c r="K81" s="15">
        <f>+'9.รายได้(แยกกลุ่ม)'!T77</f>
        <v>-0.14951912035129117</v>
      </c>
      <c r="L81" s="15">
        <f>+'9.รายได้(แยกกลุ่ม)'!U77</f>
        <v>-0.33799667822768426</v>
      </c>
      <c r="M81" s="15">
        <f>+'9.รายได้(แยกกลุ่ม)'!V77</f>
        <v>-0.18156708368677321</v>
      </c>
      <c r="N81" s="15">
        <f>+'9.รายได้(แยกกลุ่ม)'!W77</f>
        <v>-0.69124551711888105</v>
      </c>
      <c r="O81" s="15">
        <f>+'9.รายได้(แยกกลุ่ม)'!X77</f>
        <v>-0.39424062694866469</v>
      </c>
      <c r="P81" s="15">
        <f>+'9.รายได้(แยกกลุ่ม)'!Y77</f>
        <v>-1.0120089310939879E-2</v>
      </c>
    </row>
    <row r="82" spans="1:16">
      <c r="A82" s="313" t="str">
        <f>+'9.รายได้(แยกกลุ่ม)'!B78</f>
        <v>สุวรรณคูหา,รพช.</v>
      </c>
      <c r="B82" s="313">
        <f>+'9.รายได้(แยกกลุ่ม)'!C78</f>
        <v>766.32747169030506</v>
      </c>
      <c r="C82" s="313">
        <f>+'9.รายได้(แยกกลุ่ม)'!D78</f>
        <v>216.72108442120307</v>
      </c>
      <c r="D82" s="313">
        <f>+'9.รายได้(แยกกลุ่ม)'!E78</f>
        <v>205.03653922739943</v>
      </c>
      <c r="E82" s="313">
        <f>+'9.รายได้(แยกกลุ่ม)'!F78</f>
        <v>1546.6671658866355</v>
      </c>
      <c r="F82" s="313">
        <f>+'9.รายได้(แยกกลุ่ม)'!G78</f>
        <v>4.7326514682925396</v>
      </c>
      <c r="G82" s="313">
        <f>+'9.รายได้(แยกกลุ่ม)'!H78</f>
        <v>17.177396100262143</v>
      </c>
      <c r="H82" s="313">
        <f>+'9.รายได้(แยกกลุ่ม)'!I78</f>
        <v>420.2045844776344</v>
      </c>
      <c r="I82" s="16" t="str">
        <f>+'9.รายได้(แยกกลุ่ม)'!R78</f>
        <v>สุวรรณคูหา,รพช.</v>
      </c>
      <c r="J82" s="15">
        <f>+'9.รายได้(แยกกลุ่ม)'!S78</f>
        <v>-5.6342624670487028E-2</v>
      </c>
      <c r="K82" s="15">
        <f>+'9.รายได้(แยกกลุ่ม)'!T78</f>
        <v>-3.0052021694770788E-2</v>
      </c>
      <c r="L82" s="15">
        <f>+'9.รายได้(แยกกลุ่ม)'!U78</f>
        <v>-0.59141461053315969</v>
      </c>
      <c r="M82" s="15">
        <f>+'9.รายได้(แยกกลุ่ม)'!V78</f>
        <v>-0.14255421409393543</v>
      </c>
      <c r="N82" s="15">
        <f>+'9.รายได้(แยกกลุ่ม)'!W78</f>
        <v>-0.13297070103208283</v>
      </c>
      <c r="O82" s="15">
        <f>+'9.รายได้(แยกกลุ่ม)'!X78</f>
        <v>-0.44186979494925166</v>
      </c>
      <c r="P82" s="15">
        <f>+'9.รายได้(แยกกลุ่ม)'!Y78</f>
        <v>-0.11695382123667146</v>
      </c>
    </row>
    <row r="83" spans="1:16">
      <c r="A83" s="313" t="str">
        <f>+'9.รายได้(แยกกลุ่ม)'!B98</f>
        <v>นากลาง,รพช.</v>
      </c>
      <c r="B83" s="313">
        <f>+'9.รายได้(แยกกลุ่ม)'!C98</f>
        <v>766.18364608041657</v>
      </c>
      <c r="C83" s="313">
        <f>+'9.รายได้(แยกกลุ่ม)'!D98</f>
        <v>136.63991162857971</v>
      </c>
      <c r="D83" s="313">
        <f>+'9.รายได้(แยกกลุ่ม)'!E98</f>
        <v>126.60669148336157</v>
      </c>
      <c r="E83" s="313">
        <f>+'9.รายได้(แยกกลุ่ม)'!F98</f>
        <v>1363.9545912547528</v>
      </c>
      <c r="F83" s="313">
        <f>+'9.รายได้(แยกกลุ่ม)'!G98</f>
        <v>1.0484493183936197</v>
      </c>
      <c r="G83" s="313">
        <f>+'9.รายได้(แยกกลุ่ม)'!H98</f>
        <v>27.147517934158341</v>
      </c>
      <c r="H83" s="313">
        <f>+'9.รายได้(แยกกลุ่ม)'!I98</f>
        <v>413.17228623083599</v>
      </c>
      <c r="I83" s="16" t="str">
        <f>+'9.รายได้(แยกกลุ่ม)'!R98</f>
        <v>นากลาง,รพช.</v>
      </c>
      <c r="J83" s="15">
        <f>+'9.รายได้(แยกกลุ่ม)'!S98</f>
        <v>-0.22063661007479252</v>
      </c>
      <c r="K83" s="15">
        <f>+'9.รายได้(แยกกลุ่ม)'!T98</f>
        <v>-0.53388806670066669</v>
      </c>
      <c r="L83" s="15">
        <f>+'9.รายได้(แยกกลุ่ม)'!U98</f>
        <v>-0.86612064932153754</v>
      </c>
      <c r="M83" s="15">
        <f>+'9.รายได้(แยกกลุ่ม)'!V98</f>
        <v>-0.57997586471296114</v>
      </c>
      <c r="N83" s="15">
        <f>+'9.รายได้(แยกกลุ่ม)'!W98</f>
        <v>-0.84585337620828438</v>
      </c>
      <c r="O83" s="15">
        <f>+'9.รายได้(แยกกลุ่ม)'!X98</f>
        <v>-0.48693719921236789</v>
      </c>
      <c r="P83" s="15">
        <f>+'9.รายได้(แยกกลุ่ม)'!Y98</f>
        <v>-0.18737902328892042</v>
      </c>
    </row>
    <row r="84" spans="1:16">
      <c r="A84" s="313" t="str">
        <f>+'9.รายได้(แยกกลุ่ม)'!B109</f>
        <v>ศรีบุญเรือง,รพช.</v>
      </c>
      <c r="B84" s="313">
        <f>+'9.รายได้(แยกกลุ่ม)'!C109</f>
        <v>750.28210793408937</v>
      </c>
      <c r="C84" s="313">
        <f>+'9.รายได้(แยกกลุ่ม)'!D109</f>
        <v>151.31737537323519</v>
      </c>
      <c r="D84" s="313">
        <f>+'9.รายได้(แยกกลุ่ม)'!E109</f>
        <v>316.02336866010597</v>
      </c>
      <c r="E84" s="313">
        <f>+'9.รายได้(แยกกลุ่ม)'!F109</f>
        <v>2249.159268292683</v>
      </c>
      <c r="F84" s="313">
        <f>+'9.รายได้(แยกกลุ่ม)'!G109</f>
        <v>5.9488107218003838</v>
      </c>
      <c r="G84" s="313">
        <f>+'9.รายได้(แยกกลุ่ม)'!H109</f>
        <v>29.074127710182051</v>
      </c>
      <c r="H84" s="313">
        <f>+'9.รายได้(แยกกลุ่ม)'!I109</f>
        <v>394.49209552363516</v>
      </c>
      <c r="I84" s="16" t="str">
        <f>+'9.รายได้(แยกกลุ่ม)'!R109</f>
        <v>ศรีบุญเรือง,รพช.</v>
      </c>
      <c r="J84" s="15">
        <f>+'9.รายได้(แยกกลุ่ม)'!S109</f>
        <v>-0.23912975555998453</v>
      </c>
      <c r="K84" s="15">
        <f>+'9.รายได้(แยกกลุ่ม)'!T109</f>
        <v>-0.44656604281253282</v>
      </c>
      <c r="L84" s="15">
        <f>+'9.รายได้(แยกกลุ่ม)'!U109</f>
        <v>-0.76543611003167999</v>
      </c>
      <c r="M84" s="15">
        <f>+'9.รายได้(แยกกลุ่ม)'!V109</f>
        <v>-0.52786208164946624</v>
      </c>
      <c r="N84" s="15">
        <f>+'9.รายได้(แยกกลุ่ม)'!W109</f>
        <v>-0.26453341323464291</v>
      </c>
      <c r="O84" s="15">
        <f>+'9.รายได้(แยกกลุ่ม)'!X109</f>
        <v>-0.4695095632909112</v>
      </c>
      <c r="P84" s="15">
        <f>+'9.รายได้(แยกกลุ่ม)'!Y109</f>
        <v>-0.34178933706616293</v>
      </c>
    </row>
    <row r="85" spans="1:16">
      <c r="A85" s="313" t="str">
        <f>+'9.รายได้(แยกกลุ่ม)'!B141</f>
        <v>หนองบัวลำภู,รพท.</v>
      </c>
      <c r="B85" s="313">
        <f>+'9.รายได้(แยกกลุ่ม)'!C141</f>
        <v>1495.7765287572327</v>
      </c>
      <c r="C85" s="313">
        <f>+'9.รายได้(แยกกลุ่ม)'!D141</f>
        <v>936.94803165026462</v>
      </c>
      <c r="D85" s="313">
        <f>+'9.รายได้(แยกกลุ่ม)'!E141</f>
        <v>2332.6450841750839</v>
      </c>
      <c r="E85" s="313">
        <f>+'9.รายได้(แยกกลุ่ม)'!F141</f>
        <v>13599.084700315458</v>
      </c>
      <c r="F85" s="313">
        <f>+'9.รายได้(แยกกลุ่ม)'!G141</f>
        <v>48.937754773457456</v>
      </c>
      <c r="G85" s="313">
        <f>+'9.รายได้(แยกกลุ่ม)'!H141</f>
        <v>184.22299858753962</v>
      </c>
      <c r="H85" s="313">
        <f>+'9.รายได้(แยกกลุ่ม)'!I141</f>
        <v>1157.0664311359478</v>
      </c>
      <c r="I85" s="16" t="str">
        <f>+'9.รายได้(แยกกลุ่ม)'!R141</f>
        <v>หนองบัวลำภู,รพท.</v>
      </c>
      <c r="J85" s="15">
        <f>+'9.รายได้(แยกกลุ่ม)'!S141</f>
        <v>-0.11528637107189491</v>
      </c>
      <c r="K85" s="15">
        <f>+'9.รายได้(แยกกลุ่ม)'!T141</f>
        <v>-0.15002280548624558</v>
      </c>
      <c r="L85" s="15">
        <f>+'9.รายได้(แยกกลุ่ม)'!U141</f>
        <v>-0.44778900176923259</v>
      </c>
      <c r="M85" s="15">
        <f>+'9.รายได้(แยกกลุ่ม)'!V141</f>
        <v>0.22790127338200539</v>
      </c>
      <c r="N85" s="15">
        <f>+'9.รายได้(แยกกลุ่ม)'!W141</f>
        <v>-0.29557593285691824</v>
      </c>
      <c r="O85" s="15">
        <f>+'9.รายได้(แยกกลุ่ม)'!X141</f>
        <v>-0.43002693020283211</v>
      </c>
      <c r="P85" s="15">
        <f>+'9.รายได้(แยกกลุ่ม)'!Y141</f>
        <v>-0.21257425065947616</v>
      </c>
    </row>
    <row r="87" spans="1:16">
      <c r="A87" s="371" t="s">
        <v>45</v>
      </c>
      <c r="B87" s="372" t="s">
        <v>135</v>
      </c>
      <c r="C87" s="373"/>
      <c r="D87" s="373"/>
      <c r="E87" s="373"/>
      <c r="F87" s="373"/>
      <c r="G87" s="373"/>
      <c r="H87" s="374"/>
      <c r="I87" s="371" t="s">
        <v>45</v>
      </c>
      <c r="J87" s="372" t="s">
        <v>4</v>
      </c>
      <c r="K87" s="373"/>
      <c r="L87" s="373"/>
      <c r="M87" s="373"/>
      <c r="N87" s="373"/>
      <c r="O87" s="373"/>
      <c r="P87" s="374"/>
    </row>
    <row r="88" spans="1:16">
      <c r="A88" s="371"/>
      <c r="B88" s="12" t="s">
        <v>137</v>
      </c>
      <c r="C88" s="13" t="s">
        <v>138</v>
      </c>
      <c r="D88" s="12" t="s">
        <v>139</v>
      </c>
      <c r="E88" s="12" t="s">
        <v>140</v>
      </c>
      <c r="F88" s="12" t="s">
        <v>141</v>
      </c>
      <c r="G88" s="12" t="s">
        <v>142</v>
      </c>
      <c r="H88" s="12" t="s">
        <v>143</v>
      </c>
      <c r="I88" s="371"/>
      <c r="J88" s="12" t="s">
        <v>137</v>
      </c>
      <c r="K88" s="13" t="s">
        <v>138</v>
      </c>
      <c r="L88" s="12" t="s">
        <v>139</v>
      </c>
      <c r="M88" s="12" t="s">
        <v>140</v>
      </c>
      <c r="N88" s="12" t="s">
        <v>141</v>
      </c>
      <c r="O88" s="12" t="s">
        <v>142</v>
      </c>
      <c r="P88" s="12" t="s">
        <v>143</v>
      </c>
    </row>
    <row r="89" spans="1:16">
      <c r="A89" s="313" t="str">
        <f>+'9.รายได้(แยกกลุ่ม)'!B4</f>
        <v>ห้วยเกิ้ง,รพช.</v>
      </c>
      <c r="B89" s="313">
        <f>+'9.รายได้(แยกกลุ่ม)'!C4</f>
        <v>954.21982525227668</v>
      </c>
      <c r="C89" s="313">
        <f>+'9.รายได้(แยกกลุ่ม)'!D4</f>
        <v>492.08556485355643</v>
      </c>
      <c r="D89" s="313">
        <f>+'9.รายได้(แยกกลุ่ม)'!E4</f>
        <v>2232.3365384615386</v>
      </c>
      <c r="E89" s="313">
        <f>+'9.รายได้(แยกกลุ่ม)'!F4</f>
        <v>35208.105257731957</v>
      </c>
      <c r="F89" s="313">
        <f>+'9.รายได้(แยกกลุ่ม)'!G4</f>
        <v>10.431243972999036</v>
      </c>
      <c r="G89" s="313">
        <f>+'9.รายได้(แยกกลุ่ม)'!H4</f>
        <v>42.568756027000966</v>
      </c>
      <c r="H89" s="313">
        <f>+'9.รายได้(แยกกลุ่ม)'!I4</f>
        <v>1683.6069185331037</v>
      </c>
      <c r="I89" s="16" t="str">
        <f>+'9.รายได้(แยกกลุ่ม)'!R4</f>
        <v>ห้วยเกิ้ง,รพช.</v>
      </c>
      <c r="J89" s="15">
        <f>+'9.รายได้(แยกกลุ่ม)'!S4</f>
        <v>-3.9591217293537373E-2</v>
      </c>
      <c r="K89" s="15">
        <f>+'9.รายได้(แยกกลุ่ม)'!T4</f>
        <v>2.4190275394332427E-3</v>
      </c>
      <c r="L89" s="15">
        <f>+'9.รายได้(แยกกลุ่ม)'!U4</f>
        <v>0.50107011001431812</v>
      </c>
      <c r="M89" s="15">
        <f>+'9.รายได้(แยกกลุ่ม)'!V4</f>
        <v>3.2055155510740132</v>
      </c>
      <c r="N89" s="15">
        <f>+'9.รายได้(แยกกลุ่ม)'!W4</f>
        <v>4.8746232078113155E-2</v>
      </c>
      <c r="O89" s="15">
        <f>+'9.รายได้(แยกกลุ่ม)'!X4</f>
        <v>0.1043704886963225</v>
      </c>
      <c r="P89" s="15">
        <f>+'9.รายได้(แยกกลุ่ม)'!Y4</f>
        <v>0.83322310613130401</v>
      </c>
    </row>
    <row r="90" spans="1:16">
      <c r="A90" s="313" t="str">
        <f>+'9.รายได้(แยกกลุ่ม)'!B8</f>
        <v>ประจักษ์ศิลปาคม,รพช.</v>
      </c>
      <c r="B90" s="313">
        <f>+'9.รายได้(แยกกลุ่ม)'!C8</f>
        <v>781.5776453930464</v>
      </c>
      <c r="C90" s="313">
        <f>+'9.รายได้(แยกกลุ่ม)'!D8</f>
        <v>254.50148723058365</v>
      </c>
      <c r="D90" s="313">
        <f>+'9.รายได้(แยกกลุ่ม)'!E8</f>
        <v>1547.4466814159293</v>
      </c>
      <c r="E90" s="313">
        <f>+'9.รายได้(แยกกลุ่ม)'!F8</f>
        <v>848.12474641148322</v>
      </c>
      <c r="F90" s="313">
        <f>+'9.รายได้(แยกกลุ่ม)'!G8</f>
        <v>10.092815030264916</v>
      </c>
      <c r="G90" s="313">
        <f>+'9.รายได้(แยกกลุ่ม)'!H8</f>
        <v>23.92910148573225</v>
      </c>
      <c r="H90" s="313">
        <f>+'9.รายได้(แยกกลุ่ม)'!I8</f>
        <v>418.04969689024068</v>
      </c>
      <c r="I90" s="16" t="str">
        <f>+'9.รายได้(แยกกลุ่ม)'!R8</f>
        <v>ประจักษ์ศิลปาคม,รพช.</v>
      </c>
      <c r="J90" s="15">
        <f>+'9.รายได้(แยกกลุ่ม)'!S8</f>
        <v>-0.21335313400760003</v>
      </c>
      <c r="K90" s="15">
        <f>+'9.รายได้(แยกกลุ่ม)'!T8</f>
        <v>-0.48155940438337502</v>
      </c>
      <c r="L90" s="15">
        <f>+'9.รายได้(แยกกลุ่ม)'!U8</f>
        <v>4.05357437347348E-2</v>
      </c>
      <c r="M90" s="15">
        <f>+'9.รายได้(แยกกลุ่ม)'!V8</f>
        <v>-0.89869373020290833</v>
      </c>
      <c r="N90" s="15">
        <f>+'9.รายได้(แยกกลุ่ม)'!W8</f>
        <v>1.4720944256516422E-2</v>
      </c>
      <c r="O90" s="15">
        <f>+'9.รายได้(แยกกลุ่ม)'!X8</f>
        <v>-0.37920211985758101</v>
      </c>
      <c r="P90" s="15">
        <f>+'9.รายได้(แยกกลุ่ม)'!Y8</f>
        <v>-0.54479970626510088</v>
      </c>
    </row>
    <row r="91" spans="1:16">
      <c r="A91" s="313" t="str">
        <f>+'9.รายได้(แยกกลุ่ม)'!B16</f>
        <v>หนองแสง,รพช.</v>
      </c>
      <c r="B91" s="313">
        <f>+'9.รายได้(แยกกลุ่ม)'!C16</f>
        <v>784.43474647151095</v>
      </c>
      <c r="C91" s="313">
        <f>+'9.รายได้(แยกกลุ่ม)'!D16</f>
        <v>303.77680416290457</v>
      </c>
      <c r="D91" s="313">
        <f>+'9.รายได้(แยกกลุ่ม)'!E16</f>
        <v>918.13644366197184</v>
      </c>
      <c r="E91" s="313">
        <f>+'9.รายได้(แยกกลุ่ม)'!F16</f>
        <v>2156.0551533742332</v>
      </c>
      <c r="F91" s="313">
        <f>+'9.รายได้(แยกกลุ่ม)'!G16</f>
        <v>6.8788023687791959</v>
      </c>
      <c r="G91" s="313">
        <f>+'9.รายได้(แยกกลุ่ม)'!H16</f>
        <v>25.857910030529297</v>
      </c>
      <c r="H91" s="313">
        <f>+'9.รายได้(แยกกลุ่ม)'!I16</f>
        <v>709.29129781875201</v>
      </c>
      <c r="I91" s="16" t="str">
        <f>+'9.รายได้(แยกกลุ่ม)'!R16</f>
        <v>หนองแสง,รพช.</v>
      </c>
      <c r="J91" s="15">
        <f>+'9.รายได้(แยกกลุ่ม)'!S16</f>
        <v>-0.16122057778179555</v>
      </c>
      <c r="K91" s="15">
        <f>+'9.รายได้(แยกกลุ่ม)'!T16</f>
        <v>0.23443936582591043</v>
      </c>
      <c r="L91" s="15">
        <f>+'9.รายได้(แยกกลุ่ม)'!U16</f>
        <v>0.48912256117565422</v>
      </c>
      <c r="M91" s="15">
        <f>+'9.รายได้(แยกกลุ่ม)'!V16</f>
        <v>-4.2888219710258808E-2</v>
      </c>
      <c r="N91" s="15">
        <f>+'9.รายได้(แยกกลุ่ม)'!W16</f>
        <v>-0.18985559695797685</v>
      </c>
      <c r="O91" s="15">
        <f>+'9.รายได้(แยกกลุ่ม)'!X16</f>
        <v>-0.12055582756779609</v>
      </c>
      <c r="P91" s="15">
        <f>+'9.รายได้(แยกกลุ่ม)'!Y16</f>
        <v>0.26535481153567458</v>
      </c>
    </row>
    <row r="92" spans="1:16">
      <c r="A92" s="313" t="str">
        <f>+'9.รายได้(แยกกลุ่ม)'!B17</f>
        <v>นายูง,รพช.</v>
      </c>
      <c r="B92" s="313">
        <f>+'9.รายได้(แยกกลุ่ม)'!C17</f>
        <v>821.111286064811</v>
      </c>
      <c r="C92" s="313">
        <f>+'9.รายได้(แยกกลุ่ม)'!D17</f>
        <v>385.97274304086636</v>
      </c>
      <c r="D92" s="313">
        <f>+'9.รายได้(แยกกลุ่ม)'!E17</f>
        <v>748.81966618287368</v>
      </c>
      <c r="E92" s="313">
        <f>+'9.รายได้(แยกกลุ่ม)'!F17</f>
        <v>2203.3753761969906</v>
      </c>
      <c r="F92" s="313">
        <f>+'9.รายได้(แยกกลุ่ม)'!G17</f>
        <v>7.6032222067233928</v>
      </c>
      <c r="G92" s="313">
        <f>+'9.รายได้(แยกกลุ่ม)'!H17</f>
        <v>22.387398521411633</v>
      </c>
      <c r="H92" s="313">
        <f>+'9.รายได้(แยกกลุ่ม)'!I17</f>
        <v>472.51909171672725</v>
      </c>
      <c r="I92" s="16" t="str">
        <f>+'9.รายได้(แยกกลุ่ม)'!R17</f>
        <v>นายูง,รพช.</v>
      </c>
      <c r="J92" s="15">
        <f>+'9.รายได้(แยกกลุ่ม)'!S17</f>
        <v>-0.12200313257375289</v>
      </c>
      <c r="K92" s="15">
        <f>+'9.รายได้(แยกกลุ่ม)'!T17</f>
        <v>0.56845401497457926</v>
      </c>
      <c r="L92" s="15">
        <f>+'9.รายได้(แยกกลุ่ม)'!U17</f>
        <v>0.21450822136788769</v>
      </c>
      <c r="M92" s="15">
        <f>+'9.รายได้(แยกกลุ่ม)'!V17</f>
        <v>-2.1881919088163677E-2</v>
      </c>
      <c r="N92" s="15">
        <f>+'9.รายได้(แยกกลุ่ม)'!W17</f>
        <v>-0.10453773990966385</v>
      </c>
      <c r="O92" s="15">
        <f>+'9.รายได้(แยกกลุ่ม)'!X17</f>
        <v>-0.23859015897543567</v>
      </c>
      <c r="P92" s="15">
        <f>+'9.รายได้(แยกกลุ่ม)'!Y17</f>
        <v>-0.15703983950609191</v>
      </c>
    </row>
    <row r="93" spans="1:16">
      <c r="A93" s="313" t="str">
        <f>+'9.รายได้(แยกกลุ่ม)'!B22</f>
        <v>กู่แก้ว,รพช.</v>
      </c>
      <c r="B93" s="313">
        <f>+'9.รายได้(แยกกลุ่ม)'!C22</f>
        <v>1021.9810400789518</v>
      </c>
      <c r="C93" s="313">
        <f>+'9.รายได้(แยกกลุ่ม)'!D22</f>
        <v>384.20149788913869</v>
      </c>
      <c r="D93" s="313">
        <f>+'9.รายได้(แยกกลุ่ม)'!E22</f>
        <v>1837.5802515723271</v>
      </c>
      <c r="E93" s="313">
        <f>+'9.รายได้(แยกกลุ่ม)'!F22</f>
        <v>4006.9536324786327</v>
      </c>
      <c r="F93" s="313">
        <f>+'9.รายได้(แยกกลุ่ม)'!G22</f>
        <v>8.3645677501246656</v>
      </c>
      <c r="G93" s="313">
        <f>+'9.รายได้(แยกกลุ่ม)'!H22</f>
        <v>28.107575139398886</v>
      </c>
      <c r="H93" s="313">
        <f>+'9.รายได้(แยกกลุ่ม)'!I22</f>
        <v>465.08689621141514</v>
      </c>
      <c r="I93" s="16" t="str">
        <f>+'9.รายได้(แยกกลุ่ม)'!R22</f>
        <v>กู่แก้ว,รพช.</v>
      </c>
      <c r="J93" s="15">
        <f>+'9.รายได้(แยกกลุ่ม)'!S22</f>
        <v>9.2782631278451599E-2</v>
      </c>
      <c r="K93" s="15">
        <f>+'9.รายได้(แยกกลุ่ม)'!T22</f>
        <v>0.56125631353109318</v>
      </c>
      <c r="L93" s="15">
        <f>+'9.รายได้(แยกกลุ่ม)'!U22</f>
        <v>1.9803655322439573</v>
      </c>
      <c r="M93" s="15">
        <f>+'9.รายได้(แยกกลุ่ม)'!V22</f>
        <v>0.7787590074948324</v>
      </c>
      <c r="N93" s="15">
        <f>+'9.รายได้(แยกกลุ่ม)'!W22</f>
        <v>-1.4870993040034785E-2</v>
      </c>
      <c r="O93" s="15">
        <f>+'9.รายได้(แยกกลุ่ม)'!X22</f>
        <v>-4.4043268448225141E-2</v>
      </c>
      <c r="P93" s="15">
        <f>+'9.รายได้(แยกกลุ่ม)'!Y22</f>
        <v>-0.17029865766985799</v>
      </c>
    </row>
    <row r="94" spans="1:16">
      <c r="A94" s="313" t="str">
        <f>+'9.รายได้(แยกกลุ่ม)'!B31</f>
        <v>ทุ่งฝน,รพช.</v>
      </c>
      <c r="B94" s="313">
        <f>+'9.รายได้(แยกกลุ่ม)'!C31</f>
        <v>783.56870971620981</v>
      </c>
      <c r="C94" s="313">
        <f>+'9.รายได้(แยกกลุ่ม)'!D31</f>
        <v>225.17330928330932</v>
      </c>
      <c r="D94" s="313">
        <f>+'9.รายได้(แยกกลุ่ม)'!E31</f>
        <v>1043.0206090373281</v>
      </c>
      <c r="E94" s="313">
        <f>+'9.รายได้(แยกกลุ่ม)'!F31</f>
        <v>2220.4947758462945</v>
      </c>
      <c r="F94" s="313">
        <f>+'9.รายได้(แยกกลุ่ม)'!G31</f>
        <v>5.194889966430436</v>
      </c>
      <c r="G94" s="313">
        <f>+'9.รายได้(แยกกลุ่ม)'!H31</f>
        <v>18.541492602262839</v>
      </c>
      <c r="H94" s="313">
        <f>+'9.รายได้(แยกกลุ่ม)'!I31</f>
        <v>627.27502845919514</v>
      </c>
      <c r="I94" s="16" t="str">
        <f>+'9.รายได้(แยกกลุ่ม)'!R31</f>
        <v>ทุ่งฝน,รพช.</v>
      </c>
      <c r="J94" s="15">
        <f>+'9.รายได้(แยกกลุ่ม)'!S31</f>
        <v>-0.19086453744360055</v>
      </c>
      <c r="K94" s="15">
        <f>+'9.รายได้(แยกกลุ่ม)'!T31</f>
        <v>-1.2672971422667194</v>
      </c>
      <c r="L94" s="15">
        <f>+'9.รายได้(แยกกลุ่ม)'!U31</f>
        <v>-1.7477412386198257</v>
      </c>
      <c r="M94" s="15">
        <f>+'9.รายได้(แยกกลุ่ม)'!V31</f>
        <v>-11.920451768171089</v>
      </c>
      <c r="N94" s="15">
        <f>+'9.รายได้(แยกกลุ่ม)'!W31</f>
        <v>-0.91901752479342913</v>
      </c>
      <c r="O94" s="15">
        <f>+'9.รายได้(แยกกลุ่ม)'!X31</f>
        <v>-0.90587178564476156</v>
      </c>
      <c r="P94" s="15">
        <f>+'9.รายได้(แยกกลุ่ม)'!Y31</f>
        <v>-1.8348439818554301</v>
      </c>
    </row>
    <row r="95" spans="1:16">
      <c r="A95" s="313" t="str">
        <f>+'9.รายได้(แยกกลุ่ม)'!B32</f>
        <v>ไชยวาน,รพช.</v>
      </c>
      <c r="B95" s="313">
        <f>+'9.รายได้(แยกกลุ่ม)'!C32</f>
        <v>819.37873996085568</v>
      </c>
      <c r="C95" s="313">
        <f>+'9.รายได้(แยกกลุ่ม)'!D32</f>
        <v>109.00973881352499</v>
      </c>
      <c r="D95" s="313">
        <f>+'9.รายได้(แยกกลุ่ม)'!E32</f>
        <v>161.54523646333104</v>
      </c>
      <c r="E95" s="313">
        <f>+'9.รายได้(แยกกลุ่ม)'!F32</f>
        <v>1402.892034722222</v>
      </c>
      <c r="F95" s="313">
        <f>+'9.รายได้(แยกกลุ่ม)'!G32</f>
        <v>3.7884615384615383</v>
      </c>
      <c r="G95" s="313">
        <f>+'9.รายได้(แยกกลุ่ม)'!H32</f>
        <v>30.603408400809716</v>
      </c>
      <c r="H95" s="313">
        <f>+'9.รายได้(แยกกลุ่ม)'!I32</f>
        <v>491.80160356347443</v>
      </c>
      <c r="I95" s="16" t="str">
        <f>+'9.รายได้(แยกกลุ่ม)'!R32</f>
        <v>ไชยวาน,รพช.</v>
      </c>
      <c r="J95" s="15">
        <f>+'9.รายได้(แยกกลุ่ม)'!S32</f>
        <v>-8.3566821684818771E-2</v>
      </c>
      <c r="K95" s="15">
        <f>+'9.รายได้(แยกกลุ่ม)'!T32</f>
        <v>-0.48242267788537951</v>
      </c>
      <c r="L95" s="15">
        <f>+'9.รายได้(แยกกลุ่ม)'!U32</f>
        <v>-0.76260364072795594</v>
      </c>
      <c r="M95" s="15">
        <f>+'9.รายได้(แยกกลุ่ม)'!V32</f>
        <v>-0.49304885708406387</v>
      </c>
      <c r="N95" s="15">
        <f>+'9.รายได้(แยกกลุ่ม)'!W32</f>
        <v>-0.33509794382034641</v>
      </c>
      <c r="O95" s="15">
        <f>+'9.รายได้(แยกกลุ่ม)'!X32</f>
        <v>0.15380448138402783</v>
      </c>
      <c r="P95" s="15">
        <f>+'9.รายได้(แยกกลุ่ม)'!Y32</f>
        <v>-0.14574271491306198</v>
      </c>
    </row>
    <row r="96" spans="1:16">
      <c r="A96" s="313" t="str">
        <f>+'9.รายได้(แยกกลุ่ม)'!B33</f>
        <v>สร้างคอม,รพช.</v>
      </c>
      <c r="B96" s="313">
        <f>+'9.รายได้(แยกกลุ่ม)'!C33</f>
        <v>925.8057109609274</v>
      </c>
      <c r="C96" s="313">
        <f>+'9.รายได้(แยกกลุ่ม)'!D33</f>
        <v>282.77617732623196</v>
      </c>
      <c r="D96" s="313">
        <f>+'9.รายได้(แยกกลุ่ม)'!E33</f>
        <v>1481.3142857142857</v>
      </c>
      <c r="E96" s="313">
        <f>+'9.รายได้(แยกกลุ่ม)'!F33</f>
        <v>4960.3901564537155</v>
      </c>
      <c r="F96" s="313">
        <f>+'9.รายได้(แยกกลุ่ม)'!G33</f>
        <v>2.7553555540346313</v>
      </c>
      <c r="G96" s="313">
        <f>+'9.รายได้(แยกกลุ่ม)'!H33</f>
        <v>20.908408048730408</v>
      </c>
      <c r="H96" s="313">
        <f>+'9.รายได้(แยกกลุ่ม)'!I33</f>
        <v>539.60224902654079</v>
      </c>
      <c r="I96" s="16" t="str">
        <f>+'9.รายได้(แยกกลุ่ม)'!R33</f>
        <v>สร้างคอม,รพช.</v>
      </c>
      <c r="J96" s="15">
        <f>+'9.รายได้(แยกกลุ่ม)'!S33</f>
        <v>3.5466297598594432E-2</v>
      </c>
      <c r="K96" s="15">
        <f>+'9.รายได้(แยกกลุ่ม)'!T33</f>
        <v>0.34261890920301241</v>
      </c>
      <c r="L96" s="15">
        <f>+'9.รายได้(แยกกลุ่ม)'!U33</f>
        <v>1.1768430073520759</v>
      </c>
      <c r="M96" s="15">
        <f>+'9.รายได้(แยกกลุ่ม)'!V33</f>
        <v>0.79249393173800831</v>
      </c>
      <c r="N96" s="15">
        <f>+'9.รายได้(แยกกลุ่ม)'!W33</f>
        <v>-0.51641542225406056</v>
      </c>
      <c r="O96" s="15">
        <f>+'9.รายได้(แยกกลุ่ม)'!X33</f>
        <v>-0.21171476754227367</v>
      </c>
      <c r="P96" s="15">
        <f>+'9.รายได้(แยกกลุ่ม)'!Y33</f>
        <v>-6.2713197882599353E-2</v>
      </c>
    </row>
    <row r="97" spans="1:16">
      <c r="A97" s="313" t="str">
        <f>+'9.รายได้(แยกกลุ่ม)'!B34</f>
        <v>พิบูลย์รักษ์,รพช.</v>
      </c>
      <c r="B97" s="313">
        <f>+'9.รายได้(แยกกลุ่ม)'!C34</f>
        <v>937.07460181995771</v>
      </c>
      <c r="C97" s="313">
        <f>+'9.รายได้(แยกกลุ่ม)'!D34</f>
        <v>324.68647987250012</v>
      </c>
      <c r="D97" s="313">
        <f>+'9.รายได้(แยกกลุ่ม)'!E34</f>
        <v>2535.9411764705883</v>
      </c>
      <c r="E97" s="313">
        <f>+'9.รายได้(แยกกลุ่ม)'!F34</f>
        <v>1802.8788016877636</v>
      </c>
      <c r="F97" s="313">
        <f>+'9.รายได้(แยกกลุ่ม)'!G34</f>
        <v>5.4765435099659703</v>
      </c>
      <c r="G97" s="313">
        <f>+'9.รายได้(แยกกลุ่ม)'!H34</f>
        <v>23.860294117647058</v>
      </c>
      <c r="H97" s="313">
        <f>+'9.รายได้(แยกกลุ่ม)'!I34</f>
        <v>731.57619454012649</v>
      </c>
      <c r="I97" s="16" t="str">
        <f>+'9.รายได้(แยกกลุ่ม)'!R34</f>
        <v>พิบูลย์รักษ์,รพช.</v>
      </c>
      <c r="J97" s="15">
        <f>+'9.รายได้(แยกกลุ่ม)'!S34</f>
        <v>4.8069975192818318E-2</v>
      </c>
      <c r="K97" s="15">
        <f>+'9.รายได้(แยกกลุ่ม)'!T34</f>
        <v>0.54160867284254977</v>
      </c>
      <c r="L97" s="15">
        <f>+'9.รายได้(แยกกลุ่ม)'!U34</f>
        <v>2.7266540060364717</v>
      </c>
      <c r="M97" s="15">
        <f>+'9.รายได้(แยกกลุ่ม)'!V34</f>
        <v>-0.34850904671684518</v>
      </c>
      <c r="N97" s="15">
        <f>+'9.รายได้(แยกกลุ่ม)'!W34</f>
        <v>-3.8827501991101694E-2</v>
      </c>
      <c r="O97" s="15">
        <f>+'9.รายได้(แยกกลุ่ม)'!X34</f>
        <v>-0.10042326267966505</v>
      </c>
      <c r="P97" s="15">
        <f>+'9.รายได้(แยกกลุ่ม)'!Y34</f>
        <v>0.27074472562475543</v>
      </c>
    </row>
    <row r="98" spans="1:16">
      <c r="A98" s="313" t="str">
        <f>+'9.รายได้(แยกกลุ่ม)'!B66</f>
        <v>ศรีธาตุ,รพช.</v>
      </c>
      <c r="B98" s="313">
        <f>+'9.รายได้(แยกกลุ่ม)'!C66</f>
        <v>703.98671161110644</v>
      </c>
      <c r="C98" s="313">
        <f>+'9.รายได้(แยกกลุ่ม)'!D66</f>
        <v>134.22433314032043</v>
      </c>
      <c r="D98" s="313">
        <f>+'9.รายได้(แยกกลุ่ม)'!E66</f>
        <v>411.1041193181818</v>
      </c>
      <c r="E98" s="313">
        <f>+'9.รายได้(แยกกลุ่ม)'!F66</f>
        <v>1667.1400779799483</v>
      </c>
      <c r="F98" s="313">
        <f>+'9.รายได้(แยกกลุ่ม)'!G66</f>
        <v>4.9556924217768348</v>
      </c>
      <c r="G98" s="313">
        <f>+'9.รายได้(แยกกลุ่ม)'!H66</f>
        <v>16.731126537170166</v>
      </c>
      <c r="H98" s="313">
        <f>+'9.รายได้(แยกกลุ่ม)'!I66</f>
        <v>559.22850856150217</v>
      </c>
      <c r="I98" s="16" t="str">
        <f>+'9.รายได้(แยกกลุ่ม)'!R66</f>
        <v>ศรีธาตุ,รพช.</v>
      </c>
      <c r="J98" s="15">
        <f>+'9.รายได้(แยกกลุ่ม)'!S66</f>
        <v>-0.22779044617369251</v>
      </c>
      <c r="K98" s="15">
        <f>+'9.รายได้(แยกกลุ่ม)'!T66</f>
        <v>-0.5154232278295483</v>
      </c>
      <c r="L98" s="15">
        <f>+'9.รายได้(แยกกลุ่ม)'!U66</f>
        <v>-0.60201354011059705</v>
      </c>
      <c r="M98" s="15">
        <f>+'9.รายได้(แยกกลุ่ม)'!V66</f>
        <v>-0.72358606894714583</v>
      </c>
      <c r="N98" s="15">
        <f>+'9.รายได้(แยกกลุ่ม)'!W66</f>
        <v>-0.43102911505002212</v>
      </c>
      <c r="O98" s="15">
        <f>+'9.รายได้(แยกกลุ่ม)'!X66</f>
        <v>-0.5956463488406416</v>
      </c>
      <c r="P98" s="15">
        <f>+'9.รายได้(แยกกลุ่ม)'!Y66</f>
        <v>-0.10571759885317218</v>
      </c>
    </row>
    <row r="99" spans="1:16">
      <c r="A99" s="313" t="str">
        <f>+'9.รายได้(แยกกลุ่ม)'!B79</f>
        <v>โนนสะอาด,รพช.</v>
      </c>
      <c r="B99" s="313">
        <f>+'9.รายได้(แยกกลุ่ม)'!C79</f>
        <v>761.93738059353848</v>
      </c>
      <c r="C99" s="313">
        <f>+'9.รายได้(แยกกลุ่ม)'!D79</f>
        <v>146.55464280820976</v>
      </c>
      <c r="D99" s="313">
        <f>+'9.รายได้(แยกกลุ่ม)'!E79</f>
        <v>925.44501940491591</v>
      </c>
      <c r="E99" s="313">
        <f>+'9.รายได้(แยกกลุ่ม)'!F79</f>
        <v>1432.1575986078885</v>
      </c>
      <c r="F99" s="313">
        <f>+'9.รายได้(แยกกลุ่ม)'!G79</f>
        <v>3.9770106819053774</v>
      </c>
      <c r="G99" s="313">
        <f>+'9.รายได้(แยกกลุ่ม)'!H79</f>
        <v>20.7773256870545</v>
      </c>
      <c r="H99" s="313">
        <f>+'9.รายได้(แยกกลุ่ม)'!I79</f>
        <v>526.91137396212969</v>
      </c>
      <c r="I99" s="16" t="str">
        <f>+'9.รายได้(แยกกลุ่ม)'!R79</f>
        <v>โนนสะอาด,รพช.</v>
      </c>
      <c r="J99" s="15">
        <f>+'9.รายได้(แยกกลุ่ม)'!S79</f>
        <v>-6.1748592738804453E-2</v>
      </c>
      <c r="K99" s="15">
        <f>+'9.รายได้(แยกกลุ่ม)'!T79</f>
        <v>-0.34408606397153724</v>
      </c>
      <c r="L99" s="15">
        <f>+'9.รายได้(แยกกลุ่ม)'!U79</f>
        <v>0.84417526314341829</v>
      </c>
      <c r="M99" s="15">
        <f>+'9.รายได้(แยกกลุ่ม)'!V79</f>
        <v>-0.20603635690699698</v>
      </c>
      <c r="N99" s="15">
        <f>+'9.รายได้(แยกกลุ่ม)'!W79</f>
        <v>-0.27140529856841872</v>
      </c>
      <c r="O99" s="15">
        <f>+'9.รายได้(แยกกลุ่ม)'!X79</f>
        <v>-0.32490041107307666</v>
      </c>
      <c r="P99" s="15">
        <f>+'9.รายได้(แยกกลุ่ม)'!Y79</f>
        <v>0.10728700378793457</v>
      </c>
    </row>
    <row r="100" spans="1:16">
      <c r="A100" s="313" t="str">
        <f>+'9.รายได้(แยกกลุ่ม)'!B88</f>
        <v>กุดจับ,รพช.</v>
      </c>
      <c r="B100" s="313">
        <f>+'9.รายได้(แยกกลุ่ม)'!C88</f>
        <v>832.25262430668522</v>
      </c>
      <c r="C100" s="313">
        <f>+'9.รายได้(แยกกลุ่ม)'!D88</f>
        <v>163.30374968151619</v>
      </c>
      <c r="D100" s="313">
        <f>+'9.รายได้(แยกกลุ่ม)'!E88</f>
        <v>730.32590387069342</v>
      </c>
      <c r="E100" s="313">
        <f>+'9.รายได้(แยกกลุ่ม)'!F88</f>
        <v>2029.1397844194021</v>
      </c>
      <c r="F100" s="313">
        <f>+'9.รายได้(แยกกลุ่ม)'!G88</f>
        <v>10.735549331986594</v>
      </c>
      <c r="G100" s="313">
        <f>+'9.รายได้(แยกกลุ่ม)'!H88</f>
        <v>20.118618673767656</v>
      </c>
      <c r="H100" s="313">
        <f>+'9.รายได้(แยกกลุ่ม)'!I88</f>
        <v>454.85139760500164</v>
      </c>
      <c r="I100" s="16" t="str">
        <f>+'9.รายได้(แยกกลุ่ม)'!R88</f>
        <v>กุดจับ,รพช.</v>
      </c>
      <c r="J100" s="15">
        <f>+'9.รายได้(แยกกลุ่ม)'!S88</f>
        <v>-1.1240851690776078E-2</v>
      </c>
      <c r="K100" s="15">
        <f>+'9.รายได้(แยกกลุ่ม)'!T88</f>
        <v>-0.46925759233875086</v>
      </c>
      <c r="L100" s="15">
        <f>+'9.รายได้(แยกกลุ่ม)'!U88</f>
        <v>0.2907328103092599</v>
      </c>
      <c r="M100" s="15">
        <f>+'9.รายได้(แยกกลุ่ม)'!V88</f>
        <v>-0.32602820250232306</v>
      </c>
      <c r="N100" s="15">
        <f>+'9.รายได้(แยกกลุ่ม)'!W88</f>
        <v>0.77269068793037288</v>
      </c>
      <c r="O100" s="15">
        <f>+'9.รายได้(แยกกลุ่ม)'!X88</f>
        <v>-0.32534761489727448</v>
      </c>
      <c r="P100" s="15">
        <f>+'9.รายได้(แยกกลุ่ม)'!Y88</f>
        <v>-0.12304368923476268</v>
      </c>
    </row>
    <row r="101" spans="1:16">
      <c r="A101" s="313" t="str">
        <f>+'9.รายได้(แยกกลุ่ม)'!B89</f>
        <v>หนองวัวซอ,รพช.</v>
      </c>
      <c r="B101" s="313">
        <f>+'9.รายได้(แยกกลุ่ม)'!C89</f>
        <v>695.97085356431216</v>
      </c>
      <c r="C101" s="313">
        <f>+'9.รายได้(แยกกลุ่ม)'!D89</f>
        <v>200.13325566264083</v>
      </c>
      <c r="D101" s="313">
        <f>+'9.รายได้(แยกกลุ่ม)'!E89</f>
        <v>631.1081382978723</v>
      </c>
      <c r="E101" s="313">
        <f>+'9.รายได้(แยกกลุ่ม)'!F89</f>
        <v>2167.0052621483378</v>
      </c>
      <c r="F101" s="313">
        <f>+'9.รายได้(แยกกลุ่ม)'!G89</f>
        <v>2.6448854520952318</v>
      </c>
      <c r="G101" s="313">
        <f>+'9.รายได้(แยกกลุ่ม)'!H89</f>
        <v>24.239139446833089</v>
      </c>
      <c r="H101" s="313">
        <f>+'9.รายได้(แยกกลุ่ม)'!I89</f>
        <v>484.73045260461146</v>
      </c>
      <c r="I101" s="16" t="str">
        <f>+'9.รายได้(แยกกลุ่ม)'!R89</f>
        <v>หนองวัวซอ,รพช.</v>
      </c>
      <c r="J101" s="15">
        <f>+'9.รายได้(แยกกลุ่ม)'!S89</f>
        <v>-0.17315064161971278</v>
      </c>
      <c r="K101" s="15">
        <f>+'9.รายได้(แยกกลุ่ม)'!T89</f>
        <v>-0.34956052037611651</v>
      </c>
      <c r="L101" s="15">
        <f>+'9.รายได้(แยกกลุ่ม)'!U89</f>
        <v>0.11538147098022687</v>
      </c>
      <c r="M101" s="15">
        <f>+'9.รายได้(แยกกลุ่ม)'!V89</f>
        <v>-0.28023665844443885</v>
      </c>
      <c r="N101" s="15">
        <f>+'9.รายได้(แยกกลุ่ม)'!W89</f>
        <v>-0.56326745222043317</v>
      </c>
      <c r="O101" s="15">
        <f>+'9.รายได้(แยกกลุ่ม)'!X89</f>
        <v>-0.18717117184760262</v>
      </c>
      <c r="P101" s="15">
        <f>+'9.รายได้(แยกกลุ่ม)'!Y89</f>
        <v>-6.5436686201292574E-2</v>
      </c>
    </row>
    <row r="102" spans="1:16">
      <c r="A102" s="313" t="str">
        <f>+'9.รายได้(แยกกลุ่ม)'!B90</f>
        <v>วังสามหมอ,รพช.</v>
      </c>
      <c r="B102" s="313">
        <f>+'9.รายได้(แยกกลุ่ม)'!C90</f>
        <v>870.79044122413063</v>
      </c>
      <c r="C102" s="313">
        <f>+'9.รายได้(แยกกลุ่ม)'!D90</f>
        <v>408.86032478355486</v>
      </c>
      <c r="D102" s="313">
        <f>+'9.รายได้(แยกกลุ่ม)'!E90</f>
        <v>513.35869269949058</v>
      </c>
      <c r="E102" s="313">
        <f>+'9.รายได้(แยกกลุ่ม)'!F90</f>
        <v>4231.7788309503785</v>
      </c>
      <c r="F102" s="313">
        <f>+'9.รายได้(แยกกลุ่ม)'!G90</f>
        <v>5.8184207831222476</v>
      </c>
      <c r="G102" s="313">
        <f>+'9.รายได้(แยกกลุ่ม)'!H90</f>
        <v>39.84049090226334</v>
      </c>
      <c r="H102" s="313">
        <f>+'9.รายได้(แยกกลุ่ม)'!I90</f>
        <v>540.55704731700541</v>
      </c>
      <c r="I102" s="16" t="str">
        <f>+'9.รายได้(แยกกลุ่ม)'!R90</f>
        <v>วังสามหมอ,รพช.</v>
      </c>
      <c r="J102" s="15">
        <f>+'9.รายได้(แยกกลุ่ม)'!S90</f>
        <v>3.4544067359174035E-2</v>
      </c>
      <c r="K102" s="15">
        <f>+'9.รายได้(แยกกลุ่ม)'!T90</f>
        <v>0.32880912775112875</v>
      </c>
      <c r="L102" s="15">
        <f>+'9.รายได้(แยกกลุ่ม)'!U90</f>
        <v>-9.272161289514072E-2</v>
      </c>
      <c r="M102" s="15">
        <f>+'9.รายได้(แยกกลุ่ม)'!V90</f>
        <v>0.40557077792662577</v>
      </c>
      <c r="N102" s="15">
        <f>+'9.รายได้(แยกกลุ่ม)'!W90</f>
        <v>-3.9242425166824552E-2</v>
      </c>
      <c r="O102" s="15">
        <f>+'9.รายได้(แยกกลุ่ม)'!X90</f>
        <v>0.33600038087713358</v>
      </c>
      <c r="P102" s="15">
        <f>+'9.รายได้(แยกกลุ่ม)'!Y90</f>
        <v>4.2197334050926967E-2</v>
      </c>
    </row>
    <row r="103" spans="1:16">
      <c r="A103" s="313" t="str">
        <f>+'9.รายได้(แยกกลุ่ม)'!B91</f>
        <v>น้ำโสม,รพช.</v>
      </c>
      <c r="B103" s="313">
        <f>+'9.รายได้(แยกกลุ่ม)'!C91</f>
        <v>842.11069219408841</v>
      </c>
      <c r="C103" s="313">
        <f>+'9.รายได้(แยกกลุ่ม)'!D91</f>
        <v>381.28619721324463</v>
      </c>
      <c r="D103" s="313">
        <f>+'9.รายได้(แยกกลุ่ม)'!E91</f>
        <v>738.94524566473979</v>
      </c>
      <c r="E103" s="313">
        <f>+'9.รายได้(แยกกลุ่ม)'!F91</f>
        <v>4695.0460000000003</v>
      </c>
      <c r="F103" s="313">
        <f>+'9.รายได้(แยกกลุ่ม)'!G91</f>
        <v>6.2875633089476644</v>
      </c>
      <c r="G103" s="313">
        <f>+'9.รายได้(แยกกลุ่ม)'!H91</f>
        <v>44.126091471837107</v>
      </c>
      <c r="H103" s="313">
        <f>+'9.รายได้(แยกกลุ่ม)'!I91</f>
        <v>561.74551550694548</v>
      </c>
      <c r="I103" s="16" t="str">
        <f>+'9.รายได้(แยกกลุ่ม)'!R91</f>
        <v>น้ำโสม,รพช.</v>
      </c>
      <c r="J103" s="15">
        <f>+'9.รายได้(แยกกลุ่ม)'!S91</f>
        <v>4.7104265914360121E-4</v>
      </c>
      <c r="K103" s="15">
        <f>+'9.รายได้(แยกกลุ่ม)'!T91</f>
        <v>0.23919233153936767</v>
      </c>
      <c r="L103" s="15">
        <f>+'9.รายได้(แยกกลุ่ม)'!U91</f>
        <v>0.30596610163561455</v>
      </c>
      <c r="M103" s="15">
        <f>+'9.รายได้(แยกกลุ่ม)'!V91</f>
        <v>0.55944337410923517</v>
      </c>
      <c r="N103" s="15">
        <f>+'9.รายได้(แยกกลุ่ม)'!W91</f>
        <v>3.8223996077681656E-2</v>
      </c>
      <c r="O103" s="15">
        <f>+'9.รายได้(แยกกลุ่ม)'!X91</f>
        <v>0.47971256573157622</v>
      </c>
      <c r="P103" s="15">
        <f>+'9.รายได้(แยกกลุ่ม)'!Y91</f>
        <v>8.3048831908151752E-2</v>
      </c>
    </row>
    <row r="104" spans="1:16">
      <c r="A104" s="313" t="str">
        <f>+'9.รายได้(แยกกลุ่ม)'!B119</f>
        <v>หนองหาน,รพช.</v>
      </c>
      <c r="B104" s="313">
        <f>+'9.รายได้(แยกกลุ่ม)'!C119</f>
        <v>972.99104913021483</v>
      </c>
      <c r="C104" s="313">
        <f>+'9.รายได้(แยกกลุ่ม)'!D119</f>
        <v>278.05323964724766</v>
      </c>
      <c r="D104" s="313">
        <f>+'9.รายได้(แยกกลุ่ม)'!E119</f>
        <v>1131.6660227272728</v>
      </c>
      <c r="E104" s="313">
        <f>+'9.รายได้(แยกกลุ่ม)'!F119</f>
        <v>5092.8531141868516</v>
      </c>
      <c r="F104" s="313">
        <f>+'9.รายได้(แยกกลุ่ม)'!G119</f>
        <v>23.793727257868884</v>
      </c>
      <c r="G104" s="313">
        <f>+'9.รายได้(แยกกลุ่ม)'!H119</f>
        <v>71.304012593656722</v>
      </c>
      <c r="H104" s="313">
        <f>+'9.รายได้(แยกกลุ่ม)'!I119</f>
        <v>485.518272635306</v>
      </c>
      <c r="I104" s="16" t="str">
        <f>+'9.รายได้(แยกกลุ่ม)'!R119</f>
        <v>หนองหาน,รพช.</v>
      </c>
      <c r="J104" s="15">
        <f>+'9.รายได้(แยกกลุ่ม)'!S119</f>
        <v>-7.2525039722904874E-2</v>
      </c>
      <c r="K104" s="15">
        <f>+'9.รายได้(แยกกลุ่ม)'!T119</f>
        <v>3.524040261295389E-3</v>
      </c>
      <c r="L104" s="15">
        <f>+'9.รายได้(แยกกลุ่ม)'!U119</f>
        <v>0.33738337965205495</v>
      </c>
      <c r="M104" s="15">
        <f>+'9.รายได้(แยกกลุ่ม)'!V119</f>
        <v>4.5370421529555706E-2</v>
      </c>
      <c r="N104" s="15">
        <f>+'9.รายได้(แยกกลุ่ม)'!W119</f>
        <v>0.65535267235450112</v>
      </c>
      <c r="O104" s="15">
        <f>+'9.รายได้(แยกกลุ่ม)'!X119</f>
        <v>6.5995772799748678E-2</v>
      </c>
      <c r="P104" s="15">
        <f>+'9.รายได้(แยกกลุ่ม)'!Y119</f>
        <v>-8.8324901810337669E-2</v>
      </c>
    </row>
    <row r="105" spans="1:16">
      <c r="A105" s="313" t="str">
        <f>+'9.รายได้(แยกกลุ่ม)'!B120</f>
        <v>บ้านผือ,รพช.</v>
      </c>
      <c r="B105" s="313">
        <f>+'9.รายได้(แยกกลุ่ม)'!C120</f>
        <v>887.03892041956567</v>
      </c>
      <c r="C105" s="313">
        <f>+'9.รายได้(แยกกลุ่ม)'!D120</f>
        <v>149.84202604281614</v>
      </c>
      <c r="D105" s="313">
        <f>+'9.รายได้(แยกกลุ่ม)'!E120</f>
        <v>1037.6557227221597</v>
      </c>
      <c r="E105" s="313">
        <f>+'9.รายได้(แยกกลุ่ม)'!F120</f>
        <v>5770.5448637551326</v>
      </c>
      <c r="F105" s="313">
        <f>+'9.รายได้(แยกกลุ่ม)'!G120</f>
        <v>13.360175214455193</v>
      </c>
      <c r="G105" s="313">
        <f>+'9.รายได้(แยกกลุ่ม)'!H120</f>
        <v>54.24770396057675</v>
      </c>
      <c r="H105" s="313">
        <f>+'9.รายได้(แยกกลุ่ม)'!I120</f>
        <v>492.79048159462883</v>
      </c>
      <c r="I105" s="16" t="str">
        <f>+'9.รายได้(แยกกลุ่ม)'!R120</f>
        <v>บ้านผือ,รพช.</v>
      </c>
      <c r="J105" s="15">
        <f>+'9.รายได้(แยกกลุ่ม)'!S120</f>
        <v>2.7643710135866568</v>
      </c>
      <c r="K105" s="15">
        <f>+'9.รายได้(แยกกลุ่ม)'!T120</f>
        <v>0.3717127200878298</v>
      </c>
      <c r="L105" s="15">
        <f>+'9.รายได้(แยกกลุ่ม)'!U120</f>
        <v>3.5520396881666652</v>
      </c>
      <c r="M105" s="15">
        <f>+'9.รายได้(แยกกลุ่ม)'!V120</f>
        <v>2.4307342987547558</v>
      </c>
      <c r="N105" s="15">
        <f>+'9.รายได้(แยกกลุ่ม)'!W120</f>
        <v>0.95215236944359649</v>
      </c>
      <c r="O105" s="15">
        <f>+'9.รายได้(แยกกลุ่ม)'!X120</f>
        <v>1.0238286327759318</v>
      </c>
      <c r="P105" s="15">
        <f>+'9.รายได้(แยกกลุ่ม)'!Y120</f>
        <v>2.869356773099125</v>
      </c>
    </row>
    <row r="106" spans="1:16">
      <c r="A106" s="313" t="str">
        <f>+'9.รายได้(แยกกลุ่ม)'!B121</f>
        <v>เพ็ญ,รพช.</v>
      </c>
      <c r="B106" s="313">
        <f>+'9.รายได้(แยกกลุ่ม)'!C121</f>
        <v>743.64882616924115</v>
      </c>
      <c r="C106" s="313">
        <f>+'9.รายได้(แยกกลุ่ม)'!D121</f>
        <v>163.6024907922621</v>
      </c>
      <c r="D106" s="313">
        <f>+'9.รายได้(แยกกลุ่ม)'!E121</f>
        <v>723.69314092723369</v>
      </c>
      <c r="E106" s="313">
        <f>+'9.รายได้(แยกกลุ่ม)'!F121</f>
        <v>3948.7848626471641</v>
      </c>
      <c r="F106" s="313">
        <f>+'9.รายได้(แยกกลุ่ม)'!G121</f>
        <v>6.0478359320516244</v>
      </c>
      <c r="G106" s="313">
        <f>+'9.รายได้(แยกกลุ่ม)'!H121</f>
        <v>40.109119477903008</v>
      </c>
      <c r="H106" s="313">
        <f>+'9.รายได้(แยกกลุ่ม)'!I121</f>
        <v>380.96429006924222</v>
      </c>
      <c r="I106" s="16" t="str">
        <f>+'9.รายได้(แยกกลุ่ม)'!R121</f>
        <v>เพ็ญ,รพช.</v>
      </c>
      <c r="J106" s="15">
        <f>+'9.รายได้(แยกกลุ่ม)'!S121</f>
        <v>2.1558593665711347</v>
      </c>
      <c r="K106" s="15">
        <f>+'9.รายได้(แยกกลุ่ม)'!T121</f>
        <v>0.49768141545064948</v>
      </c>
      <c r="L106" s="15">
        <f>+'9.รายได้(แยกกลุ่ม)'!U121</f>
        <v>2.1747330327564032</v>
      </c>
      <c r="M106" s="15">
        <f>+'9.รายได้(แยกกลุ่ม)'!V121</f>
        <v>1.3476520825230132</v>
      </c>
      <c r="N106" s="15">
        <f>+'9.รายได้(แยกกลุ่ม)'!W121</f>
        <v>-0.11630670591904041</v>
      </c>
      <c r="O106" s="15">
        <f>+'9.รายได้(แยกกลุ่ม)'!X121</f>
        <v>0.4963579747781075</v>
      </c>
      <c r="P106" s="15">
        <f>+'9.รายได้(แยกกลุ่ม)'!Y121</f>
        <v>1.9913052527278945</v>
      </c>
    </row>
    <row r="107" spans="1:16">
      <c r="A107" s="313" t="str">
        <f>+'9.รายได้(แยกกลุ่ม)'!B124</f>
        <v>สมเด็จพระยุพราชบ้านดุง,รพช.</v>
      </c>
      <c r="B107" s="313">
        <f>+'9.รายได้(แยกกลุ่ม)'!C124</f>
        <v>1033.6286413304576</v>
      </c>
      <c r="C107" s="313">
        <f>+'9.รายได้(แยกกลุ่ม)'!D124</f>
        <v>413.23078349398452</v>
      </c>
      <c r="D107" s="313">
        <f>+'9.รายได้(แยกกลุ่ม)'!E124</f>
        <v>828.37165472993138</v>
      </c>
      <c r="E107" s="313">
        <f>+'9.รายได้(แยกกลุ่ม)'!F124</f>
        <v>4543.3104244170818</v>
      </c>
      <c r="F107" s="313">
        <f>+'9.รายได้(แยกกลุ่ม)'!G124</f>
        <v>23.699569175999873</v>
      </c>
      <c r="G107" s="313">
        <f>+'9.รายได้(แยกกลุ่ม)'!H124</f>
        <v>64.251488666257103</v>
      </c>
      <c r="H107" s="313">
        <f>+'9.รายได้(แยกกลุ่ม)'!I124</f>
        <v>421.09806554159724</v>
      </c>
      <c r="I107" s="16" t="str">
        <f>+'9.รายได้(แยกกลุ่ม)'!R124</f>
        <v>สมเด็จพระยุพราชบ้านดุง,รพช.</v>
      </c>
      <c r="J107" s="15">
        <f>+'9.รายได้(แยกกลุ่ม)'!S124</f>
        <v>3.3864610747822939</v>
      </c>
      <c r="K107" s="15">
        <f>+'9.รายได้(แยกกลุ่ม)'!T124</f>
        <v>2.7828767871077127</v>
      </c>
      <c r="L107" s="15">
        <f>+'9.รายได้(แยกกลุ่ม)'!U124</f>
        <v>2.6339419388453535</v>
      </c>
      <c r="M107" s="15">
        <f>+'9.รายได้(แยกกลุ่ม)'!V124</f>
        <v>1.7011125068690089</v>
      </c>
      <c r="N107" s="15">
        <f>+'9.รายได้(แยกกลุ่ม)'!W124</f>
        <v>2.4629164198133759</v>
      </c>
      <c r="O107" s="15">
        <f>+'9.รายได้(แยกกลุ่ม)'!X124</f>
        <v>1.3970415882624001</v>
      </c>
      <c r="P107" s="15">
        <f>+'9.รายได้(แยกกลุ่ม)'!Y124</f>
        <v>2.3064328815154571</v>
      </c>
    </row>
    <row r="108" spans="1:16">
      <c r="A108" s="313" t="str">
        <f>+'9.รายได้(แยกกลุ่ม)'!B131</f>
        <v>กุมภวาปี,รพท.</v>
      </c>
      <c r="B108" s="313">
        <f>+'9.รายได้(แยกกลุ่ม)'!C131</f>
        <v>1815.3467966932685</v>
      </c>
      <c r="C108" s="313">
        <f>+'9.รายได้(แยกกลุ่ม)'!D131</f>
        <v>601.77156389793515</v>
      </c>
      <c r="D108" s="313">
        <f>+'9.รายได้(แยกกลุ่ม)'!E131</f>
        <v>2785.0207601572738</v>
      </c>
      <c r="E108" s="313">
        <f>+'9.รายได้(แยกกลุ่ม)'!F131</f>
        <v>10142.596483718489</v>
      </c>
      <c r="F108" s="313">
        <f>+'9.รายได้(แยกกลุ่ม)'!G131</f>
        <v>35.390619739263201</v>
      </c>
      <c r="G108" s="313">
        <f>+'9.รายได้(แยกกลุ่ม)'!H131</f>
        <v>107.95381051560115</v>
      </c>
      <c r="H108" s="313">
        <f>+'9.รายได้(แยกกลุ่ม)'!I131</f>
        <v>891.81093476004719</v>
      </c>
      <c r="I108" s="16" t="str">
        <f>+'9.รายได้(แยกกลุ่ม)'!R131</f>
        <v>กุมภวาปี,รพท.</v>
      </c>
      <c r="J108" s="15">
        <f>+'9.รายได้(แยกกลุ่ม)'!S131</f>
        <v>2.1832438885194684E-2</v>
      </c>
      <c r="K108" s="15">
        <f>+'9.รายได้(แยกกลุ่ม)'!T131</f>
        <v>-0.26991147291695333</v>
      </c>
      <c r="L108" s="15">
        <f>+'9.รายได้(แยกกลุ่ม)'!U131</f>
        <v>0.10439869212031631</v>
      </c>
      <c r="M108" s="15">
        <f>+'9.รายได้(แยกกลุ่ม)'!V131</f>
        <v>4.3848348356438034E-2</v>
      </c>
      <c r="N108" s="15">
        <f>+'9.รายได้(แยกกลุ่ม)'!W131</f>
        <v>-0.11493153390105042</v>
      </c>
      <c r="O108" s="15">
        <f>+'9.รายได้(แยกกลุ่ม)'!X131</f>
        <v>-0.49575366509661378</v>
      </c>
      <c r="P108" s="15">
        <f>+'9.รายได้(แยกกลุ่ม)'!Y131</f>
        <v>1.5556198398290557E-2</v>
      </c>
    </row>
    <row r="109" spans="1:16">
      <c r="A109" s="313" t="str">
        <f>+'9.รายได้(แยกกลุ่ม)'!B150</f>
        <v>อุดรธานี,รพศ.</v>
      </c>
      <c r="B109" s="313">
        <f>+'9.รายได้(แยกกลุ่ม)'!C150</f>
        <v>2742.3158858007841</v>
      </c>
      <c r="C109" s="313">
        <f>+'9.รายได้(แยกกลุ่ม)'!D150</f>
        <v>1133.5070968204006</v>
      </c>
      <c r="D109" s="313">
        <f>+'9.รายได้(แยกกลุ่ม)'!E150</f>
        <v>4730.591400020764</v>
      </c>
      <c r="E109" s="313">
        <f>+'9.รายได้(แยกกลุ่ม)'!F150</f>
        <v>20200.846515405305</v>
      </c>
      <c r="F109" s="313">
        <f>+'9.รายได้(แยกกลุ่ม)'!G150</f>
        <v>64.748415081497939</v>
      </c>
      <c r="G109" s="313">
        <f>+'9.รายได้(แยกกลุ่ม)'!H150</f>
        <v>320.77063892183509</v>
      </c>
      <c r="H109" s="313">
        <f>+'9.รายได้(แยกกลุ่ม)'!I150</f>
        <v>1577.6330362016699</v>
      </c>
      <c r="I109" s="16" t="str">
        <f>+'9.รายได้(แยกกลุ่ม)'!R150</f>
        <v>อุดรธานี,รพศ.</v>
      </c>
      <c r="J109" s="15">
        <f>+'9.รายได้(แยกกลุ่ม)'!S150</f>
        <v>-0.19668012868778206</v>
      </c>
      <c r="K109" s="15">
        <f>+'9.รายได้(แยกกลุ่ม)'!T150</f>
        <v>-0.37278206604594794</v>
      </c>
      <c r="L109" s="15">
        <f>+'9.รายได้(แยกกลุ่ม)'!U150</f>
        <v>-6.6626153520727968E-2</v>
      </c>
      <c r="M109" s="15">
        <f>+'9.รายได้(แยกกลุ่ม)'!V150</f>
        <v>1.3788446791374485E-3</v>
      </c>
      <c r="N109" s="15">
        <f>+'9.รายได้(แยกกลุ่ม)'!W150</f>
        <v>-0.32812372019173425</v>
      </c>
      <c r="O109" s="15">
        <f>+'9.รายได้(แยกกลุ่ม)'!X150</f>
        <v>-2.661249428842356E-2</v>
      </c>
      <c r="P109" s="15">
        <f>+'9.รายได้(แยกกลุ่ม)'!Y150</f>
        <v>-9.0627414680094637E-2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28:A29"/>
    <mergeCell ref="B28:H28"/>
    <mergeCell ref="I28:I29"/>
    <mergeCell ref="J28:P28"/>
    <mergeCell ref="A45:A46"/>
    <mergeCell ref="B45:H45"/>
    <mergeCell ref="I45:I46"/>
    <mergeCell ref="J45:P45"/>
    <mergeCell ref="A87:A88"/>
    <mergeCell ref="B87:H87"/>
    <mergeCell ref="I87:I88"/>
    <mergeCell ref="J87:P87"/>
    <mergeCell ref="A66:A67"/>
    <mergeCell ref="B66:H66"/>
    <mergeCell ref="I66:I67"/>
    <mergeCell ref="J66:P66"/>
    <mergeCell ref="A78:A79"/>
    <mergeCell ref="B78:H78"/>
    <mergeCell ref="I78:I79"/>
    <mergeCell ref="J78:P7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109"/>
  <sheetViews>
    <sheetView zoomScale="80" zoomScaleNormal="80" workbookViewId="0">
      <selection activeCell="A2" sqref="A2:L15"/>
    </sheetView>
  </sheetViews>
  <sheetFormatPr defaultRowHeight="14.4"/>
  <cols>
    <col min="1" max="1" width="20.5546875" style="11" customWidth="1"/>
    <col min="2" max="3" width="16.5546875" style="11" customWidth="1"/>
    <col min="4" max="7" width="13.5546875" style="11" customWidth="1"/>
    <col min="8" max="8" width="14.6640625" style="11" customWidth="1"/>
    <col min="9" max="12" width="13.5546875" style="11" customWidth="1"/>
    <col min="13" max="13" width="20.6640625" style="11" customWidth="1"/>
    <col min="14" max="14" width="16.6640625" style="11" customWidth="1"/>
    <col min="15" max="15" width="16.6640625" style="22" customWidth="1"/>
    <col min="16" max="19" width="13.5546875" style="11" customWidth="1"/>
    <col min="20" max="20" width="13.5546875" style="22" customWidth="1"/>
    <col min="21" max="24" width="13.5546875" style="11" customWidth="1"/>
  </cols>
  <sheetData>
    <row r="1" spans="1:25" ht="15">
      <c r="A1" s="194" t="s">
        <v>1361</v>
      </c>
      <c r="B1" s="194"/>
      <c r="C1" s="194"/>
      <c r="D1" s="194"/>
      <c r="E1" s="194"/>
      <c r="F1" s="194"/>
      <c r="G1" s="194"/>
      <c r="H1" s="194"/>
      <c r="I1" s="195"/>
      <c r="J1" s="196"/>
      <c r="K1" s="194"/>
      <c r="L1" s="197"/>
      <c r="M1" s="194"/>
      <c r="N1" s="194" t="s">
        <v>1362</v>
      </c>
      <c r="O1" s="194"/>
      <c r="P1" s="194"/>
      <c r="Q1" s="197"/>
      <c r="R1" s="196"/>
      <c r="S1" s="196"/>
      <c r="T1" s="196"/>
      <c r="U1" s="195"/>
      <c r="V1" s="196"/>
      <c r="W1" s="194"/>
      <c r="X1" s="197"/>
      <c r="Y1" s="196"/>
    </row>
    <row r="2" spans="1:25">
      <c r="A2" s="371" t="s">
        <v>51</v>
      </c>
      <c r="B2" s="380" t="s">
        <v>248</v>
      </c>
      <c r="C2" s="381"/>
      <c r="D2" s="381"/>
      <c r="E2" s="381"/>
      <c r="F2" s="381"/>
      <c r="G2" s="381"/>
      <c r="H2" s="381"/>
      <c r="I2" s="381"/>
      <c r="J2" s="381"/>
      <c r="K2" s="381"/>
      <c r="L2" s="382"/>
      <c r="M2" s="371" t="s">
        <v>51</v>
      </c>
      <c r="N2" s="380" t="s">
        <v>731</v>
      </c>
      <c r="O2" s="381"/>
      <c r="P2" s="381"/>
      <c r="Q2" s="381"/>
      <c r="R2" s="381"/>
      <c r="S2" s="381"/>
      <c r="T2" s="381"/>
      <c r="U2" s="381"/>
      <c r="V2" s="381"/>
      <c r="W2" s="381"/>
      <c r="X2" s="382"/>
    </row>
    <row r="3" spans="1:25">
      <c r="A3" s="371"/>
      <c r="B3" s="38" t="s">
        <v>5</v>
      </c>
      <c r="C3" s="38" t="s">
        <v>8</v>
      </c>
      <c r="D3" s="38" t="s">
        <v>11</v>
      </c>
      <c r="E3" s="38" t="s">
        <v>17</v>
      </c>
      <c r="F3" s="38" t="s">
        <v>20</v>
      </c>
      <c r="G3" s="38" t="s">
        <v>23</v>
      </c>
      <c r="H3" s="38" t="s">
        <v>26</v>
      </c>
      <c r="I3" s="38" t="s">
        <v>29</v>
      </c>
      <c r="J3" s="38" t="s">
        <v>32</v>
      </c>
      <c r="K3" s="38" t="s">
        <v>35</v>
      </c>
      <c r="L3" s="38" t="s">
        <v>38</v>
      </c>
      <c r="M3" s="371"/>
      <c r="N3" s="38" t="s">
        <v>5</v>
      </c>
      <c r="O3" s="38" t="s">
        <v>8</v>
      </c>
      <c r="P3" s="38" t="s">
        <v>11</v>
      </c>
      <c r="Q3" s="38" t="s">
        <v>17</v>
      </c>
      <c r="R3" s="38" t="s">
        <v>20</v>
      </c>
      <c r="S3" s="38" t="s">
        <v>23</v>
      </c>
      <c r="T3" s="38" t="s">
        <v>26</v>
      </c>
      <c r="U3" s="38" t="s">
        <v>29</v>
      </c>
      <c r="V3" s="38" t="s">
        <v>32</v>
      </c>
      <c r="W3" s="38" t="s">
        <v>35</v>
      </c>
      <c r="X3" s="38" t="s">
        <v>38</v>
      </c>
    </row>
    <row r="4" spans="1:25">
      <c r="A4" s="313" t="str">
        <f>+'10.ค่าใช้จ่าย(แยกกลุ่ม)'!B10</f>
        <v>วังยาง,รพช.</v>
      </c>
      <c r="B4" s="313">
        <f>+'10.ค่าใช้จ่าย(แยกกลุ่ม)'!C10</f>
        <v>8708.7961682590612</v>
      </c>
      <c r="C4" s="313">
        <f>+'10.ค่าใช้จ่าย(แยกกลุ่ม)'!D10</f>
        <v>40.601911126180376</v>
      </c>
      <c r="D4" s="313">
        <f>+'10.ค่าใช้จ่าย(แยกกลุ่ม)'!E10</f>
        <v>1504.7367684938715</v>
      </c>
      <c r="E4" s="313">
        <f>+'10.ค่าใช้จ่าย(แยกกลุ่ม)'!F10</f>
        <v>466.29517195834137</v>
      </c>
      <c r="F4" s="313">
        <f>+'10.ค่าใช้จ่าย(แยกกลุ่ม)'!G10</f>
        <v>946.48203053044949</v>
      </c>
      <c r="G4" s="313">
        <f>+'10.ค่าใช้จ่าย(แยกกลุ่ม)'!H10</f>
        <v>391.26305406971449</v>
      </c>
      <c r="H4" s="313">
        <f>+'10.ค่าใช้จ่าย(แยกกลุ่ม)'!I10</f>
        <v>324.67746740989645</v>
      </c>
      <c r="I4" s="313">
        <f>+'10.ค่าใช้จ่าย(แยกกลุ่ม)'!J10</f>
        <v>292.17382063297674</v>
      </c>
      <c r="J4" s="313">
        <f>+'10.ค่าใช้จ่าย(แยกกลุ่ม)'!K10</f>
        <v>353.87671680009714</v>
      </c>
      <c r="K4" s="313">
        <f>+'10.ค่าใช้จ่าย(แยกกลุ่ม)'!L10</f>
        <v>7.9704057569102149E-3</v>
      </c>
      <c r="L4" s="313">
        <f>+'10.ค่าใช้จ่าย(แยกกลุ่ม)'!M10</f>
        <v>517.1650911409572</v>
      </c>
      <c r="M4" s="16" t="str">
        <f>+'10.ค่าใช้จ่าย(แยกกลุ่ม)'!Z10</f>
        <v>วังยาง,รพช.</v>
      </c>
      <c r="N4" s="15">
        <f>+'10.ค่าใช้จ่าย(แยกกลุ่ม)'!AA10</f>
        <v>-0.33807005595959516</v>
      </c>
      <c r="O4" s="15">
        <f>+'10.ค่าใช้จ่าย(แยกกลุ่ม)'!AB10</f>
        <v>-0.40570463379891059</v>
      </c>
      <c r="P4" s="15">
        <f>+'10.ค่าใช้จ่าย(แยกกลุ่ม)'!AC10</f>
        <v>1.7415462195414524E-3</v>
      </c>
      <c r="Q4" s="15">
        <f>+'10.ค่าใช้จ่าย(แยกกลุ่ม)'!AD10</f>
        <v>-8.8062188378432632E-2</v>
      </c>
      <c r="R4" s="15">
        <f>+'10.ค่าใช้จ่าย(แยกกลุ่ม)'!AE10</f>
        <v>0.28936158196181361</v>
      </c>
      <c r="S4" s="15">
        <f>+'10.ค่าใช้จ่าย(แยกกลุ่ม)'!AF10</f>
        <v>-0.45170609378235094</v>
      </c>
      <c r="T4" s="15">
        <f>+'10.ค่าใช้จ่าย(แยกกลุ่ม)'!AG10</f>
        <v>-0.79954747158295558</v>
      </c>
      <c r="U4" s="15">
        <f>+'10.ค่าใช้จ่าย(แยกกลุ่ม)'!AH10</f>
        <v>0.19168156426135899</v>
      </c>
      <c r="V4" s="15">
        <f>+'10.ค่าใช้จ่าย(แยกกลุ่ม)'!AI10</f>
        <v>-0.15962790004289226</v>
      </c>
      <c r="W4" s="15">
        <f>+'10.ค่าใช้จ่าย(แยกกลุ่ม)'!AJ10</f>
        <v>-0.99981287179375455</v>
      </c>
      <c r="X4" s="15">
        <f>+'10.ค่าใช้จ่าย(แยกกลุ่ม)'!AK10</f>
        <v>-0.13732004247521531</v>
      </c>
    </row>
    <row r="5" spans="1:25">
      <c r="A5" s="313" t="str">
        <f>+'10.ค่าใช้จ่าย(แยกกลุ่ม)'!B20</f>
        <v>นาทม,รพช.</v>
      </c>
      <c r="B5" s="313">
        <f>+'10.ค่าใช้จ่าย(แยกกลุ่ม)'!C20</f>
        <v>14431.262161309161</v>
      </c>
      <c r="C5" s="313">
        <f>+'10.ค่าใช้จ่าย(แยกกลุ่ม)'!D20</f>
        <v>28.654856607684053</v>
      </c>
      <c r="D5" s="313">
        <f>+'10.ค่าใช้จ่าย(แยกกลุ่ม)'!E20</f>
        <v>1804.8499466956441</v>
      </c>
      <c r="E5" s="313">
        <f>+'10.ค่าใช้จ่าย(แยกกลุ่ม)'!F20</f>
        <v>1036.8076907853886</v>
      </c>
      <c r="F5" s="313">
        <f>+'10.ค่าใช้จ่าย(แยกกลุ่ม)'!G20</f>
        <v>707.65996961086285</v>
      </c>
      <c r="G5" s="313">
        <f>+'10.ค่าใช้จ่าย(แยกกลุ่ม)'!H20</f>
        <v>758.17483083448826</v>
      </c>
      <c r="H5" s="313">
        <f>+'10.ค่าใช้จ่าย(แยกกลุ่ม)'!I20</f>
        <v>605.6647855077947</v>
      </c>
      <c r="I5" s="313">
        <f>+'10.ค่าใช้จ่าย(แยกกลุ่ม)'!J20</f>
        <v>146.08760419279625</v>
      </c>
      <c r="J5" s="313">
        <f>+'10.ค่าใช้จ่าย(แยกกลุ่ม)'!K20</f>
        <v>407.22865538348299</v>
      </c>
      <c r="K5" s="313">
        <f>+'10.ค่าใช้จ่าย(แยกกลุ่ม)'!L20</f>
        <v>38.01043264426616</v>
      </c>
      <c r="L5" s="313">
        <f>+'10.ค่าใช้จ่าย(แยกกลุ่ม)'!M20</f>
        <v>306.2944374308637</v>
      </c>
      <c r="M5" s="16" t="str">
        <f>+'10.ค่าใช้จ่าย(แยกกลุ่ม)'!Z20</f>
        <v>นาทม,รพช.</v>
      </c>
      <c r="N5" s="15">
        <f>+'10.ค่าใช้จ่าย(แยกกลุ่ม)'!AA20</f>
        <v>0.34179149928744812</v>
      </c>
      <c r="O5" s="15">
        <f>+'10.ค่าใช้จ่าย(แยกกลุ่ม)'!AB20</f>
        <v>-0.58433462775947631</v>
      </c>
      <c r="P5" s="15">
        <f>+'10.ค่าใช้จ่าย(แยกกลุ่ม)'!AC20</f>
        <v>0.27366351613977513</v>
      </c>
      <c r="Q5" s="15">
        <f>+'10.ค่าใช้จ่าย(แยกกลุ่ม)'!AD20</f>
        <v>0.56498230611789679</v>
      </c>
      <c r="R5" s="15">
        <f>+'10.ค่าใช้จ่าย(แยกกลุ่ม)'!AE20</f>
        <v>-6.4802398738389458E-2</v>
      </c>
      <c r="S5" s="15">
        <f>+'10.ค่าใช้จ่าย(แยกกลุ่ม)'!AF20</f>
        <v>0.16334730477883538</v>
      </c>
      <c r="T5" s="15">
        <f>+'10.ค่าใช้จ่าย(แยกกลุ่ม)'!AG20</f>
        <v>0.130527974356974</v>
      </c>
      <c r="U5" s="15">
        <f>+'10.ค่าใช้จ่าย(แยกกลุ่ม)'!AH20</f>
        <v>-0.21150251532252093</v>
      </c>
      <c r="V5" s="15">
        <f>+'10.ค่าใช้จ่าย(แยกกลุ่ม)'!AI20</f>
        <v>0.1744864865895201</v>
      </c>
      <c r="W5" s="15">
        <f>+'10.ค่าใช้จ่าย(แยกกลุ่ม)'!AJ20</f>
        <v>-0.44243597932497919</v>
      </c>
      <c r="X5" s="15">
        <f>+'10.ค่าใช้จ่าย(แยกกลุ่ม)'!AK20</f>
        <v>0.55707681737789261</v>
      </c>
    </row>
    <row r="6" spans="1:25">
      <c r="A6" s="313" t="str">
        <f>+'10.ค่าใช้จ่าย(แยกกลุ่ม)'!B41</f>
        <v>ปลาปาก,รพช.</v>
      </c>
      <c r="B6" s="313">
        <f>+'10.ค่าใช้จ่าย(แยกกลุ่ม)'!C41</f>
        <v>11566.025241338171</v>
      </c>
      <c r="C6" s="313">
        <f>+'10.ค่าใช้จ่าย(แยกกลุ่ม)'!D41</f>
        <v>99.298627266791186</v>
      </c>
      <c r="D6" s="313">
        <f>+'10.ค่าใช้จ่าย(แยกกลุ่ม)'!E41</f>
        <v>1971.5031225850973</v>
      </c>
      <c r="E6" s="313">
        <f>+'10.ค่าใช้จ่าย(แยกกลุ่ม)'!F41</f>
        <v>1145.1768093226433</v>
      </c>
      <c r="F6" s="313">
        <f>+'10.ค่าใช้จ่าย(แยกกลุ่ม)'!G41</f>
        <v>324.45930874470457</v>
      </c>
      <c r="G6" s="313">
        <f>+'10.ค่าใช้จ่าย(แยกกลุ่ม)'!H41</f>
        <v>894.43858531202613</v>
      </c>
      <c r="H6" s="313">
        <f>+'10.ค่าใช้จ่าย(แยกกลุ่ม)'!I41</f>
        <v>2655.3612585119222</v>
      </c>
      <c r="I6" s="313">
        <f>+'10.ค่าใช้จ่าย(แยกกลุ่ม)'!J41</f>
        <v>245.71079758042552</v>
      </c>
      <c r="J6" s="313">
        <f>+'10.ค่าใช้จ่าย(แยกกลุ่ม)'!K41</f>
        <v>663.06653034279805</v>
      </c>
      <c r="K6" s="313">
        <f>+'10.ค่าใช้จ่าย(แยกกลุ่ม)'!L41</f>
        <v>19.666389734435196</v>
      </c>
      <c r="L6" s="313">
        <f>+'10.ค่าใช้จ่าย(แยกกลุ่ม)'!M41</f>
        <v>1380.7317228626953</v>
      </c>
      <c r="M6" s="16" t="str">
        <f>+'10.ค่าใช้จ่าย(แยกกลุ่ม)'!Z41</f>
        <v>ปลาปาก,รพช.</v>
      </c>
      <c r="N6" s="15">
        <f>+'10.ค่าใช้จ่าย(แยกกลุ่ม)'!AA41</f>
        <v>0.17747570373681751</v>
      </c>
      <c r="O6" s="15">
        <f>+'10.ค่าใช้จ่าย(แยกกลุ่ม)'!AB41</f>
        <v>0.26396642732389675</v>
      </c>
      <c r="P6" s="15">
        <f>+'10.ค่าใช้จ่าย(แยกกลุ่ม)'!AC41</f>
        <v>0.54301780275364275</v>
      </c>
      <c r="Q6" s="15">
        <f>+'10.ค่าใช้จ่าย(แยกกลุ่ม)'!AD41</f>
        <v>0.75579541160501973</v>
      </c>
      <c r="R6" s="15">
        <f>+'10.ค่าใช้จ่าย(แยกกลุ่ม)'!AE41</f>
        <v>-0.51329721900519387</v>
      </c>
      <c r="S6" s="15">
        <f>+'10.ค่าใช้จ่าย(แยกกลุ่ม)'!AF41</f>
        <v>0.34944712121942245</v>
      </c>
      <c r="T6" s="15">
        <f>+'10.ค่าใช้จ่าย(แยกกลุ่ม)'!AG41</f>
        <v>1.9513167750560385</v>
      </c>
      <c r="U6" s="15">
        <f>+'10.ค่าใช้จ่าย(แยกกลุ่ม)'!AH41</f>
        <v>0.44293600437136144</v>
      </c>
      <c r="V6" s="15">
        <f>+'10.ค่าใช้จ่าย(แยกกลุ่ม)'!AI41</f>
        <v>0.86480230509376999</v>
      </c>
      <c r="W6" s="15">
        <f>+'10.ค่าใช้จ่าย(แยกกลุ่ม)'!AJ41</f>
        <v>-0.46580116006630945</v>
      </c>
      <c r="X6" s="15">
        <f>+'10.ค่าใช้จ่าย(แยกกลุ่ม)'!AK41</f>
        <v>1.9034472834970761</v>
      </c>
    </row>
    <row r="7" spans="1:25">
      <c r="A7" s="313" t="str">
        <f>+'10.ค่าใช้จ่าย(แยกกลุ่ม)'!B42</f>
        <v>ท่าอุเทน,รพช.</v>
      </c>
      <c r="B7" s="313">
        <f>+'10.ค่าใช้จ่าย(แยกกลุ่ม)'!C42</f>
        <v>11484.457729799275</v>
      </c>
      <c r="C7" s="313">
        <f>+'10.ค่าใช้จ่าย(แยกกลุ่ม)'!D42</f>
        <v>36.410535125055979</v>
      </c>
      <c r="D7" s="313">
        <f>+'10.ค่าใช้จ่าย(แยกกลุ่ม)'!E42</f>
        <v>1404.6476879643674</v>
      </c>
      <c r="E7" s="313">
        <f>+'10.ค่าใช้จ่าย(แยกกลุ่ม)'!F42</f>
        <v>589.30293564130693</v>
      </c>
      <c r="F7" s="313">
        <f>+'10.ค่าใช้จ่าย(แยกกลุ่ม)'!G42</f>
        <v>1273.1717445150628</v>
      </c>
      <c r="G7" s="313">
        <f>+'10.ค่าใช้จ่าย(แยกกลุ่ม)'!H42</f>
        <v>800.27951073707891</v>
      </c>
      <c r="H7" s="313">
        <f>+'10.ค่าใช้จ่าย(แยกกลุ่ม)'!I42</f>
        <v>1160.1902009833914</v>
      </c>
      <c r="I7" s="313">
        <f>+'10.ค่าใช้จ่าย(แยกกลุ่ม)'!J42</f>
        <v>357.03378089953929</v>
      </c>
      <c r="J7" s="313">
        <f>+'10.ค่าใช้จ่าย(แยกกลุ่ม)'!K42</f>
        <v>426.72588456700669</v>
      </c>
      <c r="K7" s="313">
        <f>+'10.ค่าใช้จ่าย(แยกกลุ่ม)'!L42</f>
        <v>0.12724043156965856</v>
      </c>
      <c r="L7" s="313">
        <f>+'10.ค่าใช้จ่าย(แยกกลุ่ม)'!M42</f>
        <v>945.04777096904559</v>
      </c>
      <c r="M7" s="16" t="str">
        <f>+'10.ค่าใช้จ่าย(แยกกลุ่ม)'!Z42</f>
        <v>ท่าอุเทน,รพช.</v>
      </c>
      <c r="N7" s="15">
        <f>+'10.ค่าใช้จ่าย(แยกกลุ่ม)'!AA42</f>
        <v>0.16917174787927253</v>
      </c>
      <c r="O7" s="15">
        <f>+'10.ค่าใช้จ่าย(แยกกลุ่ม)'!AB42</f>
        <v>-0.53653242481067542</v>
      </c>
      <c r="P7" s="15">
        <f>+'10.ค่าใช้จ่าย(แยกกลุ่ม)'!AC42</f>
        <v>9.9362392225787452E-2</v>
      </c>
      <c r="Q7" s="15">
        <f>+'10.ค่าใช้จ่าย(แยกกลุ่ม)'!AD42</f>
        <v>-9.6475424562270526E-2</v>
      </c>
      <c r="R7" s="15">
        <f>+'10.ค่าใช้จ่าย(แยกกลุ่ม)'!AE42</f>
        <v>0.90981183784452957</v>
      </c>
      <c r="S7" s="15">
        <f>+'10.ค่าใช้จ่าย(แยกกลุ่ม)'!AF42</f>
        <v>0.20738852244204367</v>
      </c>
      <c r="T7" s="15">
        <f>+'10.ค่าใช้จ่าย(แยกกลุ่ม)'!AG42</f>
        <v>0.28950017307128911</v>
      </c>
      <c r="U7" s="15">
        <f>+'10.ค่าใช้จ่าย(แยกกลุ่ม)'!AH42</f>
        <v>1.096679927418146</v>
      </c>
      <c r="V7" s="15">
        <f>+'10.ค่าใช้จ่าย(แยกกลุ่ม)'!AI42</f>
        <v>0.2001200132546779</v>
      </c>
      <c r="W7" s="15">
        <f>+'10.ค่าใช้จ่าย(แยกกลุ่ม)'!AJ42</f>
        <v>-0.99654376365692798</v>
      </c>
      <c r="X7" s="15">
        <f>+'10.ค่าใช้จ่าย(แยกกลุ่ม)'!AK42</f>
        <v>0.98727699085965359</v>
      </c>
    </row>
    <row r="8" spans="1:25">
      <c r="A8" s="313" t="str">
        <f>+'10.ค่าใช้จ่าย(แยกกลุ่ม)'!B57</f>
        <v>บ้านแพง,รพช.</v>
      </c>
      <c r="B8" s="313">
        <f>+'10.ค่าใช้จ่าย(แยกกลุ่ม)'!C57</f>
        <v>10696.49119689653</v>
      </c>
      <c r="C8" s="313">
        <f>+'10.ค่าใช้จ่าย(แยกกลุ่ม)'!D57</f>
        <v>47.567029033169241</v>
      </c>
      <c r="D8" s="313">
        <f>+'10.ค่าใช้จ่าย(แยกกลุ่ม)'!E57</f>
        <v>1691.4690630116424</v>
      </c>
      <c r="E8" s="313">
        <f>+'10.ค่าใช้จ่าย(แยกกลุ่ม)'!F57</f>
        <v>360.25992855401972</v>
      </c>
      <c r="F8" s="313">
        <f>+'10.ค่าใช้จ่าย(แยกกลุ่ม)'!G57</f>
        <v>1226.4722145044707</v>
      </c>
      <c r="G8" s="313">
        <f>+'10.ค่าใช้จ่าย(แยกกลุ่ม)'!H57</f>
        <v>1076.4394657799719</v>
      </c>
      <c r="H8" s="313">
        <f>+'10.ค่าใช้จ่าย(แยกกลุ่ม)'!I57</f>
        <v>3807.0422196825116</v>
      </c>
      <c r="I8" s="313">
        <f>+'10.ค่าใช้จ่าย(แยกกลุ่ม)'!J57</f>
        <v>172.79764845813781</v>
      </c>
      <c r="J8" s="313">
        <f>+'10.ค่าใช้จ่าย(แยกกลุ่ม)'!K57</f>
        <v>327.09567146413667</v>
      </c>
      <c r="K8" s="313">
        <f>+'10.ค่าใช้จ่าย(แยกกลุ่ม)'!L57</f>
        <v>13.674995670510059</v>
      </c>
      <c r="L8" s="313">
        <f>+'10.ค่าใช้จ่าย(แยกกลุ่ม)'!M57</f>
        <v>158.65491782353433</v>
      </c>
      <c r="M8" s="16" t="str">
        <f>+'10.ค่าใช้จ่าย(แยกกลุ่ม)'!Z57</f>
        <v>บ้านแพง,รพช.</v>
      </c>
      <c r="N8" s="15">
        <f>+'10.ค่าใช้จ่าย(แยกกลุ่ม)'!AA57</f>
        <v>3.8172347298638235E-2</v>
      </c>
      <c r="O8" s="15">
        <f>+'10.ค่าใช้จ่าย(แยกกลุ่ม)'!AB57</f>
        <v>-0.36283266679035953</v>
      </c>
      <c r="P8" s="15">
        <f>+'10.ค่าใช้จ่าย(แยกกลุ่ม)'!AC57</f>
        <v>0.12474523416748051</v>
      </c>
      <c r="Q8" s="15">
        <f>+'10.ค่าใช้จ่าย(แยกกลุ่ม)'!AD57</f>
        <v>-0.47316913806219213</v>
      </c>
      <c r="R8" s="15">
        <f>+'10.ค่าใช้จ่าย(แยกกลุ่ม)'!AE57</f>
        <v>0.41792453828326381</v>
      </c>
      <c r="S8" s="15">
        <f>+'10.ค่าใช้จ่าย(แยกกลุ่ม)'!AF57</f>
        <v>0.14218998680308637</v>
      </c>
      <c r="T8" s="15">
        <f>+'10.ค่าใช้จ่าย(แยกกลุ่ม)'!AG57</f>
        <v>2.36880904374248</v>
      </c>
      <c r="U8" s="15">
        <f>+'10.ค่าใช้จ่าย(แยกกลุ่ม)'!AH57</f>
        <v>-2.862997221335736E-2</v>
      </c>
      <c r="V8" s="15">
        <f>+'10.ค่าใช้จ่าย(แยกกลุ่ม)'!AI57</f>
        <v>-9.9025581861213852E-2</v>
      </c>
      <c r="W8" s="15">
        <f>+'10.ค่าใช้จ่าย(แยกกลุ่ม)'!AJ57</f>
        <v>-0.74434452164281384</v>
      </c>
      <c r="X8" s="15">
        <f>+'10.ค่าใช้จ่าย(แยกกลุ่ม)'!AK57</f>
        <v>-0.6116850390384887</v>
      </c>
    </row>
    <row r="9" spans="1:25">
      <c r="A9" s="313" t="str">
        <f>+'10.ค่าใช้จ่าย(แยกกลุ่ม)'!B58</f>
        <v>นาหว้า,รพช.</v>
      </c>
      <c r="B9" s="313">
        <f>+'10.ค่าใช้จ่าย(แยกกลุ่ม)'!C58</f>
        <v>10567.070723706613</v>
      </c>
      <c r="C9" s="313">
        <f>+'10.ค่าใช้จ่าย(แยกกลุ่ม)'!D58</f>
        <v>88.738880717478438</v>
      </c>
      <c r="D9" s="313">
        <f>+'10.ค่าใช้จ่าย(แยกกลุ่ม)'!E58</f>
        <v>1751.5710153046673</v>
      </c>
      <c r="E9" s="313">
        <f>+'10.ค่าใช้จ่าย(แยกกลุ่ม)'!F58</f>
        <v>572.27371199852735</v>
      </c>
      <c r="F9" s="313">
        <f>+'10.ค่าใช้จ่าย(แยกกลุ่ม)'!G58</f>
        <v>703.87661694526582</v>
      </c>
      <c r="G9" s="313">
        <f>+'10.ค่าใช้จ่าย(แยกกลุ่ม)'!H58</f>
        <v>1020.8063860455577</v>
      </c>
      <c r="H9" s="313">
        <f>+'10.ค่าใช้จ่าย(แยกกลุ่ม)'!I58</f>
        <v>1649.0013243325679</v>
      </c>
      <c r="I9" s="313">
        <f>+'10.ค่าใช้จ่าย(แยกกลุ่ม)'!J58</f>
        <v>345.94627799399802</v>
      </c>
      <c r="J9" s="313">
        <f>+'10.ค่าใช้จ่าย(แยกกลุ่ม)'!K58</f>
        <v>299.98744250414154</v>
      </c>
      <c r="K9" s="313">
        <f>+'10.ค่าใช้จ่าย(แยกกลุ่ม)'!L58</f>
        <v>20.481408646298512</v>
      </c>
      <c r="L9" s="313">
        <f>+'10.ค่าใช้จ่าย(แยกกลุ่ม)'!M58</f>
        <v>207.46832216033781</v>
      </c>
      <c r="M9" s="16" t="str">
        <f>+'10.ค่าใช้จ่าย(แยกกลุ่ม)'!Z58</f>
        <v>นาหว้า,รพช.</v>
      </c>
      <c r="N9" s="15">
        <f>+'10.ค่าใช้จ่าย(แยกกลุ่ม)'!AA58</f>
        <v>2.5611148119690647E-2</v>
      </c>
      <c r="O9" s="15">
        <f>+'10.ค่าใช้จ่าย(แยกกลุ่ม)'!AB58</f>
        <v>0.18867032749379473</v>
      </c>
      <c r="P9" s="15">
        <f>+'10.ค่าใช้จ่าย(แยกกลุ่ม)'!AC58</f>
        <v>0.16471012970354251</v>
      </c>
      <c r="Q9" s="15">
        <f>+'10.ค่าใช้จ่าย(แยกกลุ่ม)'!AD58</f>
        <v>-0.16312798326854339</v>
      </c>
      <c r="R9" s="15">
        <f>+'10.ค่าใช้จ่าย(แยกกลุ่ม)'!AE58</f>
        <v>-0.18624823678232313</v>
      </c>
      <c r="S9" s="15">
        <f>+'10.ค่าใช้จ่าย(แยกกลุ่ม)'!AF58</f>
        <v>8.3158755946437207E-2</v>
      </c>
      <c r="T9" s="15">
        <f>+'10.ค่าใช้จ่าย(แยกกลุ่ม)'!AG58</f>
        <v>0.45918281279742545</v>
      </c>
      <c r="U9" s="15">
        <f>+'10.ค่าใช้จ่าย(แยกกลุ่ม)'!AH58</f>
        <v>0.94471307142310679</v>
      </c>
      <c r="V9" s="15">
        <f>+'10.ค่าใช้จ่าย(แยกกลุ่ม)'!AI58</f>
        <v>-0.17369431931249033</v>
      </c>
      <c r="W9" s="15">
        <f>+'10.ค่าใช้จ่าย(แยกกลุ่ม)'!AJ58</f>
        <v>-0.61709791717227269</v>
      </c>
      <c r="X9" s="15">
        <f>+'10.ค่าใช้จ่าย(แยกกลุ่ม)'!AK58</f>
        <v>-0.49221206297526199</v>
      </c>
    </row>
    <row r="10" spans="1:25">
      <c r="A10" s="313" t="str">
        <f>+'10.ค่าใช้จ่าย(แยกกลุ่ม)'!B70</f>
        <v>เรณูนคร,รพช.</v>
      </c>
      <c r="B10" s="313">
        <f>+'10.ค่าใช้จ่าย(แยกกลุ่ม)'!C70</f>
        <v>10169.32933520402</v>
      </c>
      <c r="C10" s="313">
        <f>+'10.ค่าใช้จ่าย(แยกกลุ่ม)'!D70</f>
        <v>76.946900299631352</v>
      </c>
      <c r="D10" s="313">
        <f>+'10.ค่าใช้จ่าย(แยกกลุ่ม)'!E70</f>
        <v>2271.4616079878015</v>
      </c>
      <c r="E10" s="313">
        <f>+'10.ค่าใช้จ่าย(แยกกลุ่ม)'!F70</f>
        <v>1515.5525926611881</v>
      </c>
      <c r="F10" s="313">
        <f>+'10.ค่าใช้จ่าย(แยกกลุ่ม)'!G70</f>
        <v>755.81646691242702</v>
      </c>
      <c r="G10" s="313">
        <f>+'10.ค่าใช้จ่าย(แยกกลุ่ม)'!H70</f>
        <v>630.64943194359523</v>
      </c>
      <c r="H10" s="313">
        <f>+'10.ค่าใช้จ่าย(แยกกลุ่ม)'!I70</f>
        <v>435.29190386425512</v>
      </c>
      <c r="I10" s="313">
        <f>+'10.ค่าใช้จ่าย(แยกกลุ่ม)'!J70</f>
        <v>170.88407615355538</v>
      </c>
      <c r="J10" s="313">
        <f>+'10.ค่าใช้จ่าย(แยกกลุ่ม)'!K70</f>
        <v>402.94024853419114</v>
      </c>
      <c r="K10" s="313">
        <f>+'10.ค่าใช้จ่าย(แยกกลุ่ม)'!L70</f>
        <v>35.024661107037666</v>
      </c>
      <c r="L10" s="313">
        <f>+'10.ค่าใช้จ่าย(แยกกลุ่ม)'!M70</f>
        <v>963.7734568731272</v>
      </c>
      <c r="M10" s="16" t="str">
        <f>+'10.ค่าใช้จ่าย(แยกกลุ่ม)'!Z70</f>
        <v>เรณูนคร,รพช.</v>
      </c>
      <c r="N10" s="15">
        <f>+'10.ค่าใช้จ่าย(แยกกลุ่ม)'!AA70</f>
        <v>2.9078528228013316E-2</v>
      </c>
      <c r="O10" s="15">
        <f>+'10.ค่าใช้จ่าย(แยกกลุ่ม)'!AB70</f>
        <v>0.1398518759624556</v>
      </c>
      <c r="P10" s="15">
        <f>+'10.ค่าใช้จ่าย(แยกกลุ่ม)'!AC70</f>
        <v>0.32362379231271177</v>
      </c>
      <c r="Q10" s="15">
        <f>+'10.ค่าใช้จ่าย(แยกกลุ่ม)'!AD70</f>
        <v>1.0589213546330951</v>
      </c>
      <c r="R10" s="15">
        <f>+'10.ค่าใช้จ่าย(แยกกลุ่ม)'!AE70</f>
        <v>-3.253917990064769E-2</v>
      </c>
      <c r="S10" s="15">
        <f>+'10.ค่าใช้จ่าย(แยกกลุ่ม)'!AF70</f>
        <v>-0.18700639816804199</v>
      </c>
      <c r="T10" s="15">
        <f>+'10.ค่าใช้จ่าย(แยกกลุ่ม)'!AG70</f>
        <v>-0.51494971874792417</v>
      </c>
      <c r="U10" s="15">
        <f>+'10.ค่าใช้จ่าย(แยกกลุ่ม)'!AH70</f>
        <v>-0.43829983507108994</v>
      </c>
      <c r="V10" s="15">
        <f>+'10.ค่าใช้จ่าย(แยกกลุ่ม)'!AI70</f>
        <v>0.1333257832001942</v>
      </c>
      <c r="W10" s="15">
        <f>+'10.ค่าใช้จ่าย(แยกกลุ่ม)'!AJ70</f>
        <v>-0.11003114612632807</v>
      </c>
      <c r="X10" s="15">
        <f>+'10.ค่าใช้จ่าย(แยกกลุ่ม)'!AK70</f>
        <v>1.0211352984919457</v>
      </c>
    </row>
    <row r="11" spans="1:25">
      <c r="A11" s="313" t="str">
        <f>+'10.ค่าใช้จ่าย(แยกกลุ่ม)'!B71</f>
        <v>โพนสวรรค์,รพช.</v>
      </c>
      <c r="B11" s="313">
        <f>+'10.ค่าใช้จ่าย(แยกกลุ่ม)'!C71</f>
        <v>9852.4776913301484</v>
      </c>
      <c r="C11" s="313">
        <f>+'10.ค่าใช้จ่าย(แยกกลุ่ม)'!D71</f>
        <v>93.412823197209704</v>
      </c>
      <c r="D11" s="313">
        <f>+'10.ค่าใช้จ่าย(แยกกลุ่ม)'!E71</f>
        <v>1677.8889058162833</v>
      </c>
      <c r="E11" s="313">
        <f>+'10.ค่าใช้จ่าย(แยกกลุ่ม)'!F71</f>
        <v>328.82040430377288</v>
      </c>
      <c r="F11" s="313">
        <f>+'10.ค่าใช้จ่าย(แยกกลุ่ม)'!G71</f>
        <v>1356.4876308297376</v>
      </c>
      <c r="G11" s="313">
        <f>+'10.ค่าใช้จ่าย(แยกกลุ่ม)'!H71</f>
        <v>1243.0150261625242</v>
      </c>
      <c r="H11" s="313">
        <f>+'10.ค่าใช้จ่าย(แยกกลุ่ม)'!I71</f>
        <v>1318.0133568551842</v>
      </c>
      <c r="I11" s="313">
        <f>+'10.ค่าใช้จ่าย(แยกกลุ่ม)'!J71</f>
        <v>166.80002410156621</v>
      </c>
      <c r="J11" s="313">
        <f>+'10.ค่าใช้จ่าย(แยกกลุ่ม)'!K71</f>
        <v>390.51399671068401</v>
      </c>
      <c r="K11" s="313">
        <f>+'10.ค่าใช้จ่าย(แยกกลุ่ม)'!L71</f>
        <v>47.199981033710699</v>
      </c>
      <c r="L11" s="313">
        <f>+'10.ค่าใช้จ่าย(แยกกลุ่ม)'!M71</f>
        <v>896.66049383561369</v>
      </c>
      <c r="M11" s="16" t="str">
        <f>+'10.ค่าใช้จ่าย(แยกกลุ่ม)'!Z71</f>
        <v>โพนสวรรค์,รพช.</v>
      </c>
      <c r="N11" s="15">
        <f>+'10.ค่าใช้จ่าย(แยกกลุ่ม)'!AA71</f>
        <v>-2.9850634402772431E-3</v>
      </c>
      <c r="O11" s="15">
        <f>+'10.ค่าใช้จ่าย(แยกกลุ่ม)'!AB71</f>
        <v>0.38376960404730942</v>
      </c>
      <c r="P11" s="15">
        <f>+'10.ค่าใช้จ่าย(แยกกลุ่ม)'!AC71</f>
        <v>-2.2262287513026571E-2</v>
      </c>
      <c r="Q11" s="15">
        <f>+'10.ค่าใช้จ่าย(แยกกลุ่ม)'!AD71</f>
        <v>-0.55328811712740245</v>
      </c>
      <c r="R11" s="15">
        <f>+'10.ค่าใช้จ่าย(แยกกลุ่ม)'!AE71</f>
        <v>0.73633242093575757</v>
      </c>
      <c r="S11" s="15">
        <f>+'10.ค่าใช้จ่าย(แยกกลุ่ม)'!AF71</f>
        <v>0.60241682948427677</v>
      </c>
      <c r="T11" s="15">
        <f>+'10.ค่าใช้จ่าย(แยกกลุ่ม)'!AG71</f>
        <v>0.46867594770603638</v>
      </c>
      <c r="U11" s="15">
        <f>+'10.ค่าใช้จ่าย(แยกกลุ่ม)'!AH71</f>
        <v>-0.45172421470210472</v>
      </c>
      <c r="V11" s="15">
        <f>+'10.ค่าใช้จ่าย(แยกกลุ่ม)'!AI71</f>
        <v>9.8375212659400815E-2</v>
      </c>
      <c r="W11" s="15">
        <f>+'10.ค่าใช้จ่าย(แยกกลุ่ม)'!AJ71</f>
        <v>0.19934102702823875</v>
      </c>
      <c r="X11" s="15">
        <f>+'10.ค่าใช้จ่าย(แยกกลุ่ม)'!AK71</f>
        <v>0.88039228713989059</v>
      </c>
    </row>
    <row r="12" spans="1:25">
      <c r="A12" s="313" t="str">
        <f>+'10.ค่าใช้จ่าย(แยกกลุ่ม)'!B82</f>
        <v>นาแก,รพช.</v>
      </c>
      <c r="B12" s="313">
        <f>+'10.ค่าใช้จ่าย(แยกกลุ่ม)'!C82</f>
        <v>10405.543485140912</v>
      </c>
      <c r="C12" s="313">
        <f>+'10.ค่าใช้จ่าย(แยกกลุ่ม)'!D82</f>
        <v>79.086524410658384</v>
      </c>
      <c r="D12" s="313">
        <f>+'10.ค่าใช้จ่าย(แยกกลุ่ม)'!E82</f>
        <v>1478.8135482600392</v>
      </c>
      <c r="E12" s="313">
        <f>+'10.ค่าใช้จ่าย(แยกกลุ่ม)'!F82</f>
        <v>500.10788447525454</v>
      </c>
      <c r="F12" s="313">
        <f>+'10.ค่าใช้จ่าย(แยกกลุ่ม)'!G82</f>
        <v>725.12546723910441</v>
      </c>
      <c r="G12" s="313">
        <f>+'10.ค่าใช้จ่าย(แยกกลุ่ม)'!H82</f>
        <v>863.88199637631215</v>
      </c>
      <c r="H12" s="313">
        <f>+'10.ค่าใช้จ่าย(แยกกลุ่ม)'!I82</f>
        <v>382.36859719951951</v>
      </c>
      <c r="I12" s="313">
        <f>+'10.ค่าใช้จ่าย(แยกกลุ่ม)'!J82</f>
        <v>535.17433188254529</v>
      </c>
      <c r="J12" s="313">
        <f>+'10.ค่าใช้จ่าย(แยกกลุ่ม)'!K82</f>
        <v>297.15985544636357</v>
      </c>
      <c r="K12" s="313">
        <f>+'10.ค่าใช้จ่าย(แยกกลุ่ม)'!L82</f>
        <v>49.631250369261679</v>
      </c>
      <c r="L12" s="313">
        <f>+'10.ค่าใช้จ่าย(แยกกลุ่ม)'!M82</f>
        <v>2390.9574256060819</v>
      </c>
      <c r="M12" s="16" t="str">
        <f>+'10.ค่าใช้จ่าย(แยกกลุ่ม)'!Z82</f>
        <v>นาแก,รพช.</v>
      </c>
      <c r="N12" s="15">
        <f>+'10.ค่าใช้จ่าย(แยกกลุ่ม)'!AA82</f>
        <v>-5.8191606329532986E-3</v>
      </c>
      <c r="O12" s="15">
        <f>+'10.ค่าใช้จ่าย(แยกกลุ่ม)'!AB82</f>
        <v>0.65298250818284587</v>
      </c>
      <c r="P12" s="15">
        <f>+'10.ค่าใช้จ่าย(แยกกลุ่ม)'!AC82</f>
        <v>-0.21790289916566544</v>
      </c>
      <c r="Q12" s="15">
        <f>+'10.ค่าใช้จ่าย(แยกกลุ่ม)'!AD82</f>
        <v>-0.3351855192493568</v>
      </c>
      <c r="R12" s="15">
        <f>+'10.ค่าใช้จ่าย(แยกกลุ่ม)'!AE82</f>
        <v>-0.11133470346873009</v>
      </c>
      <c r="S12" s="15">
        <f>+'10.ค่าใช้จ่าย(แยกกลุ่ม)'!AF82</f>
        <v>2.7330233785615273E-2</v>
      </c>
      <c r="T12" s="15">
        <f>+'10.ค่าใช้จ่าย(แยกกลุ่ม)'!AG82</f>
        <v>-0.52084873203359949</v>
      </c>
      <c r="U12" s="15">
        <f>+'10.ค่าใช้จ่าย(แยกกลุ่ม)'!AH82</f>
        <v>0.46099551358040552</v>
      </c>
      <c r="V12" s="15">
        <f>+'10.ค่าใช้จ่าย(แยกกลุ่ม)'!AI82</f>
        <v>-0.30572654165713731</v>
      </c>
      <c r="W12" s="15">
        <f>+'10.ค่าใช้จ่าย(แยกกลุ่ม)'!AJ82</f>
        <v>-0.36254896399754782</v>
      </c>
      <c r="X12" s="15">
        <f>+'10.ค่าใช้จ่าย(แยกกลุ่ม)'!AK82</f>
        <v>2.7650569073620637</v>
      </c>
    </row>
    <row r="13" spans="1:25">
      <c r="A13" s="313" t="str">
        <f>+'10.ค่าใช้จ่าย(แยกกลุ่ม)'!B113</f>
        <v>ศรีสงคราม,รพช.</v>
      </c>
      <c r="B13" s="313">
        <f>+'10.ค่าใช้จ่าย(แยกกลุ่ม)'!C113</f>
        <v>7870.9123171224801</v>
      </c>
      <c r="C13" s="313">
        <f>+'10.ค่าใช้จ่าย(แยกกลุ่ม)'!D113</f>
        <v>61.636029121955183</v>
      </c>
      <c r="D13" s="313">
        <f>+'10.ค่าใช้จ่าย(แยกกลุ่ม)'!E113</f>
        <v>2064.9416635939433</v>
      </c>
      <c r="E13" s="313">
        <f>+'10.ค่าใช้จ่าย(แยกกลุ่ม)'!F113</f>
        <v>621.05181435230065</v>
      </c>
      <c r="F13" s="313">
        <f>+'10.ค่าใช้จ่าย(แยกกลุ่ม)'!G113</f>
        <v>640.67582760548396</v>
      </c>
      <c r="G13" s="313">
        <f>+'10.ค่าใช้จ่าย(แยกกลุ่ม)'!H113</f>
        <v>785.5996775801475</v>
      </c>
      <c r="H13" s="313">
        <f>+'10.ค่าใช้จ่าย(แยกกลุ่ม)'!I113</f>
        <v>3068.97743430424</v>
      </c>
      <c r="I13" s="313">
        <f>+'10.ค่าใช้จ่าย(แยกกลุ่ม)'!J113</f>
        <v>518.35362931409793</v>
      </c>
      <c r="J13" s="313">
        <f>+'10.ค่าใช้จ่าย(แยกกลุ่ม)'!K113</f>
        <v>424.13892312123869</v>
      </c>
      <c r="K13" s="313">
        <f>+'10.ค่าใช้จ่าย(แยกกลุ่ม)'!L113</f>
        <v>6.0136023322505476</v>
      </c>
      <c r="L13" s="313">
        <f>+'10.ค่าใช้จ่าย(แยกกลุ่ม)'!M113</f>
        <v>1294.0010082915878</v>
      </c>
      <c r="M13" s="16" t="str">
        <f>+'10.ค่าใช้จ่าย(แยกกลุ่ม)'!Z113</f>
        <v>ศรีสงคราม,รพช.</v>
      </c>
      <c r="N13" s="15">
        <f>+'10.ค่าใช้จ่าย(แยกกลุ่ม)'!AA113</f>
        <v>-8.1117874937151283E-3</v>
      </c>
      <c r="O13" s="15">
        <f>+'10.ค่าใช้จ่าย(แยกกลุ่ม)'!AB113</f>
        <v>0.11203040089505026</v>
      </c>
      <c r="P13" s="15">
        <f>+'10.ค่าใช้จ่าย(แยกกลุ่ม)'!AC113</f>
        <v>0.17061094134492819</v>
      </c>
      <c r="Q13" s="15">
        <f>+'10.ค่าใช้จ่าย(แยกกลุ่ม)'!AD113</f>
        <v>-0.25717943612270228</v>
      </c>
      <c r="R13" s="15">
        <f>+'10.ค่าใช้จ่าย(แยกกลุ่ม)'!AE113</f>
        <v>0.18358497481602065</v>
      </c>
      <c r="S13" s="15">
        <f>+'10.ค่าใช้จ่าย(แยกกลุ่ม)'!AF113</f>
        <v>0.21173650355086193</v>
      </c>
      <c r="T13" s="15">
        <f>+'10.ค่าใช้จ่าย(แยกกลุ่ม)'!AG113</f>
        <v>2.2790200526729723</v>
      </c>
      <c r="U13" s="15">
        <f>+'10.ค่าใช้จ่าย(แยกกลุ่ม)'!AH113</f>
        <v>0.12935344980736077</v>
      </c>
      <c r="V13" s="15">
        <f>+'10.ค่าใช้จ่าย(แยกกลุ่ม)'!AI113</f>
        <v>0.32804093072399204</v>
      </c>
      <c r="W13" s="15">
        <f>+'10.ค่าใช้จ่าย(แยกกลุ่ม)'!AJ113</f>
        <v>-0.71282061531305785</v>
      </c>
      <c r="X13" s="15">
        <f>+'10.ค่าใช้จ่าย(แยกกลุ่ม)'!AK113</f>
        <v>2.2950365276823721</v>
      </c>
    </row>
    <row r="14" spans="1:25">
      <c r="A14" s="313" t="str">
        <f>+'10.ค่าใช้จ่าย(แยกกลุ่ม)'!B125</f>
        <v>สมเด็จพระยุพราชธาตุพนม,รพช.</v>
      </c>
      <c r="B14" s="313">
        <f>+'10.ค่าใช้จ่าย(แยกกลุ่ม)'!C125</f>
        <v>6826.4557678206384</v>
      </c>
      <c r="C14" s="313">
        <f>+'10.ค่าใช้จ่าย(แยกกลุ่ม)'!D125</f>
        <v>120.67106126145164</v>
      </c>
      <c r="D14" s="313">
        <f>+'10.ค่าใช้จ่าย(แยกกลุ่ม)'!E125</f>
        <v>1741.0160267502299</v>
      </c>
      <c r="E14" s="313">
        <f>+'10.ค่าใช้จ่าย(แยกกลุ่ม)'!F125</f>
        <v>984.2267110676114</v>
      </c>
      <c r="F14" s="313">
        <f>+'10.ค่าใช้จ่าย(แยกกลุ่ม)'!G125</f>
        <v>743.7920806189054</v>
      </c>
      <c r="G14" s="313">
        <f>+'10.ค่าใช้จ่าย(แยกกลุ่ม)'!H125</f>
        <v>573.05336633352249</v>
      </c>
      <c r="H14" s="313">
        <f>+'10.ค่าใช้จ่าย(แยกกลุ่ม)'!I125</f>
        <v>1493.065298533824</v>
      </c>
      <c r="I14" s="313">
        <f>+'10.ค่าใช้จ่าย(แยกกลุ่ม)'!J125</f>
        <v>543.4256170295148</v>
      </c>
      <c r="J14" s="313">
        <f>+'10.ค่าใช้จ่าย(แยกกลุ่ม)'!K125</f>
        <v>312.10414914955129</v>
      </c>
      <c r="K14" s="313">
        <f>+'10.ค่าใช้จ่าย(แยกกลุ่ม)'!L125</f>
        <v>79.070280617597874</v>
      </c>
      <c r="L14" s="313">
        <f>+'10.ค่าใช้จ่าย(แยกกลุ่ม)'!M125</f>
        <v>285.41174305236143</v>
      </c>
      <c r="M14" s="16" t="str">
        <f>+'10.ค่าใช้จ่าย(แยกกลุ่ม)'!Z125</f>
        <v>สมเด็จพระยุพราชธาตุพนม,รพช.</v>
      </c>
      <c r="N14" s="15">
        <f>+'10.ค่าใช้จ่าย(แยกกลุ่ม)'!AA125</f>
        <v>-7.4864485941496459E-2</v>
      </c>
      <c r="O14" s="15">
        <f>+'10.ค่าใช้จ่าย(แยกกลุ่ม)'!AB125</f>
        <v>0.8528724319396036</v>
      </c>
      <c r="P14" s="15">
        <f>+'10.ค่าใช้จ่าย(แยกกลุ่ม)'!AC125</f>
        <v>4.8971703682620334E-2</v>
      </c>
      <c r="Q14" s="15">
        <f>+'10.ค่าใช้จ่าย(แยกกลุ่ม)'!AD125</f>
        <v>0.37029393281537187</v>
      </c>
      <c r="R14" s="15">
        <f>+'10.ค่าใช้จ่าย(แยกกลุ่ม)'!AE125</f>
        <v>3.6530318399112451E-2</v>
      </c>
      <c r="S14" s="15">
        <f>+'10.ค่าใช้จ่าย(แยกกลุ่ม)'!AF125</f>
        <v>-4.940036503918091E-2</v>
      </c>
      <c r="T14" s="15">
        <f>+'10.ค่าใช้จ่าย(แยกกลุ่ม)'!AG125</f>
        <v>0.84257219777325576</v>
      </c>
      <c r="U14" s="15">
        <f>+'10.ค่าใช้จ่าย(แยกกลุ่ม)'!AH125</f>
        <v>-6.4001489735871164E-2</v>
      </c>
      <c r="V14" s="15">
        <f>+'10.ค่าใช้จ่าย(แยกกลุ่ม)'!AI125</f>
        <v>-6.6757016297999044E-2</v>
      </c>
      <c r="W14" s="15">
        <f>+'10.ค่าใช้จ่าย(แยกกลุ่ม)'!AJ125</f>
        <v>0.63714933961338271</v>
      </c>
      <c r="X14" s="15">
        <f>+'10.ค่าใช้จ่าย(แยกกลุ่ม)'!AK125</f>
        <v>1.2111204349999738</v>
      </c>
    </row>
    <row r="15" spans="1:25">
      <c r="A15" s="313" t="str">
        <f>+'10.ค่าใช้จ่าย(แยกกลุ่ม)'!B144</f>
        <v>นครพนม,รพท.</v>
      </c>
      <c r="B15" s="313">
        <f>+'10.ค่าใช้จ่าย(แยกกลุ่ม)'!C144</f>
        <v>7211.0007899891089</v>
      </c>
      <c r="C15" s="313">
        <f>+'10.ค่าใช้จ่าย(แยกกลุ่ม)'!D144</f>
        <v>62.200756234728225</v>
      </c>
      <c r="D15" s="313">
        <f>+'10.ค่าใช้จ่าย(แยกกลุ่ม)'!E144</f>
        <v>1997.5197057904738</v>
      </c>
      <c r="E15" s="313">
        <f>+'10.ค่าใช้จ่าย(แยกกลุ่ม)'!F144</f>
        <v>939.9561080317909</v>
      </c>
      <c r="F15" s="313">
        <f>+'10.ค่าใช้จ่าย(แยกกลุ่ม)'!G144</f>
        <v>436.69261455108307</v>
      </c>
      <c r="G15" s="313">
        <f>+'10.ค่าใช้จ่าย(แยกกลุ่ม)'!H144</f>
        <v>429.50985253720245</v>
      </c>
      <c r="H15" s="313">
        <f>+'10.ค่าใช้จ่าย(แยกกลุ่ม)'!I144</f>
        <v>160.28566587107142</v>
      </c>
      <c r="I15" s="313">
        <f>+'10.ค่าใช้จ่าย(แยกกลุ่ม)'!J144</f>
        <v>651.57683302315309</v>
      </c>
      <c r="J15" s="313">
        <f>+'10.ค่าใช้จ่าย(แยกกลุ่ม)'!K144</f>
        <v>355.05354112351785</v>
      </c>
      <c r="K15" s="313">
        <f>+'10.ค่าใช้จ่าย(แยกกลุ่ม)'!L144</f>
        <v>40.357246603180862</v>
      </c>
      <c r="L15" s="313">
        <f>+'10.ค่าใช้จ่าย(แยกกลุ่ม)'!M144</f>
        <v>159.18998446718294</v>
      </c>
      <c r="M15" s="16" t="str">
        <f>+'10.ค่าใช้จ่าย(แยกกลุ่ม)'!Z144</f>
        <v>นครพนม,รพท.</v>
      </c>
      <c r="N15" s="15">
        <f>+'10.ค่าใช้จ่าย(แยกกลุ่ม)'!AA144</f>
        <v>2.6066622082588208E-2</v>
      </c>
      <c r="O15" s="15">
        <f>+'10.ค่าใช้จ่าย(แยกกลุ่ม)'!AB144</f>
        <v>-0.15087163650462895</v>
      </c>
      <c r="P15" s="15">
        <f>+'10.ค่าใช้จ่าย(แยกกลุ่ม)'!AC144</f>
        <v>-7.0648902898444388E-2</v>
      </c>
      <c r="Q15" s="15">
        <f>+'10.ค่าใช้จ่าย(แยกกลุ่ม)'!AD144</f>
        <v>-0.19261007715242151</v>
      </c>
      <c r="R15" s="15">
        <f>+'10.ค่าใช้จ่าย(แยกกลุ่ม)'!AE144</f>
        <v>0.89896245605700131</v>
      </c>
      <c r="S15" s="15">
        <f>+'10.ค่าใช้จ่าย(แยกกลุ่ม)'!AF144</f>
        <v>-5.430194508211866E-3</v>
      </c>
      <c r="T15" s="15">
        <f>+'10.ค่าใช้จ่าย(แยกกลุ่ม)'!AG144</f>
        <v>-0.58817257904080078</v>
      </c>
      <c r="U15" s="15">
        <f>+'10.ค่าใช้จ่าย(แยกกลุ่ม)'!AH144</f>
        <v>0.12328805718692626</v>
      </c>
      <c r="V15" s="15">
        <f>+'10.ค่าใช้จ่าย(แยกกลุ่ม)'!AI144</f>
        <v>0.13548322083005282</v>
      </c>
      <c r="W15" s="15">
        <f>+'10.ค่าใช้จ่าย(แยกกลุ่ม)'!AJ144</f>
        <v>-0.72277336803258052</v>
      </c>
      <c r="X15" s="15">
        <f>+'10.ค่าใช้จ่าย(แยกกลุ่ม)'!AK144</f>
        <v>0.27397359420292072</v>
      </c>
    </row>
    <row r="17" spans="1:24">
      <c r="A17" s="371" t="s">
        <v>55</v>
      </c>
      <c r="B17" s="380" t="s">
        <v>248</v>
      </c>
      <c r="C17" s="381"/>
      <c r="D17" s="381"/>
      <c r="E17" s="381"/>
      <c r="F17" s="381"/>
      <c r="G17" s="381"/>
      <c r="H17" s="381"/>
      <c r="I17" s="381"/>
      <c r="J17" s="381"/>
      <c r="K17" s="381"/>
      <c r="L17" s="382"/>
      <c r="M17" s="371" t="s">
        <v>55</v>
      </c>
      <c r="N17" s="380" t="s">
        <v>731</v>
      </c>
      <c r="O17" s="381"/>
      <c r="P17" s="381"/>
      <c r="Q17" s="381"/>
      <c r="R17" s="381"/>
      <c r="S17" s="381"/>
      <c r="T17" s="381"/>
      <c r="U17" s="381"/>
      <c r="V17" s="381"/>
      <c r="W17" s="381"/>
      <c r="X17" s="382"/>
    </row>
    <row r="18" spans="1:24">
      <c r="A18" s="371"/>
      <c r="B18" s="38" t="s">
        <v>5</v>
      </c>
      <c r="C18" s="38" t="s">
        <v>8</v>
      </c>
      <c r="D18" s="38" t="s">
        <v>11</v>
      </c>
      <c r="E18" s="38" t="s">
        <v>17</v>
      </c>
      <c r="F18" s="38" t="s">
        <v>20</v>
      </c>
      <c r="G18" s="38" t="s">
        <v>23</v>
      </c>
      <c r="H18" s="38" t="s">
        <v>26</v>
      </c>
      <c r="I18" s="38" t="s">
        <v>29</v>
      </c>
      <c r="J18" s="38" t="s">
        <v>32</v>
      </c>
      <c r="K18" s="38" t="s">
        <v>35</v>
      </c>
      <c r="L18" s="38" t="s">
        <v>38</v>
      </c>
      <c r="M18" s="371"/>
      <c r="N18" s="38" t="s">
        <v>5</v>
      </c>
      <c r="O18" s="38" t="s">
        <v>8</v>
      </c>
      <c r="P18" s="38" t="s">
        <v>11</v>
      </c>
      <c r="Q18" s="38" t="s">
        <v>17</v>
      </c>
      <c r="R18" s="38" t="s">
        <v>20</v>
      </c>
      <c r="S18" s="38" t="s">
        <v>23</v>
      </c>
      <c r="T18" s="38" t="s">
        <v>26</v>
      </c>
      <c r="U18" s="38" t="s">
        <v>29</v>
      </c>
      <c r="V18" s="38" t="s">
        <v>32</v>
      </c>
      <c r="W18" s="38" t="s">
        <v>35</v>
      </c>
      <c r="X18" s="38" t="s">
        <v>38</v>
      </c>
    </row>
    <row r="19" spans="1:24">
      <c r="A19" s="313" t="str">
        <f>+'10.ค่าใช้จ่าย(แยกกลุ่ม)'!B6</f>
        <v>บุ่งคล้า,รพช.</v>
      </c>
      <c r="B19" s="313">
        <f>+'10.ค่าใช้จ่าย(แยกกลุ่ม)'!C6</f>
        <v>13784.995346035053</v>
      </c>
      <c r="C19" s="313">
        <f>+'10.ค่าใช้จ่าย(แยกกลุ่ม)'!D6</f>
        <v>42.835444148035904</v>
      </c>
      <c r="D19" s="313">
        <f>+'10.ค่าใช้จ่าย(แยกกลุ่ม)'!E6</f>
        <v>1474.8135397318995</v>
      </c>
      <c r="E19" s="313">
        <f>+'10.ค่าใช้จ่าย(แยกกลุ่ม)'!F6</f>
        <v>431.26386148425269</v>
      </c>
      <c r="F19" s="313">
        <f>+'10.ค่าใช้จ่าย(แยกกลุ่ม)'!G6</f>
        <v>722.53923905436909</v>
      </c>
      <c r="G19" s="313">
        <f>+'10.ค่าใช้จ่าย(แยกกลุ่ม)'!H6</f>
        <v>512.95534666645619</v>
      </c>
      <c r="H19" s="313">
        <f>+'10.ค่าใช้จ่าย(แยกกลุ่ม)'!I6</f>
        <v>496.36578042265404</v>
      </c>
      <c r="I19" s="313">
        <f>+'10.ค่าใช้จ่าย(แยกกลุ่ม)'!J6</f>
        <v>247.0439824680484</v>
      </c>
      <c r="J19" s="313">
        <f>+'10.ค่าใช้จ่าย(แยกกลุ่ม)'!K6</f>
        <v>410.37958095899569</v>
      </c>
      <c r="K19" s="313">
        <f>+'10.ค่าใช้จ่าย(แยกกลุ่ม)'!L6</f>
        <v>14.754180851306389</v>
      </c>
      <c r="L19" s="313">
        <f>+'10.ค่าใช้จ่าย(แยกกลุ่ม)'!M6</f>
        <v>558.37755783912917</v>
      </c>
      <c r="M19" s="16" t="str">
        <f>+'10.ค่าใช้จ่าย(แยกกลุ่ม)'!Z6</f>
        <v>บุ่งคล้า,รพช.</v>
      </c>
      <c r="N19" s="15">
        <f>+'10.ค่าใช้จ่าย(แยกกลุ่ม)'!AA6</f>
        <v>4.7756891044827936E-2</v>
      </c>
      <c r="O19" s="15">
        <f>+'10.ค่าใช้จ่าย(แยกกลุ่ม)'!AB6</f>
        <v>-0.37301212528568556</v>
      </c>
      <c r="P19" s="15">
        <f>+'10.ค่าใช้จ่าย(แยกกลุ่ม)'!AC6</f>
        <v>-1.8179108392960636E-2</v>
      </c>
      <c r="Q19" s="15">
        <f>+'10.ค่าใช้จ่าย(แยกกลุ่ม)'!AD6</f>
        <v>-0.15657324861053429</v>
      </c>
      <c r="R19" s="15">
        <f>+'10.ค่าใช้จ่าย(แยกกลุ่ม)'!AE6</f>
        <v>-1.5708374543033459E-2</v>
      </c>
      <c r="S19" s="15">
        <f>+'10.ค่าใช้จ่าย(แยกกลุ่ม)'!AF6</f>
        <v>-0.28117340031582194</v>
      </c>
      <c r="T19" s="15">
        <f>+'10.ค่าใช้จ่าย(แยกกลุ่ม)'!AG6</f>
        <v>-0.69354887328905024</v>
      </c>
      <c r="U19" s="15">
        <f>+'10.ค่าใช้จ่าย(แยกกลุ่ม)'!AH6</f>
        <v>7.6116978279740779E-3</v>
      </c>
      <c r="V19" s="15">
        <f>+'10.ค่าใช้จ่าย(แยกกลุ่ม)'!AI6</f>
        <v>-2.5447185820803783E-2</v>
      </c>
      <c r="W19" s="15">
        <f>+'10.ค่าใช้จ่าย(แยกกลุ่ม)'!AJ6</f>
        <v>-0.65360315628446419</v>
      </c>
      <c r="X19" s="15">
        <f>+'10.ค่าใช้จ่าย(แยกกลุ่ม)'!AK6</f>
        <v>-6.8573776283438845E-2</v>
      </c>
    </row>
    <row r="20" spans="1:24">
      <c r="A20" s="313" t="str">
        <f>+'10.ค่าใช้จ่าย(แยกกลุ่ม)'!B53</f>
        <v>ศรีวิไล,รพช.</v>
      </c>
      <c r="B20" s="313">
        <f>+'10.ค่าใช้จ่าย(แยกกลุ่ม)'!C53</f>
        <v>11470.823920610261</v>
      </c>
      <c r="C20" s="313">
        <f>+'10.ค่าใช้จ่าย(แยกกลุ่ม)'!D53</f>
        <v>46.684559527326165</v>
      </c>
      <c r="D20" s="313">
        <f>+'10.ค่าใช้จ่าย(แยกกลุ่ม)'!E53</f>
        <v>1123.6120524269418</v>
      </c>
      <c r="E20" s="313">
        <f>+'10.ค่าใช้จ่าย(แยกกลุ่ม)'!F53</f>
        <v>359.08474837934273</v>
      </c>
      <c r="F20" s="313">
        <f>+'10.ค่าใช้จ่าย(แยกกลุ่ม)'!G53</f>
        <v>725.99717597570077</v>
      </c>
      <c r="G20" s="313">
        <f>+'10.ค่าใช้จ่าย(แยกกลุ่ม)'!H53</f>
        <v>827.73416659254826</v>
      </c>
      <c r="H20" s="313">
        <f>+'10.ค่าใช้จ่าย(แยกกลุ่ม)'!I53</f>
        <v>2008.5385609734406</v>
      </c>
      <c r="I20" s="313">
        <f>+'10.ค่าใช้จ่าย(แยกกลุ่ม)'!J53</f>
        <v>315.13263190493063</v>
      </c>
      <c r="J20" s="313">
        <f>+'10.ค่าใช้จ่าย(แยกกลุ่ม)'!K53</f>
        <v>432.95938391292344</v>
      </c>
      <c r="K20" s="313">
        <f>+'10.ค่าใช้จ่าย(แยกกลุ่ม)'!L53</f>
        <v>10.473997823916001</v>
      </c>
      <c r="L20" s="313">
        <f>+'10.ค่าใช้จ่าย(แยกกลุ่ม)'!M53</f>
        <v>657.57524886483714</v>
      </c>
      <c r="M20" s="16" t="str">
        <f>+'10.ค่าใช้จ่าย(แยกกลุ่ม)'!Z53</f>
        <v>ศรีวิไล,รพช.</v>
      </c>
      <c r="N20" s="15">
        <f>+'10.ค่าใช้จ่าย(แยกกลุ่ม)'!AA53</f>
        <v>0.11332697572494611</v>
      </c>
      <c r="O20" s="15">
        <f>+'10.ค่าใช้จ่าย(แยกกลุ่ม)'!AB53</f>
        <v>-0.3746534753021708</v>
      </c>
      <c r="P20" s="15">
        <f>+'10.ค่าใช้จ่าย(แยกกลุ่ม)'!AC53</f>
        <v>-0.25285225213034512</v>
      </c>
      <c r="Q20" s="15">
        <f>+'10.ค่าใช้จ่าย(แยกกลุ่ม)'!AD53</f>
        <v>-0.47488767830296297</v>
      </c>
      <c r="R20" s="15">
        <f>+'10.ค่าใช้จ่าย(แยกกลุ่ม)'!AE53</f>
        <v>-0.16067465828713512</v>
      </c>
      <c r="S20" s="15">
        <f>+'10.ค่าใช้จ่าย(แยกกลุ่ม)'!AF53</f>
        <v>-0.12170660137236586</v>
      </c>
      <c r="T20" s="15">
        <f>+'10.ค่าใช้จ่าย(แยกกลุ่ม)'!AG53</f>
        <v>0.77733328880106711</v>
      </c>
      <c r="U20" s="15">
        <f>+'10.ค่าใช้จ่าย(แยกกลุ่ม)'!AH53</f>
        <v>0.77149629142163345</v>
      </c>
      <c r="V20" s="15">
        <f>+'10.ค่าใช้จ่าย(แยกกลุ่ม)'!AI53</f>
        <v>0.19257258053151322</v>
      </c>
      <c r="W20" s="15">
        <f>+'10.ค่าใช้จ่าย(แยกกลุ่ม)'!AJ53</f>
        <v>-0.80418751212039719</v>
      </c>
      <c r="X20" s="15">
        <f>+'10.ค่าใช้จ่าย(แยกกลุ่ม)'!AK53</f>
        <v>0.60944463994628317</v>
      </c>
    </row>
    <row r="21" spans="1:24">
      <c r="A21" s="313" t="str">
        <f>+'10.ค่าใช้จ่าย(แยกกลุ่ม)'!B67</f>
        <v>ปากคาด,รพช.</v>
      </c>
      <c r="B21" s="313">
        <f>+'10.ค่าใช้จ่าย(แยกกลุ่ม)'!C67</f>
        <v>9753.820663788927</v>
      </c>
      <c r="C21" s="313">
        <f>+'10.ค่าใช้จ่าย(แยกกลุ่ม)'!D67</f>
        <v>70.175967268252109</v>
      </c>
      <c r="D21" s="313">
        <f>+'10.ค่าใช้จ่าย(แยกกลุ่ม)'!E67</f>
        <v>1478.4935135888977</v>
      </c>
      <c r="E21" s="313">
        <f>+'10.ค่าใช้จ่าย(แยกกลุ่ม)'!F67</f>
        <v>515.19323704108672</v>
      </c>
      <c r="F21" s="313">
        <f>+'10.ค่าใช้จ่าย(แยกกลุ่ม)'!G67</f>
        <v>653.91240303579457</v>
      </c>
      <c r="G21" s="313">
        <f>+'10.ค่าใช้จ่าย(แยกกลุ่ม)'!H67</f>
        <v>647.87170829843717</v>
      </c>
      <c r="H21" s="313">
        <f>+'10.ค่าใช้จ่าย(แยกกลุ่ม)'!I67</f>
        <v>1360.3466023861149</v>
      </c>
      <c r="I21" s="313">
        <f>+'10.ค่าใช้จ่าย(แยกกลุ่ม)'!J67</f>
        <v>497.29518363204892</v>
      </c>
      <c r="J21" s="313">
        <f>+'10.ค่าใช้จ่าย(แยกกลุ่ม)'!K67</f>
        <v>378.54370575550291</v>
      </c>
      <c r="K21" s="313">
        <f>+'10.ค่าใช้จ่าย(แยกกลุ่ม)'!L67</f>
        <v>104.91942243939202</v>
      </c>
      <c r="L21" s="313">
        <f>+'10.ค่าใช้จ่าย(แยกกลุ่ม)'!M67</f>
        <v>280.44548083934632</v>
      </c>
      <c r="M21" s="16" t="str">
        <f>+'10.ค่าใช้จ่าย(แยกกลุ่ม)'!Z67</f>
        <v>ปากคาด,รพช.</v>
      </c>
      <c r="N21" s="15">
        <f>+'10.ค่าใช้จ่าย(แยกกลุ่ม)'!AA67</f>
        <v>-1.2968595820334029E-2</v>
      </c>
      <c r="O21" s="15">
        <f>+'10.ค่าใช้จ่าย(แยกกลุ่ม)'!AB67</f>
        <v>3.9550750279933974E-2</v>
      </c>
      <c r="P21" s="15">
        <f>+'10.ค่าใช้จ่าย(แยกกลุ่ม)'!AC67</f>
        <v>-0.1384537671759794</v>
      </c>
      <c r="Q21" s="15">
        <f>+'10.ค่าใช้จ่าย(แยกกลุ่ม)'!AD67</f>
        <v>-0.30009531662384242</v>
      </c>
      <c r="R21" s="15">
        <f>+'10.ค่าใช้จ่าย(แยกกลุ่ม)'!AE67</f>
        <v>-0.16297850416184637</v>
      </c>
      <c r="S21" s="15">
        <f>+'10.ค่าใช้จ่าย(แยกกลุ่ม)'!AF67</f>
        <v>-0.16480452217123523</v>
      </c>
      <c r="T21" s="15">
        <f>+'10.ค่าใช้จ่าย(แยกกลุ่ม)'!AG67</f>
        <v>0.51584832208011744</v>
      </c>
      <c r="U21" s="15">
        <f>+'10.ค่าใช้จ่าย(แยกกลุ่ม)'!AH67</f>
        <v>0.63462151039438897</v>
      </c>
      <c r="V21" s="15">
        <f>+'10.ค่าใช้จ่าย(แยกกลุ่ม)'!AI67</f>
        <v>6.4707095807669465E-2</v>
      </c>
      <c r="W21" s="15">
        <f>+'10.ค่าใช้จ่าย(แยกกลุ่ม)'!AJ67</f>
        <v>1.6659792039704007</v>
      </c>
      <c r="X21" s="15">
        <f>+'10.ค่าใช้จ่าย(แยกกลุ่ม)'!AK67</f>
        <v>-0.41187604142374057</v>
      </c>
    </row>
    <row r="22" spans="1:24">
      <c r="A22" s="313" t="str">
        <f>+'10.ค่าใช้จ่าย(แยกกลุ่ม)'!B68</f>
        <v>บึงโขงหลง,รพช.</v>
      </c>
      <c r="B22" s="313">
        <f>+'10.ค่าใช้จ่าย(แยกกลุ่ม)'!C68</f>
        <v>9553.452052171082</v>
      </c>
      <c r="C22" s="313">
        <f>+'10.ค่าใช้จ่าย(แยกกลุ่ม)'!D68</f>
        <v>77.642242536325426</v>
      </c>
      <c r="D22" s="313">
        <f>+'10.ค่าใช้จ่าย(แยกกลุ่ม)'!E68</f>
        <v>1947.6923874170132</v>
      </c>
      <c r="E22" s="313">
        <f>+'10.ค่าใช้จ่าย(แยกกลุ่ม)'!F68</f>
        <v>1081.0979274435024</v>
      </c>
      <c r="F22" s="313">
        <f>+'10.ค่าใช้จ่าย(แยกกลุ่ม)'!G68</f>
        <v>440.95951526099964</v>
      </c>
      <c r="G22" s="313">
        <f>+'10.ค่าใช้จ่าย(แยกกลุ่ม)'!H68</f>
        <v>834.4421394528913</v>
      </c>
      <c r="H22" s="313">
        <f>+'10.ค่าใช้จ่าย(แยกกลุ่ม)'!I68</f>
        <v>1138.2398937567609</v>
      </c>
      <c r="I22" s="313">
        <f>+'10.ค่าใช้จ่าย(แยกกลุ่ม)'!J68</f>
        <v>590.47163724401628</v>
      </c>
      <c r="J22" s="313">
        <f>+'10.ค่าใช้จ่าย(แยกกลุ่ม)'!K68</f>
        <v>263.38780757100665</v>
      </c>
      <c r="K22" s="313">
        <f>+'10.ค่าใช้จ่าย(แยกกลุ่ม)'!L68</f>
        <v>25.860280500236595</v>
      </c>
      <c r="L22" s="313">
        <f>+'10.ค่าใช้จ่าย(แยกกลุ่ม)'!M68</f>
        <v>289.73475075870397</v>
      </c>
      <c r="M22" s="16" t="str">
        <f>+'10.ค่าใช้จ่าย(แยกกลุ่ม)'!Z68</f>
        <v>บึงโขงหลง,รพช.</v>
      </c>
      <c r="N22" s="15">
        <f>+'10.ค่าใช้จ่าย(แยกกลุ่ม)'!AA68</f>
        <v>-3.3244764400397593E-2</v>
      </c>
      <c r="O22" s="15">
        <f>+'10.ค่าใช้จ่าย(แยกกลุ่ม)'!AB68</f>
        <v>0.15015231886327859</v>
      </c>
      <c r="P22" s="15">
        <f>+'10.ค่าใช้จ่าย(แยกกลุ่ม)'!AC68</f>
        <v>0.13495732220421097</v>
      </c>
      <c r="Q22" s="15">
        <f>+'10.ค่าใช้จ่าย(แยกกลุ่ม)'!AD68</f>
        <v>0.46870232022401448</v>
      </c>
      <c r="R22" s="15">
        <f>+'10.ค่าใช้จ่าย(แยกกลุ่ม)'!AE68</f>
        <v>-0.43556263598256711</v>
      </c>
      <c r="S22" s="15">
        <f>+'10.ค่าใช้จ่าย(แยกกลุ่ม)'!AF68</f>
        <v>7.5710348907198063E-2</v>
      </c>
      <c r="T22" s="15">
        <f>+'10.ค่าใช้จ่าย(แยกกลุ่ม)'!AG68</f>
        <v>0.26835251402061971</v>
      </c>
      <c r="U22" s="15">
        <f>+'10.ค่าใช้จ่าย(แยกกลุ่ม)'!AH68</f>
        <v>0.94089480711925821</v>
      </c>
      <c r="V22" s="15">
        <f>+'10.ค่าใช้จ่าย(แยกกลุ่ม)'!AI68</f>
        <v>-0.25918496753132408</v>
      </c>
      <c r="W22" s="15">
        <f>+'10.ค่าใช้จ่าย(แยกกลุ่ม)'!AJ68</f>
        <v>-0.34289602039796035</v>
      </c>
      <c r="X22" s="15">
        <f>+'10.ค่าใช้จ่าย(แยกกลุ่ม)'!AK68</f>
        <v>-0.39239545581792146</v>
      </c>
    </row>
    <row r="23" spans="1:24">
      <c r="A23" s="313" t="str">
        <f>+'10.ค่าใช้จ่าย(แยกกลุ่ม)'!B81</f>
        <v>พรเจริญ,รพช.</v>
      </c>
      <c r="B23" s="313">
        <f>+'10.ค่าใช้จ่าย(แยกกลุ่ม)'!C81</f>
        <v>9107.978352074324</v>
      </c>
      <c r="C23" s="313">
        <f>+'10.ค่าใช้จ่าย(แยกกลุ่ม)'!D81</f>
        <v>33.255116086974205</v>
      </c>
      <c r="D23" s="313">
        <f>+'10.ค่าใช้จ่าย(แยกกลุ่ม)'!E81</f>
        <v>1779.319892821936</v>
      </c>
      <c r="E23" s="313">
        <f>+'10.ค่าใช้จ่าย(แยกกลุ่ม)'!F81</f>
        <v>787.66874190209114</v>
      </c>
      <c r="F23" s="313">
        <f>+'10.ค่าใช้จ่าย(แยกกลุ่ม)'!G81</f>
        <v>894.58581544127185</v>
      </c>
      <c r="G23" s="313">
        <f>+'10.ค่าใช้จ่าย(แยกกลุ่ม)'!H81</f>
        <v>568.88857834127714</v>
      </c>
      <c r="H23" s="313">
        <f>+'10.ค่าใช้จ่าย(แยกกลุ่ม)'!I81</f>
        <v>1388.9517796758705</v>
      </c>
      <c r="I23" s="313">
        <f>+'10.ค่าใช้จ่าย(แยกกลุ่ม)'!J81</f>
        <v>564.29642849534321</v>
      </c>
      <c r="J23" s="313">
        <f>+'10.ค่าใช้จ่าย(แยกกลุ่ม)'!K81</f>
        <v>394.07197285881119</v>
      </c>
      <c r="K23" s="313">
        <f>+'10.ค่าใช้จ่าย(แยกกลุ่ม)'!L81</f>
        <v>54.107446904831534</v>
      </c>
      <c r="L23" s="313">
        <f>+'10.ค่าใช้จ่าย(แยกกลุ่ม)'!M81</f>
        <v>345.08814555706834</v>
      </c>
      <c r="M23" s="16" t="str">
        <f>+'10.ค่าใช้จ่าย(แยกกลุ่ม)'!Z81</f>
        <v>พรเจริญ,รพช.</v>
      </c>
      <c r="N23" s="15">
        <f>+'10.ค่าใช้จ่าย(แยกกลุ่ม)'!AA81</f>
        <v>-0.12979292471050399</v>
      </c>
      <c r="O23" s="15">
        <f>+'10.ค่าใช้จ่าย(แยกกลุ่ม)'!AB81</f>
        <v>-0.30493689526770912</v>
      </c>
      <c r="P23" s="15">
        <f>+'10.ค่าใช้จ่าย(แยกกลุ่ม)'!AC81</f>
        <v>-5.8974722492742791E-2</v>
      </c>
      <c r="Q23" s="15">
        <f>+'10.ค่าใช้จ่าย(แยกกลุ่ม)'!AD81</f>
        <v>4.7081243681255429E-2</v>
      </c>
      <c r="R23" s="15">
        <f>+'10.ค่าใช้จ่าย(แยกกลุ่ม)'!AE81</f>
        <v>9.6344570517814851E-2</v>
      </c>
      <c r="S23" s="15">
        <f>+'10.ค่าใช้จ่าย(แยกกลุ่ม)'!AF81</f>
        <v>-0.3234765411979641</v>
      </c>
      <c r="T23" s="15">
        <f>+'10.ค่าใช้จ่าย(แยกกลุ่ม)'!AG81</f>
        <v>0.74051428713068546</v>
      </c>
      <c r="U23" s="15">
        <f>+'10.ค่าใช้จ่าย(แยกกลุ่ม)'!AH81</f>
        <v>0.54049718240612699</v>
      </c>
      <c r="V23" s="15">
        <f>+'10.ค่าใช้จ่าย(แยกกลุ่ม)'!AI81</f>
        <v>-7.9304601822084292E-2</v>
      </c>
      <c r="W23" s="15">
        <f>+'10.ค่าใช้จ่าย(แยกกลุ่ม)'!AJ81</f>
        <v>-0.30505784504083555</v>
      </c>
      <c r="X23" s="15">
        <f>+'10.ค่าใช้จ่าย(แยกกลุ่ม)'!AK81</f>
        <v>-0.45658735192699934</v>
      </c>
    </row>
    <row r="24" spans="1:24">
      <c r="A24" s="313" t="str">
        <f>+'10.ค่าใช้จ่าย(แยกกลุ่ม)'!B100</f>
        <v>โซ่พิสัย,รพช.</v>
      </c>
      <c r="B24" s="313">
        <f>+'10.ค่าใช้จ่าย(แยกกลุ่ม)'!C100</f>
        <v>6242.6900515514026</v>
      </c>
      <c r="C24" s="313">
        <f>+'10.ค่าใช้จ่าย(แยกกลุ่ม)'!D100</f>
        <v>30.131383632749834</v>
      </c>
      <c r="D24" s="313">
        <f>+'10.ค่าใช้จ่าย(แยกกลุ่ม)'!E100</f>
        <v>979.38824683754467</v>
      </c>
      <c r="E24" s="313">
        <f>+'10.ค่าใช้จ่าย(แยกกลุ่ม)'!F100</f>
        <v>547.30004061518264</v>
      </c>
      <c r="F24" s="313">
        <f>+'10.ค่าใช้จ่าย(แยกกลุ่ม)'!G100</f>
        <v>369.78433362147052</v>
      </c>
      <c r="G24" s="313">
        <f>+'10.ค่าใช้จ่าย(แยกกลุ่ม)'!H100</f>
        <v>614.52975470861895</v>
      </c>
      <c r="H24" s="313">
        <f>+'10.ค่าใช้จ่าย(แยกกลุ่ม)'!I100</f>
        <v>1498.5010013660005</v>
      </c>
      <c r="I24" s="313">
        <f>+'10.ค่าใช้จ่าย(แยกกลุ่ม)'!J100</f>
        <v>324.89168680579991</v>
      </c>
      <c r="J24" s="313">
        <f>+'10.ค่าใช้จ่าย(แยกกลุ่ม)'!K100</f>
        <v>233.03767362225497</v>
      </c>
      <c r="K24" s="313">
        <f>+'10.ค่าใช้จ่าย(แยกกลุ่ม)'!L100</f>
        <v>14.349921020664453</v>
      </c>
      <c r="L24" s="313">
        <f>+'10.ค่าใช้จ่าย(แยกกลุ่ม)'!M100</f>
        <v>436.83957800156708</v>
      </c>
      <c r="M24" s="16" t="str">
        <f>+'10.ค่าใช้จ่าย(แยกกลุ่ม)'!Z100</f>
        <v>โซ่พิสัย,รพช.</v>
      </c>
      <c r="N24" s="15">
        <f>+'10.ค่าใช้จ่าย(แยกกลุ่ม)'!AA100</f>
        <v>-0.20586149462188844</v>
      </c>
      <c r="O24" s="15">
        <f>+'10.ค่าใช้จ่าย(แยกกลุ่ม)'!AB100</f>
        <v>-9.1708224315061579E-2</v>
      </c>
      <c r="P24" s="15">
        <f>+'10.ค่าใช้จ่าย(แยกกลุ่ม)'!AC100</f>
        <v>-0.36576352299301695</v>
      </c>
      <c r="Q24" s="15">
        <f>+'10.ค่าใช้จ่าย(แยกกลุ่ม)'!AD100</f>
        <v>-0.2432958951855069</v>
      </c>
      <c r="R24" s="15">
        <f>+'10.ค่าใช้จ่าย(แยกกลุ่ม)'!AE100</f>
        <v>-0.27571901269490307</v>
      </c>
      <c r="S24" s="15">
        <f>+'10.ค่าใช้จ่าย(แยกกลุ่ม)'!AF100</f>
        <v>8.496673345544041E-2</v>
      </c>
      <c r="T24" s="15">
        <f>+'10.ค่าใช้จ่าย(แยกกลุ่ม)'!AG100</f>
        <v>0.97337665090238801</v>
      </c>
      <c r="U24" s="15">
        <f>+'10.ค่าใช้จ่าย(แยกกลุ่ม)'!AH100</f>
        <v>-5.2001141824445832E-2</v>
      </c>
      <c r="V24" s="15">
        <f>+'10.ค่าใช้จ่าย(แยกกลุ่ม)'!AI100</f>
        <v>-0.24009625466059845</v>
      </c>
      <c r="W24" s="15">
        <f>+'10.ค่าใช้จ่าย(แยกกลุ่ม)'!AJ100</f>
        <v>-0.79551138245226893</v>
      </c>
      <c r="X24" s="15">
        <f>+'10.ค่าใช้จ่าย(แยกกลุ่ม)'!AK100</f>
        <v>-6.9330546202186871E-2</v>
      </c>
    </row>
    <row r="25" spans="1:24">
      <c r="A25" s="313" t="str">
        <f>+'10.ค่าใช้จ่าย(แยกกลุ่ม)'!B110</f>
        <v>เซกา,รพช.</v>
      </c>
      <c r="B25" s="313">
        <f>+'10.ค่าใช้จ่าย(แยกกลุ่ม)'!C110</f>
        <v>8733.760433027277</v>
      </c>
      <c r="C25" s="313">
        <f>+'10.ค่าใช้จ่าย(แยกกลุ่ม)'!D110</f>
        <v>46.814242822653135</v>
      </c>
      <c r="D25" s="313">
        <f>+'10.ค่าใช้จ่าย(แยกกลุ่ม)'!E110</f>
        <v>2462.6055075455797</v>
      </c>
      <c r="E25" s="313">
        <f>+'10.ค่าใช้จ่าย(แยกกลุ่ม)'!F110</f>
        <v>1106.723246555124</v>
      </c>
      <c r="F25" s="313">
        <f>+'10.ค่าใช้จ่าย(แยกกลุ่ม)'!G110</f>
        <v>300.8115541634715</v>
      </c>
      <c r="G25" s="313">
        <f>+'10.ค่าใช้จ่าย(แยกกลุ่ม)'!H110</f>
        <v>761.4892658474181</v>
      </c>
      <c r="H25" s="313">
        <f>+'10.ค่าใช้จ่าย(แยกกลุ่ม)'!I110</f>
        <v>504.04288491823223</v>
      </c>
      <c r="I25" s="313">
        <f>+'10.ค่าใช้จ่าย(แยกกลุ่ม)'!J110</f>
        <v>678.00363537016108</v>
      </c>
      <c r="J25" s="313">
        <f>+'10.ค่าใช้จ่าย(แยกกลุ่ม)'!K110</f>
        <v>316.368817568878</v>
      </c>
      <c r="K25" s="313">
        <f>+'10.ค่าใช้จ่าย(แยกกลุ่ม)'!L110</f>
        <v>17.992124956465958</v>
      </c>
      <c r="L25" s="313">
        <f>+'10.ค่าใช้จ่าย(แยกกลุ่ม)'!M110</f>
        <v>558.88980602562265</v>
      </c>
      <c r="M25" s="16" t="str">
        <f>+'10.ค่าใช้จ่าย(แยกกลุ่ม)'!Z110</f>
        <v>เซกา,รพช.</v>
      </c>
      <c r="N25" s="15">
        <f>+'10.ค่าใช้จ่าย(แยกกลุ่ม)'!AA110</f>
        <v>0.10062387628536174</v>
      </c>
      <c r="O25" s="15">
        <f>+'10.ค่าใช้จ่าย(แยกกลุ่ม)'!AB110</f>
        <v>-0.15538262351930998</v>
      </c>
      <c r="P25" s="15">
        <f>+'10.ค่าใช้จ่าย(แยกกลุ่ม)'!AC110</f>
        <v>0.39604571023659169</v>
      </c>
      <c r="Q25" s="15">
        <f>+'10.ค่าใช้จ่าย(แยกกลุ่ม)'!AD110</f>
        <v>0.32371690584232704</v>
      </c>
      <c r="R25" s="15">
        <f>+'10.ค่าใช้จ่าย(แยกกลุ่ม)'!AE110</f>
        <v>-0.44428052313192518</v>
      </c>
      <c r="S25" s="15">
        <f>+'10.ค่าใช้จ่าย(แยกกลุ่ม)'!AF110</f>
        <v>0.17454775863922897</v>
      </c>
      <c r="T25" s="15">
        <f>+'10.ค่าใช้จ่าย(แยกกลุ่ม)'!AG110</f>
        <v>-0.4614601239553548</v>
      </c>
      <c r="U25" s="15">
        <f>+'10.ค่าใช้จ่าย(แยกกลุ่ม)'!AH110</f>
        <v>0.47718796837678101</v>
      </c>
      <c r="V25" s="15">
        <f>+'10.ค่าใช้จ่าย(แยกกลุ่ม)'!AI110</f>
        <v>-9.4030138891004408E-3</v>
      </c>
      <c r="W25" s="15">
        <f>+'10.ค่าใช้จ่าย(แยกกลุ่ม)'!AJ110</f>
        <v>-0.14078665519694122</v>
      </c>
      <c r="X25" s="15">
        <f>+'10.ค่าใช้จ่าย(แยกกลุ่ม)'!AK110</f>
        <v>0.42315370235690558</v>
      </c>
    </row>
    <row r="26" spans="1:24">
      <c r="A26" s="313" t="str">
        <f>+'10.ค่าใช้จ่าย(แยกกลุ่ม)'!B132</f>
        <v>บึงกาฬ,รพท.</v>
      </c>
      <c r="B26" s="313">
        <f>+'10.ค่าใช้จ่าย(แยกกลุ่ม)'!C132</f>
        <v>7083.051639311203</v>
      </c>
      <c r="C26" s="313">
        <f>+'10.ค่าใช้จ่าย(แยกกลุ่ม)'!D132</f>
        <v>67.830846715124792</v>
      </c>
      <c r="D26" s="313">
        <f>+'10.ค่าใช้จ่าย(แยกกลุ่ม)'!E132</f>
        <v>2288.5970229324225</v>
      </c>
      <c r="E26" s="313">
        <f>+'10.ค่าใช้จ่าย(แยกกลุ่ม)'!F132</f>
        <v>1691.8936369343787</v>
      </c>
      <c r="F26" s="313">
        <f>+'10.ค่าใช้จ่าย(แยกกลุ่ม)'!G132</f>
        <v>647.15511089521544</v>
      </c>
      <c r="G26" s="313">
        <f>+'10.ค่าใช้จ่าย(แยกกลุ่ม)'!H132</f>
        <v>581.35218075533282</v>
      </c>
      <c r="H26" s="313">
        <f>+'10.ค่าใช้จ่าย(แยกกลุ่ม)'!I132</f>
        <v>983.36283965821406</v>
      </c>
      <c r="I26" s="313">
        <f>+'10.ค่าใช้จ่าย(แยกกลุ่ม)'!J132</f>
        <v>760.86681412954829</v>
      </c>
      <c r="J26" s="313">
        <f>+'10.ค่าใช้จ่าย(แยกกลุ่ม)'!K132</f>
        <v>332.27810079815129</v>
      </c>
      <c r="K26" s="313">
        <f>+'10.ค่าใช้จ่าย(แยกกลุ่ม)'!L132</f>
        <v>31.869340031733262</v>
      </c>
      <c r="L26" s="313">
        <f>+'10.ค่าใช้จ่าย(แยกกลุ่ม)'!M132</f>
        <v>463.62670069135908</v>
      </c>
      <c r="M26" s="16" t="str">
        <f>+'10.ค่าใช้จ่าย(แยกกลุ่ม)'!Z132</f>
        <v>บึงกาฬ,รพท.</v>
      </c>
      <c r="N26" s="15">
        <f>+'10.ค่าใช้จ่าย(แยกกลุ่ม)'!AA132</f>
        <v>6.7087482825942804E-2</v>
      </c>
      <c r="O26" s="15">
        <f>+'10.ค่าใช้จ่าย(แยกกลุ่ม)'!AB132</f>
        <v>0.24359750737253852</v>
      </c>
      <c r="P26" s="15">
        <f>+'10.ค่าใช้จ่าย(แยกกลุ่ม)'!AC132</f>
        <v>4.3862213826242773E-2</v>
      </c>
      <c r="Q26" s="15">
        <f>+'10.ค่าใช้จ่าย(แยกกลุ่ม)'!AD132</f>
        <v>0.29526168385372775</v>
      </c>
      <c r="R26" s="15">
        <f>+'10.ค่าใช้จ่าย(แยกกลุ่ม)'!AE132</f>
        <v>0.13076538771757265</v>
      </c>
      <c r="S26" s="15">
        <f>+'10.ค่าใช้จ่าย(แยกกลุ่ม)'!AF132</f>
        <v>0.30713960527716833</v>
      </c>
      <c r="T26" s="15">
        <f>+'10.ค่าใช้จ่าย(แยกกลุ่ม)'!AG132</f>
        <v>-2.3766451877012566E-3</v>
      </c>
      <c r="U26" s="15">
        <f>+'10.ค่าใช้จ่าย(แยกกลุ่ม)'!AH132</f>
        <v>0.43671971300007512</v>
      </c>
      <c r="V26" s="15">
        <f>+'10.ค่าใช้จ่าย(แยกกลุ่ม)'!AI132</f>
        <v>3.92534689322417E-2</v>
      </c>
      <c r="W26" s="15">
        <f>+'10.ค่าใช้จ่าย(แยกกลุ่ม)'!AJ132</f>
        <v>0.45053998471430029</v>
      </c>
      <c r="X26" s="15">
        <f>+'10.ค่าใช้จ่าย(แยกกลุ่ม)'!AK132</f>
        <v>1.9833608213439471</v>
      </c>
    </row>
    <row r="28" spans="1:24">
      <c r="A28" s="371" t="s">
        <v>53</v>
      </c>
      <c r="B28" s="380" t="s">
        <v>248</v>
      </c>
      <c r="C28" s="381"/>
      <c r="D28" s="381"/>
      <c r="E28" s="381"/>
      <c r="F28" s="381"/>
      <c r="G28" s="381"/>
      <c r="H28" s="381"/>
      <c r="I28" s="381"/>
      <c r="J28" s="381"/>
      <c r="K28" s="381"/>
      <c r="L28" s="382"/>
      <c r="M28" s="371" t="s">
        <v>53</v>
      </c>
      <c r="N28" s="380" t="s">
        <v>731</v>
      </c>
      <c r="O28" s="381"/>
      <c r="P28" s="381"/>
      <c r="Q28" s="381"/>
      <c r="R28" s="381"/>
      <c r="S28" s="381"/>
      <c r="T28" s="381"/>
      <c r="U28" s="381"/>
      <c r="V28" s="381"/>
      <c r="W28" s="381"/>
      <c r="X28" s="382"/>
    </row>
    <row r="29" spans="1:24">
      <c r="A29" s="371"/>
      <c r="B29" s="38" t="s">
        <v>5</v>
      </c>
      <c r="C29" s="38" t="s">
        <v>8</v>
      </c>
      <c r="D29" s="38" t="s">
        <v>11</v>
      </c>
      <c r="E29" s="38" t="s">
        <v>17</v>
      </c>
      <c r="F29" s="38" t="s">
        <v>20</v>
      </c>
      <c r="G29" s="38" t="s">
        <v>23</v>
      </c>
      <c r="H29" s="38" t="s">
        <v>26</v>
      </c>
      <c r="I29" s="38" t="s">
        <v>29</v>
      </c>
      <c r="J29" s="38" t="s">
        <v>32</v>
      </c>
      <c r="K29" s="38" t="s">
        <v>35</v>
      </c>
      <c r="L29" s="38" t="s">
        <v>38</v>
      </c>
      <c r="M29" s="371"/>
      <c r="N29" s="38" t="s">
        <v>5</v>
      </c>
      <c r="O29" s="38" t="s">
        <v>8</v>
      </c>
      <c r="P29" s="38" t="s">
        <v>11</v>
      </c>
      <c r="Q29" s="38" t="s">
        <v>17</v>
      </c>
      <c r="R29" s="38" t="s">
        <v>20</v>
      </c>
      <c r="S29" s="38" t="s">
        <v>23</v>
      </c>
      <c r="T29" s="38" t="s">
        <v>26</v>
      </c>
      <c r="U29" s="38" t="s">
        <v>29</v>
      </c>
      <c r="V29" s="38" t="s">
        <v>32</v>
      </c>
      <c r="W29" s="38" t="s">
        <v>35</v>
      </c>
      <c r="X29" s="38" t="s">
        <v>38</v>
      </c>
    </row>
    <row r="30" spans="1:24">
      <c r="A30" s="313" t="str">
        <f>+'10.ค่าใช้จ่าย(แยกกลุ่ม)'!B5</f>
        <v>นาแห้ว,รพช.</v>
      </c>
      <c r="B30" s="313">
        <f>+'10.ค่าใช้จ่าย(แยกกลุ่ม)'!C5</f>
        <v>15293.555465183073</v>
      </c>
      <c r="C30" s="313">
        <f>+'10.ค่าใช้จ่าย(แยกกลุ่ม)'!D5</f>
        <v>140.39697042971957</v>
      </c>
      <c r="D30" s="313">
        <f>+'10.ค่าใช้จ่าย(แยกกลุ่ม)'!E5</f>
        <v>1484.1534760538934</v>
      </c>
      <c r="E30" s="313">
        <f>+'10.ค่าใช้จ่าย(แยกกลุ่ม)'!F5</f>
        <v>427.59390683435811</v>
      </c>
      <c r="F30" s="313">
        <f>+'10.ค่าใช้จ่าย(แยกกลุ่ม)'!G5</f>
        <v>795.86767301897089</v>
      </c>
      <c r="G30" s="313">
        <f>+'10.ค่าใช้จ่าย(แยกกลุ่ม)'!H5</f>
        <v>1129.0533142436061</v>
      </c>
      <c r="H30" s="313">
        <f>+'10.ค่าใช้จ่าย(แยกกลุ่ม)'!I5</f>
        <v>2323.1602371051154</v>
      </c>
      <c r="I30" s="313">
        <f>+'10.ค่าใช้จ่าย(แยกกลุ่ม)'!J5</f>
        <v>134.33871394751154</v>
      </c>
      <c r="J30" s="313">
        <f>+'10.ค่าใช้จ่าย(แยกกลุ่ม)'!K5</f>
        <v>356.80450201522149</v>
      </c>
      <c r="K30" s="313">
        <f>+'10.ค่าใช้จ่าย(แยกกลุ่ม)'!L5</f>
        <v>151.39073982568837</v>
      </c>
      <c r="L30" s="313">
        <f>+'10.ค่าใช้จ่าย(แยกกลุ่ม)'!M5</f>
        <v>236.05342320032648</v>
      </c>
      <c r="M30" s="16" t="str">
        <f>+'10.ค่าใช้จ่าย(แยกกลุ่ม)'!Z5</f>
        <v>นาแห้ว,รพช.</v>
      </c>
      <c r="N30" s="15">
        <f>+'10.ค่าใช้จ่าย(แยกกลุ่ม)'!AA5</f>
        <v>0.16241810207290203</v>
      </c>
      <c r="O30" s="15">
        <f>+'10.ค่าใช้จ่าย(แยกกลุ่ม)'!AB5</f>
        <v>1.0550084131693205</v>
      </c>
      <c r="P30" s="15">
        <f>+'10.ค่าใช้จ่าย(แยกกลุ่ม)'!AC5</f>
        <v>-1.1961275182072111E-2</v>
      </c>
      <c r="Q30" s="15">
        <f>+'10.ค่าใช้จ่าย(แยกกลุ่ม)'!AD5</f>
        <v>-0.16375061310718889</v>
      </c>
      <c r="R30" s="15">
        <f>+'10.ค่าใช้จ่าย(แยกกลุ่ม)'!AE5</f>
        <v>8.418455798986757E-2</v>
      </c>
      <c r="S30" s="15">
        <f>+'10.ค่าใช้จ่าย(แยกกลุ่ม)'!AF5</f>
        <v>0.58219143247884564</v>
      </c>
      <c r="T30" s="15">
        <f>+'10.ค่าใช้จ่าย(แยกกลุ่ม)'!AG5</f>
        <v>0.4342952320055769</v>
      </c>
      <c r="U30" s="15">
        <f>+'10.ค่าใช้จ่าย(แยกกลุ่ม)'!AH5</f>
        <v>-0.45207627284673618</v>
      </c>
      <c r="V30" s="15">
        <f>+'10.ค่าใช้จ่าย(แยกกลุ่ม)'!AI5</f>
        <v>-0.15267511424871608</v>
      </c>
      <c r="W30" s="15">
        <f>+'10.ค่าใช้จ่าย(แยกกลุ่ม)'!AJ5</f>
        <v>2.5543331732127301</v>
      </c>
      <c r="X30" s="15">
        <f>+'10.ค่าใช้จ่าย(แยกกลุ่ม)'!AK5</f>
        <v>-0.60624071386803158</v>
      </c>
    </row>
    <row r="31" spans="1:24">
      <c r="A31" s="313" t="str">
        <f>+'10.ค่าใช้จ่าย(แยกกลุ่ม)'!B25</f>
        <v>หนองหิน,รพช.</v>
      </c>
      <c r="B31" s="313">
        <f>+'10.ค่าใช้จ่าย(แยกกลุ่ม)'!C25</f>
        <v>9328.7401447796892</v>
      </c>
      <c r="C31" s="313">
        <f>+'10.ค่าใช้จ่าย(แยกกลุ่ม)'!D25</f>
        <v>70.844360217407583</v>
      </c>
      <c r="D31" s="313">
        <f>+'10.ค่าใช้จ่าย(แยกกลุ่ม)'!E25</f>
        <v>1113.6890369368546</v>
      </c>
      <c r="E31" s="313">
        <f>+'10.ค่าใช้จ่าย(แยกกลุ่ม)'!F25</f>
        <v>551.27721103430474</v>
      </c>
      <c r="F31" s="313">
        <f>+'10.ค่าใช้จ่าย(แยกกลุ่ม)'!G25</f>
        <v>705.19388263639735</v>
      </c>
      <c r="G31" s="313">
        <f>+'10.ค่าใช้จ่าย(แยกกลุ่ม)'!H25</f>
        <v>758.52844966751115</v>
      </c>
      <c r="H31" s="313">
        <f>+'10.ค่าใช้จ่าย(แยกกลุ่ม)'!I25</f>
        <v>464.04455175636735</v>
      </c>
      <c r="I31" s="313">
        <f>+'10.ค่าใช้จ่าย(แยกกลุ่ม)'!J25</f>
        <v>224.99670415114707</v>
      </c>
      <c r="J31" s="313">
        <f>+'10.ค่าใช้จ่าย(แยกกลุ่ม)'!K25</f>
        <v>296.07529701583525</v>
      </c>
      <c r="K31" s="313">
        <f>+'10.ค่าใช้จ่าย(แยกกลุ่ม)'!L25</f>
        <v>77.475130499960883</v>
      </c>
      <c r="L31" s="313">
        <f>+'10.ค่าใช้จ่าย(แยกกลุ่ม)'!M25</f>
        <v>506.61353101443859</v>
      </c>
      <c r="M31" s="16" t="str">
        <f>+'10.ค่าใช้จ่าย(แยกกลุ่ม)'!Z25</f>
        <v>หนองหิน,รพช.</v>
      </c>
      <c r="N31" s="15">
        <f>+'10.ค่าใช้จ่าย(แยกกลุ่ม)'!AA25</f>
        <v>-0.13263136062442513</v>
      </c>
      <c r="O31" s="15">
        <f>+'10.ค่าใช้จ่าย(แยกกลุ่ม)'!AB25</f>
        <v>2.7663399753808368E-2</v>
      </c>
      <c r="P31" s="15">
        <f>+'10.ค่าใช้จ่าย(แยกกลุ่ม)'!AC25</f>
        <v>-0.21408142695282301</v>
      </c>
      <c r="Q31" s="15">
        <f>+'10.ค่าใช้จ่าย(แยกกลุ่ม)'!AD25</f>
        <v>-0.16788900323339784</v>
      </c>
      <c r="R31" s="15">
        <f>+'10.ค่าใช้จ่าย(แยกกลุ่ม)'!AE25</f>
        <v>-6.8061419627038627E-2</v>
      </c>
      <c r="S31" s="15">
        <f>+'10.ค่าใช้จ่าย(แยกกลุ่ม)'!AF25</f>
        <v>0.16388989930925976</v>
      </c>
      <c r="T31" s="15">
        <f>+'10.ค่าใช้จ่าย(แยกกลุ่ม)'!AG25</f>
        <v>-0.13381897105232257</v>
      </c>
      <c r="U31" s="15">
        <f>+'10.ค่าใช้จ่าย(แยกกลุ่ม)'!AH25</f>
        <v>0.21440375632260963</v>
      </c>
      <c r="V31" s="15">
        <f>+'10.ค่าใช้จ่าย(แยกกลุ่ม)'!AI25</f>
        <v>-0.14609045615756783</v>
      </c>
      <c r="W31" s="15">
        <f>+'10.ค่าใช้จ่าย(แยกกลุ่ม)'!AJ25</f>
        <v>0.1364602362766425</v>
      </c>
      <c r="X31" s="15">
        <f>+'10.ค่าใช้จ่าย(แยกกลุ่ม)'!AK25</f>
        <v>1.5754179250826035</v>
      </c>
    </row>
    <row r="32" spans="1:24">
      <c r="A32" s="313" t="str">
        <f>+'10.ค่าใช้จ่าย(แยกกลุ่ม)'!B35</f>
        <v>นาด้วง,รพช.</v>
      </c>
      <c r="B32" s="313">
        <f>+'10.ค่าใช้จ่าย(แยกกลุ่ม)'!C35</f>
        <v>8672.7303747169753</v>
      </c>
      <c r="C32" s="313">
        <f>+'10.ค่าใช้จ่าย(แยกกลุ่ม)'!D35</f>
        <v>149.41442845288205</v>
      </c>
      <c r="D32" s="313">
        <f>+'10.ค่าใช้จ่าย(แยกกลุ่ม)'!E35</f>
        <v>1371.1661148576343</v>
      </c>
      <c r="E32" s="313">
        <f>+'10.ค่าใช้จ่าย(แยกกลุ่ม)'!F35</f>
        <v>475.5562033223066</v>
      </c>
      <c r="F32" s="313">
        <f>+'10.ค่าใช้จ่าย(แยกกลุ่ม)'!G35</f>
        <v>572.09579792806426</v>
      </c>
      <c r="G32" s="313">
        <f>+'10.ค่าใช้จ่าย(แยกกลุ่ม)'!H35</f>
        <v>542.96779074875815</v>
      </c>
      <c r="H32" s="313">
        <f>+'10.ค่าใช้จ่าย(แยกกลุ่ม)'!I35</f>
        <v>2033.6751734748668</v>
      </c>
      <c r="I32" s="313">
        <f>+'10.ค่าใช้จ่าย(แยกกลุ่ม)'!J35</f>
        <v>150.82785435620923</v>
      </c>
      <c r="J32" s="313">
        <f>+'10.ค่าใช้จ่าย(แยกกลุ่ม)'!K35</f>
        <v>295.94994292601785</v>
      </c>
      <c r="K32" s="313">
        <f>+'10.ค่าใช้จ่าย(แยกกลุ่ม)'!L35</f>
        <v>0.11926397092230805</v>
      </c>
      <c r="L32" s="313">
        <f>+'10.ค่าใช้จ่าย(แยกกลุ่ม)'!M35</f>
        <v>1411.5890738995422</v>
      </c>
      <c r="M32" s="16" t="str">
        <f>+'10.ค่าใช้จ่าย(แยกกลุ่ม)'!Z35</f>
        <v>นาด้วง,รพช.</v>
      </c>
      <c r="N32" s="15">
        <f>+'10.ค่าใช้จ่าย(แยกกลุ่ม)'!AA35</f>
        <v>-0.1170753056295389</v>
      </c>
      <c r="O32" s="15">
        <f>+'10.ค่าใช้จ่าย(แยกกลุ่ม)'!AB35</f>
        <v>0.90188753380068876</v>
      </c>
      <c r="P32" s="15">
        <f>+'10.ค่าใช้จ่าย(แยกกลุ่ม)'!AC35</f>
        <v>7.315768436808695E-2</v>
      </c>
      <c r="Q32" s="15">
        <f>+'10.ค่าใช้จ่าย(แยกกลุ่ม)'!AD35</f>
        <v>-0.27087294035626786</v>
      </c>
      <c r="R32" s="15">
        <f>+'10.ค่าใช้จ่าย(แยกกลุ่ม)'!AE35</f>
        <v>-0.14183193903640498</v>
      </c>
      <c r="S32" s="15">
        <f>+'10.ค่าใช้จ่าย(แยกกลุ่ม)'!AF35</f>
        <v>-0.18081986379738318</v>
      </c>
      <c r="T32" s="15">
        <f>+'10.ค่าใช้จ่าย(แยกกลุ่ม)'!AG35</f>
        <v>1.2603401459035128</v>
      </c>
      <c r="U32" s="15">
        <f>+'10.ค่าใช้จ่าย(แยกกลุ่ม)'!AH35</f>
        <v>-0.11426382700410878</v>
      </c>
      <c r="V32" s="15">
        <f>+'10.ค่าใช้จ่าย(แยกกลุ่ม)'!AI35</f>
        <v>-0.16767306068745813</v>
      </c>
      <c r="W32" s="15">
        <f>+'10.ค่าใช้จ่าย(แยกกลุ่ม)'!AJ35</f>
        <v>-0.99676042853960989</v>
      </c>
      <c r="X32" s="15">
        <f>+'10.ค่าใช้จ่าย(แยกกลุ่ม)'!AK35</f>
        <v>1.9683351183750164</v>
      </c>
    </row>
    <row r="33" spans="1:24">
      <c r="A33" s="313" t="str">
        <f>+'10.ค่าใช้จ่าย(แยกกลุ่ม)'!B36</f>
        <v>ภูเรือ,รพช.</v>
      </c>
      <c r="B33" s="313">
        <f>+'10.ค่าใช้จ่าย(แยกกลุ่ม)'!C36</f>
        <v>8978.6060024254803</v>
      </c>
      <c r="C33" s="313">
        <f>+'10.ค่าใช้จ่าย(แยกกลุ่ม)'!D36</f>
        <v>95.049970253079977</v>
      </c>
      <c r="D33" s="313">
        <f>+'10.ค่าใช้จ่าย(แยกกลุ่ม)'!E36</f>
        <v>1078.6640762374693</v>
      </c>
      <c r="E33" s="313">
        <f>+'10.ค่าใช้จ่าย(แยกกลุ่ม)'!F36</f>
        <v>392.53253845634055</v>
      </c>
      <c r="F33" s="313">
        <f>+'10.ค่าใช้จ่าย(แยกกลุ่ม)'!G36</f>
        <v>433.56662878231703</v>
      </c>
      <c r="G33" s="313">
        <f>+'10.ค่าใช้จ่าย(แยกกลุ่ม)'!H36</f>
        <v>607.51342675881517</v>
      </c>
      <c r="H33" s="313">
        <f>+'10.ค่าใช้จ่าย(แยกกลุ่ม)'!I36</f>
        <v>370.13378391491818</v>
      </c>
      <c r="I33" s="313">
        <f>+'10.ค่าใช้จ่าย(แยกกลุ่ม)'!J36</f>
        <v>128.32587077694077</v>
      </c>
      <c r="J33" s="313">
        <f>+'10.ค่าใช้จ่าย(แยกกลุ่ม)'!K36</f>
        <v>223.91411599317374</v>
      </c>
      <c r="K33" s="313">
        <f>+'10.ค่าใช้จ่าย(แยกกลุ่ม)'!L36</f>
        <v>44.071554679208298</v>
      </c>
      <c r="L33" s="313">
        <f>+'10.ค่าใช้จ่าย(แยกกลุ่ม)'!M36</f>
        <v>541.80897854004854</v>
      </c>
      <c r="M33" s="16" t="str">
        <f>+'10.ค่าใช้จ่าย(แยกกลุ่ม)'!Z36</f>
        <v>ภูเรือ,รพช.</v>
      </c>
      <c r="N33" s="15">
        <f>+'10.ค่าใช้จ่าย(แยกกลุ่ม)'!AA36</f>
        <v>-8.5935729804928085E-2</v>
      </c>
      <c r="O33" s="15">
        <f>+'10.ค่าใช้จ่าย(แยกกลุ่ม)'!AB36</f>
        <v>0.20988552032286775</v>
      </c>
      <c r="P33" s="15">
        <f>+'10.ค่าใช้จ่าย(แยกกลุ่ม)'!AC36</f>
        <v>-0.15577213459199779</v>
      </c>
      <c r="Q33" s="15">
        <f>+'10.ค่าใช้จ่าย(แยกกลุ่ม)'!AD36</f>
        <v>-0.39816557206133935</v>
      </c>
      <c r="R33" s="15">
        <f>+'10.ค่าใช้จ่าย(แยกกลุ่ม)'!AE36</f>
        <v>-0.34963159235190089</v>
      </c>
      <c r="S33" s="15">
        <f>+'10.ค่าใช้จ่าย(แยกกลุ่ม)'!AF36</f>
        <v>-8.343931231920329E-2</v>
      </c>
      <c r="T33" s="15">
        <f>+'10.ค่าใช้จ่าย(แยกกลุ่ม)'!AG36</f>
        <v>-0.58861264470837338</v>
      </c>
      <c r="U33" s="15">
        <f>+'10.ค่าใช้จ่าย(แยกกลุ่ม)'!AH36</f>
        <v>-0.24640666564217051</v>
      </c>
      <c r="V33" s="15">
        <f>+'10.ค่าใช้จ่าย(แยกกลุ่ม)'!AI36</f>
        <v>-0.37026596798479239</v>
      </c>
      <c r="W33" s="15">
        <f>+'10.ค่าใช้จ่าย(แยกกลุ่ม)'!AJ36</f>
        <v>0.19711719851073217</v>
      </c>
      <c r="X33" s="15">
        <f>+'10.ค่าใช้จ่าย(แยกกลุ่ม)'!AK36</f>
        <v>0.13933342797025414</v>
      </c>
    </row>
    <row r="34" spans="1:24">
      <c r="A34" s="313" t="str">
        <f>+'10.ค่าใช้จ่าย(แยกกลุ่ม)'!B49</f>
        <v>ท่าลี่,รพช.</v>
      </c>
      <c r="B34" s="313">
        <f>+'10.ค่าใช้จ่าย(แยกกลุ่ม)'!C49</f>
        <v>10276.504648206928</v>
      </c>
      <c r="C34" s="313">
        <f>+'10.ค่าใช้จ่าย(แยกกลุ่ม)'!D49</f>
        <v>26.994811583851309</v>
      </c>
      <c r="D34" s="313">
        <f>+'10.ค่าใช้จ่าย(แยกกลุ่ม)'!E49</f>
        <v>2034.7867442588354</v>
      </c>
      <c r="E34" s="313">
        <f>+'10.ค่าใช้จ่าย(แยกกลุ่ม)'!F49</f>
        <v>651.66964224807293</v>
      </c>
      <c r="F34" s="313">
        <f>+'10.ค่าใช้จ่าย(แยกกลุ่ม)'!G49</f>
        <v>987.76838517068006</v>
      </c>
      <c r="G34" s="313">
        <f>+'10.ค่าใช้จ่าย(แยกกลุ่ม)'!H49</f>
        <v>791.32748817257811</v>
      </c>
      <c r="H34" s="313">
        <f>+'10.ค่าใช้จ่าย(แยกกลุ่ม)'!I49</f>
        <v>488.32089982705287</v>
      </c>
      <c r="I34" s="313">
        <f>+'10.ค่าใช้จ่าย(แยกกลุ่ม)'!J49</f>
        <v>34.616025103427248</v>
      </c>
      <c r="J34" s="313">
        <f>+'10.ค่าใช้จ่าย(แยกกลุ่ม)'!K49</f>
        <v>321.498799702258</v>
      </c>
      <c r="K34" s="313">
        <f>+'10.ค่าใช้จ่าย(แยกกลุ่ม)'!L49</f>
        <v>41.903753475998059</v>
      </c>
      <c r="L34" s="313">
        <f>+'10.ค่าใช้จ่าย(แยกกลุ่ม)'!M49</f>
        <v>727.74872045150858</v>
      </c>
      <c r="M34" s="16" t="str">
        <f>+'10.ค่าใช้จ่าย(แยกกลุ่ม)'!Z49</f>
        <v>ท่าลี่,รพช.</v>
      </c>
      <c r="N34" s="15">
        <f>+'10.ค่าใช้จ่าย(แยกกลุ่ม)'!AA49</f>
        <v>-2.5904049965670699E-3</v>
      </c>
      <c r="O34" s="15">
        <f>+'10.ค่าใช้จ่าย(แยกกลุ่ม)'!AB49</f>
        <v>-0.63840053799901453</v>
      </c>
      <c r="P34" s="15">
        <f>+'10.ค่าใช้จ่าย(แยกกลุ่ม)'!AC49</f>
        <v>0.35303491101246137</v>
      </c>
      <c r="Q34" s="15">
        <f>+'10.ค่าใช้จ่าย(แยกกลุ่ม)'!AD49</f>
        <v>-4.7022296644974926E-2</v>
      </c>
      <c r="R34" s="15">
        <f>+'10.ค่าใช้จ่าย(แยกกลุ่ม)'!AE49</f>
        <v>0.141959039031158</v>
      </c>
      <c r="S34" s="15">
        <f>+'10.ค่าใช้จ่าย(แยกกลุ่ม)'!AF49</f>
        <v>-0.16033705377213853</v>
      </c>
      <c r="T34" s="15">
        <f>+'10.ค่าใช้จ่าย(แยกกลุ่ม)'!AG49</f>
        <v>-0.56789030206157487</v>
      </c>
      <c r="U34" s="15">
        <f>+'10.ค่าใช้จ่าย(แยกกลุ่ม)'!AH49</f>
        <v>-0.80540840939322589</v>
      </c>
      <c r="V34" s="15">
        <f>+'10.ค่าใช้จ่าย(แยกกลุ่ม)'!AI49</f>
        <v>-0.11444198360228343</v>
      </c>
      <c r="W34" s="15">
        <f>+'10.ค่าใช้จ่าย(แยกกลุ่ม)'!AJ49</f>
        <v>-0.21660493370610998</v>
      </c>
      <c r="X34" s="15">
        <f>+'10.ค่าใช้จ่าย(แยกกลุ่ม)'!AK49</f>
        <v>0.78119732970545286</v>
      </c>
    </row>
    <row r="35" spans="1:24">
      <c r="A35" s="313" t="str">
        <f>+'10.ค่าใช้จ่าย(แยกกลุ่ม)'!B50</f>
        <v>ภูกระดึง,รพช.</v>
      </c>
      <c r="B35" s="313">
        <f>+'10.ค่าใช้จ่าย(แยกกลุ่ม)'!C50</f>
        <v>9715.1325885232818</v>
      </c>
      <c r="C35" s="313">
        <f>+'10.ค่าใช้จ่าย(แยกกลุ่ม)'!D50</f>
        <v>60.977883912375248</v>
      </c>
      <c r="D35" s="313">
        <f>+'10.ค่าใช้จ่าย(แยกกลุ่ม)'!E50</f>
        <v>1139.588394148896</v>
      </c>
      <c r="E35" s="313">
        <f>+'10.ค่าใช้จ่าย(แยกกลุ่ม)'!F50</f>
        <v>907.54588578692244</v>
      </c>
      <c r="F35" s="313">
        <f>+'10.ค่าใช้จ่าย(แยกกลุ่ม)'!G50</f>
        <v>515.20735769148951</v>
      </c>
      <c r="G35" s="313">
        <f>+'10.ค่าใช้จ่าย(แยกกลุ่ม)'!H50</f>
        <v>1052.1884957651293</v>
      </c>
      <c r="H35" s="313">
        <f>+'10.ค่าใช้จ่าย(แยกกลุ่ม)'!I50</f>
        <v>118.42274794900969</v>
      </c>
      <c r="I35" s="313">
        <f>+'10.ค่าใช้จ่าย(แยกกลุ่ม)'!J50</f>
        <v>114.49191178922051</v>
      </c>
      <c r="J35" s="313">
        <f>+'10.ค่าใช้จ่าย(แยกกลุ่ม)'!K50</f>
        <v>210.60328205407544</v>
      </c>
      <c r="K35" s="313">
        <f>+'10.ค่าใช้จ่าย(แยกกลุ่ม)'!L50</f>
        <v>29.829078584003145</v>
      </c>
      <c r="L35" s="313">
        <f>+'10.ค่าใช้จ่าย(แยกกลุ่ม)'!M50</f>
        <v>162.21040664806833</v>
      </c>
      <c r="M35" s="16" t="str">
        <f>+'10.ค่าใช้จ่าย(แยกกลุ่ม)'!Z50</f>
        <v>ภูกระดึง,รพช.</v>
      </c>
      <c r="N35" s="15">
        <f>+'10.ค่าใช้จ่าย(แยกกลุ่ม)'!AA50</f>
        <v>-5.7075650502003084E-2</v>
      </c>
      <c r="O35" s="15">
        <f>+'10.ค่าใช้จ่าย(แยกกลุ่ม)'!AB50</f>
        <v>-0.18319229796499834</v>
      </c>
      <c r="P35" s="15">
        <f>+'10.ค่าใช้จ่าย(แยกกลุ่ม)'!AC50</f>
        <v>-0.24222875649324202</v>
      </c>
      <c r="Q35" s="15">
        <f>+'10.ค่าใช้จ่าย(แยกกลุ่ม)'!AD50</f>
        <v>0.32716170565037667</v>
      </c>
      <c r="R35" s="15">
        <f>+'10.ค่าใช้จ่าย(แยกกลุ่ม)'!AE50</f>
        <v>-0.40436876911231268</v>
      </c>
      <c r="S35" s="15">
        <f>+'10.ค่าใช้จ่าย(แยกกลุ่ม)'!AF50</f>
        <v>0.11645773152838344</v>
      </c>
      <c r="T35" s="15">
        <f>+'10.ค่าใช้จ่าย(แยกกลุ่ม)'!AG50</f>
        <v>-0.89520903597734991</v>
      </c>
      <c r="U35" s="15">
        <f>+'10.ค่าใช้จ่าย(แยกกลุ่ม)'!AH50</f>
        <v>-0.35639163768490856</v>
      </c>
      <c r="V35" s="15">
        <f>+'10.ค่าใช้จ่าย(แยกกลุ่ม)'!AI50</f>
        <v>-0.41990009021689673</v>
      </c>
      <c r="W35" s="15">
        <f>+'10.ค่าใช้จ่าย(แยกกลุ่ม)'!AJ50</f>
        <v>-0.44234224725988647</v>
      </c>
      <c r="X35" s="15">
        <f>+'10.ค่าใช้จ่าย(แยกกลุ่ม)'!AK50</f>
        <v>-0.60298282215773835</v>
      </c>
    </row>
    <row r="36" spans="1:24">
      <c r="A36" s="313" t="str">
        <f>+'10.ค่าใช้จ่าย(แยกกลุ่ม)'!B51</f>
        <v>ภูหลวง,รพช.</v>
      </c>
      <c r="B36" s="313">
        <f>+'10.ค่าใช้จ่าย(แยกกลุ่ม)'!C51</f>
        <v>9123.5456555350265</v>
      </c>
      <c r="C36" s="313">
        <f>+'10.ค่าใช้จ่าย(แยกกลุ่ม)'!D51</f>
        <v>69.768032978131174</v>
      </c>
      <c r="D36" s="313">
        <f>+'10.ค่าใช้จ่าย(แยกกลุ่ม)'!E51</f>
        <v>911.75922839349744</v>
      </c>
      <c r="E36" s="313">
        <f>+'10.ค่าใช้จ่าย(แยกกลุ่ม)'!F51</f>
        <v>521.21151025916959</v>
      </c>
      <c r="F36" s="313">
        <f>+'10.ค่าใช้จ่าย(แยกกลุ่ม)'!G51</f>
        <v>717.61116735831888</v>
      </c>
      <c r="G36" s="313">
        <f>+'10.ค่าใช้จ่าย(แยกกลุ่ม)'!H51</f>
        <v>756.81370254586921</v>
      </c>
      <c r="H36" s="313">
        <f>+'10.ค่าใช้จ่าย(แยกกลุ่ม)'!I51</f>
        <v>1047.4485797428788</v>
      </c>
      <c r="I36" s="313">
        <f>+'10.ค่าใช้จ่าย(แยกกลุ่ม)'!J51</f>
        <v>181.23975454900747</v>
      </c>
      <c r="J36" s="313">
        <f>+'10.ค่าใช้จ่าย(แยกกลุ่ม)'!K51</f>
        <v>307.74984742043142</v>
      </c>
      <c r="K36" s="313">
        <f>+'10.ค่าใช้จ่าย(แยกกลุ่ม)'!L51</f>
        <v>42.534887627294502</v>
      </c>
      <c r="L36" s="313">
        <f>+'10.ค่าใช้จ่าย(แยกกลุ่ม)'!M51</f>
        <v>230.74494769987086</v>
      </c>
      <c r="M36" s="16" t="str">
        <f>+'10.ค่าใช้จ่าย(แยกกลุ่ม)'!Z51</f>
        <v>ภูหลวง,รพช.</v>
      </c>
      <c r="N36" s="15">
        <f>+'10.ค่าใช้จ่าย(แยกกลุ่ม)'!AA51</f>
        <v>-0.11449346944339704</v>
      </c>
      <c r="O36" s="15">
        <f>+'10.ค่าใช้จ่าย(แยกกลุ่ม)'!AB51</f>
        <v>-6.5446961487553149E-2</v>
      </c>
      <c r="P36" s="15">
        <f>+'10.ค่าใช้จ่าย(แยกกลุ่ม)'!AC51</f>
        <v>-0.39372414827503877</v>
      </c>
      <c r="Q36" s="15">
        <f>+'10.ค่าใช้จ่าย(แยกกลุ่ม)'!AD51</f>
        <v>-0.23779946800114068</v>
      </c>
      <c r="R36" s="15">
        <f>+'10.ค่าใช้จ่าย(แยกกลุ่ม)'!AE51</f>
        <v>-0.17036972292555003</v>
      </c>
      <c r="S36" s="15">
        <f>+'10.ค่าใช้จ่าย(แยกกลุ่ม)'!AF51</f>
        <v>-0.19695899267599606</v>
      </c>
      <c r="T36" s="15">
        <f>+'10.ค่าใช้จ่าย(แยกกลุ่ม)'!AG51</f>
        <v>-7.3124477041576263E-2</v>
      </c>
      <c r="U36" s="15">
        <f>+'10.ค่าใช้จ่าย(แยกกลุ่ม)'!AH51</f>
        <v>1.8826743206311596E-2</v>
      </c>
      <c r="V36" s="15">
        <f>+'10.ค่าใช้จ่าย(แยกกลุ่ม)'!AI51</f>
        <v>-0.15231302673375702</v>
      </c>
      <c r="W36" s="15">
        <f>+'10.ค่าใช้จ่าย(แยกกลุ่ม)'!AJ51</f>
        <v>-0.20480581455134458</v>
      </c>
      <c r="X36" s="15">
        <f>+'10.ค่าใช้จ่าย(แยกกลุ่ม)'!AK51</f>
        <v>-0.43524148770602983</v>
      </c>
    </row>
    <row r="37" spans="1:24">
      <c r="A37" s="313" t="str">
        <f>+'10.ค่าใช้จ่าย(แยกกลุ่ม)'!B59</f>
        <v>เอราวัณ,รพช.</v>
      </c>
      <c r="B37" s="313">
        <f>+'10.ค่าใช้จ่าย(แยกกลุ่ม)'!C59</f>
        <v>10191.91058360862</v>
      </c>
      <c r="C37" s="313">
        <f>+'10.ค่าใช้จ่าย(แยกกลุ่ม)'!D59</f>
        <v>61.535409269361821</v>
      </c>
      <c r="D37" s="313">
        <f>+'10.ค่าใช้จ่าย(แยกกลุ่ม)'!E59</f>
        <v>1505.6492738199133</v>
      </c>
      <c r="E37" s="313">
        <f>+'10.ค่าใช้จ่าย(แยกกลุ่ม)'!F59</f>
        <v>1358.9309333220526</v>
      </c>
      <c r="F37" s="313">
        <f>+'10.ค่าใช้จ่าย(แยกกลุ่ม)'!G59</f>
        <v>722.85437639734812</v>
      </c>
      <c r="G37" s="313">
        <f>+'10.ค่าใช้จ่าย(แยกกลุ่ม)'!H59</f>
        <v>859.01349149770749</v>
      </c>
      <c r="H37" s="313">
        <f>+'10.ค่าใช้จ่าย(แยกกลุ่ม)'!I59</f>
        <v>754.34728442848177</v>
      </c>
      <c r="I37" s="313">
        <f>+'10.ค่าใช้จ่าย(แยกกลุ่ม)'!J59</f>
        <v>162.17351242076001</v>
      </c>
      <c r="J37" s="313">
        <f>+'10.ค่าใช้จ่าย(แยกกลุ่ม)'!K59</f>
        <v>380.04703035169427</v>
      </c>
      <c r="K37" s="313">
        <f>+'10.ค่าใช้จ่าย(แยกกลุ่ม)'!L59</f>
        <v>54.896936327517267</v>
      </c>
      <c r="L37" s="313">
        <f>+'10.ค่าใช้จ่าย(แยกกลุ่ม)'!M59</f>
        <v>1226.776543391217</v>
      </c>
      <c r="M37" s="16" t="str">
        <f>+'10.ค่าใช้จ่าย(แยกกลุ่ม)'!Z59</f>
        <v>เอราวัณ,รพช.</v>
      </c>
      <c r="N37" s="15">
        <f>+'10.ค่าใช้จ่าย(แยกกลุ่ม)'!AA59</f>
        <v>-1.0800874859529165E-2</v>
      </c>
      <c r="O37" s="15">
        <f>+'10.ค่าใช้จ่าย(แยกกลุ่ม)'!AB59</f>
        <v>-0.17572416400480975</v>
      </c>
      <c r="P37" s="15">
        <f>+'10.ค่าใช้จ่าย(แยกกลุ่ม)'!AC59</f>
        <v>1.1840488772919295E-3</v>
      </c>
      <c r="Q37" s="15">
        <f>+'10.ค่าใช้จ่าย(แยกกลุ่ม)'!AD59</f>
        <v>0.98725058817818523</v>
      </c>
      <c r="R37" s="15">
        <f>+'10.ค่าใช้จ่าย(แยกกลุ่ม)'!AE59</f>
        <v>-0.16430804890809836</v>
      </c>
      <c r="S37" s="15">
        <f>+'10.ค่าใช้จ่าย(แยกกลุ่ม)'!AF59</f>
        <v>-8.851668885392612E-2</v>
      </c>
      <c r="T37" s="15">
        <f>+'10.ค่าใช้จ่าย(แยกกลุ่ม)'!AG59</f>
        <v>-0.33248653225674552</v>
      </c>
      <c r="U37" s="15">
        <f>+'10.ค่าใช้จ่าย(แยกกลุ่ม)'!AH59</f>
        <v>-8.8352818038639994E-2</v>
      </c>
      <c r="V37" s="15">
        <f>+'10.ค่าใช้จ่าย(แยกกลุ่ม)'!AI59</f>
        <v>4.682721878829281E-2</v>
      </c>
      <c r="W37" s="15">
        <f>+'10.ค่าใช้จ่าย(แยกกลุ่ม)'!AJ59</f>
        <v>2.6303982488350072E-2</v>
      </c>
      <c r="X37" s="15">
        <f>+'10.ค่าใช้จ่าย(แยกกลุ่ม)'!AK59</f>
        <v>2.0025900998878101</v>
      </c>
    </row>
    <row r="38" spans="1:24">
      <c r="A38" s="313" t="str">
        <f>+'10.ค่าใช้จ่าย(แยกกลุ่ม)'!B80</f>
        <v>ปากชม,รพช.</v>
      </c>
      <c r="B38" s="313">
        <f>+'10.ค่าใช้จ่าย(แยกกลุ่ม)'!C80</f>
        <v>9051.2410103598322</v>
      </c>
      <c r="C38" s="313">
        <f>+'10.ค่าใช้จ่าย(แยกกลุ่ม)'!D80</f>
        <v>54.316777523546001</v>
      </c>
      <c r="D38" s="313">
        <f>+'10.ค่าใช้จ่าย(แยกกลุ่ม)'!E80</f>
        <v>1228.2507783176225</v>
      </c>
      <c r="E38" s="313">
        <f>+'10.ค่าใช้จ่าย(แยกกลุ่ม)'!F80</f>
        <v>714.41028124219747</v>
      </c>
      <c r="F38" s="313">
        <f>+'10.ค่าใช้จ่าย(แยกกลุ่ม)'!G80</f>
        <v>637.60363310397906</v>
      </c>
      <c r="G38" s="313">
        <f>+'10.ค่าใช้จ่าย(แยกกลุ่ม)'!H80</f>
        <v>616.51099877614001</v>
      </c>
      <c r="H38" s="313">
        <f>+'10.ค่าใช้จ่าย(แยกกลุ่ม)'!I80</f>
        <v>555.41252839641606</v>
      </c>
      <c r="I38" s="313">
        <f>+'10.ค่าใช้จ่าย(แยกกลุ่ม)'!J80</f>
        <v>235.5438809049196</v>
      </c>
      <c r="J38" s="313">
        <f>+'10.ค่าใช้จ่าย(แยกกลุ่ม)'!K80</f>
        <v>424.18440990712577</v>
      </c>
      <c r="K38" s="313">
        <f>+'10.ค่าใช้จ่าย(แยกกลุ่ม)'!L80</f>
        <v>77.285753697162193</v>
      </c>
      <c r="L38" s="313">
        <f>+'10.ค่าใช้จ่าย(แยกกลุ่ม)'!M80</f>
        <v>419.55548096877317</v>
      </c>
      <c r="M38" s="16" t="str">
        <f>+'10.ค่าใช้จ่าย(แยกกลุ่ม)'!Z80</f>
        <v>ปากชม,รพช.</v>
      </c>
      <c r="N38" s="15">
        <f>+'10.ค่าใช้จ่าย(แยกกลุ่ม)'!AA80</f>
        <v>-0.13521380235036179</v>
      </c>
      <c r="O38" s="15">
        <f>+'10.ค่าใช้จ่าย(แยกกลุ่ม)'!AB80</f>
        <v>0.13527157523160213</v>
      </c>
      <c r="P38" s="15">
        <f>+'10.ค่าใช้จ่าย(แยกกลุ่ม)'!AC80</f>
        <v>-0.35041751953789202</v>
      </c>
      <c r="Q38" s="15">
        <f>+'10.ค่าใช้จ่าย(แยกกลุ่ม)'!AD80</f>
        <v>-5.0304314507456718E-2</v>
      </c>
      <c r="R38" s="15">
        <f>+'10.ค่าใช้จ่าย(แยกกลุ่ม)'!AE80</f>
        <v>-0.21859561237155481</v>
      </c>
      <c r="S38" s="15">
        <f>+'10.ค่าใช้จ่าย(แยกกลุ่ม)'!AF80</f>
        <v>-0.26684386159125423</v>
      </c>
      <c r="T38" s="15">
        <f>+'10.ค่าใช้จ่าย(แยกกลุ่ม)'!AG80</f>
        <v>-0.30400503813679397</v>
      </c>
      <c r="U38" s="15">
        <f>+'10.ค่าใช้จ่าย(แยกกลุ่ม)'!AH80</f>
        <v>-0.35697859042886465</v>
      </c>
      <c r="V38" s="15">
        <f>+'10.ค่าใช้จ่าย(แยกกลุ่ม)'!AI80</f>
        <v>-8.9510011405190826E-3</v>
      </c>
      <c r="W38" s="15">
        <f>+'10.ค่าใช้จ่าย(แยกกลุ่ม)'!AJ80</f>
        <v>-7.3616240585704339E-3</v>
      </c>
      <c r="X38" s="15">
        <f>+'10.ค่าใช้จ่าย(แยกกลุ่ม)'!AK80</f>
        <v>-0.33932313276441223</v>
      </c>
    </row>
    <row r="39" spans="1:24">
      <c r="A39" s="313" t="str">
        <f>+'10.ค่าใช้จ่าย(แยกกลุ่ม)'!B92</f>
        <v>ผาขาว,รพช.</v>
      </c>
      <c r="B39" s="313">
        <f>+'10.ค่าใช้จ่าย(แยกกลุ่ม)'!C92</f>
        <v>8627.3835301810559</v>
      </c>
      <c r="C39" s="313">
        <f>+'10.ค่าใช้จ่าย(แยกกลุ่ม)'!D92</f>
        <v>39.866823582670499</v>
      </c>
      <c r="D39" s="313">
        <f>+'10.ค่าใช้จ่าย(แยกกลุ่ม)'!E92</f>
        <v>1455.8894740774219</v>
      </c>
      <c r="E39" s="313">
        <f>+'10.ค่าใช้จ่าย(แยกกลุ่ม)'!F92</f>
        <v>577.58735208681765</v>
      </c>
      <c r="F39" s="313">
        <f>+'10.ค่าใช้จ่าย(แยกกลุ่ม)'!G92</f>
        <v>1047.2825841728363</v>
      </c>
      <c r="G39" s="313">
        <f>+'10.ค่าใช้จ่าย(แยกกลุ่ม)'!H92</f>
        <v>940.39654824242484</v>
      </c>
      <c r="H39" s="313">
        <f>+'10.ค่าใช้จ่าย(แยกกลุ่ม)'!I92</f>
        <v>351.43411414085898</v>
      </c>
      <c r="I39" s="313">
        <f>+'10.ค่าใช้จ่าย(แยกกลุ่ม)'!J92</f>
        <v>136.46580234649096</v>
      </c>
      <c r="J39" s="313">
        <f>+'10.ค่าใช้จ่าย(แยกกลุ่ม)'!K92</f>
        <v>369.11604855716917</v>
      </c>
      <c r="K39" s="313">
        <f>+'10.ค่าใช้จ่าย(แยกกลุ่ม)'!L92</f>
        <v>131.73788049480319</v>
      </c>
      <c r="L39" s="313">
        <f>+'10.ค่าใช้จ่าย(แยกกลุ่ม)'!M92</f>
        <v>207.39332904797797</v>
      </c>
      <c r="M39" s="16" t="str">
        <f>+'10.ค่าใช้จ่าย(แยกกลุ่ม)'!Z92</f>
        <v>ผาขาว,รพช.</v>
      </c>
      <c r="N39" s="15">
        <f>+'10.ค่าใช้จ่าย(แยกกลุ่ม)'!AA92</f>
        <v>-6.6204726243620241E-2</v>
      </c>
      <c r="O39" s="15">
        <f>+'10.ค่าใช้จ่าย(แยกกลุ่ม)'!AB92</f>
        <v>-0.18724515635269787</v>
      </c>
      <c r="P39" s="15">
        <f>+'10.ค่าใช้จ่าย(แยกกลุ่ม)'!AC92</f>
        <v>-2.0283497357954164E-2</v>
      </c>
      <c r="Q39" s="15">
        <f>+'10.ค่าใช้จ่าย(แยกกลุ่ม)'!AD92</f>
        <v>2.5945451849111584E-2</v>
      </c>
      <c r="R39" s="15">
        <f>+'10.ค่าใช้จ่าย(แยกกลุ่ม)'!AE92</f>
        <v>0.33024949364282885</v>
      </c>
      <c r="S39" s="15">
        <f>+'10.ค่าใช้จ่าย(แยกกลุ่ม)'!AF92</f>
        <v>-1.2739564515099088E-2</v>
      </c>
      <c r="T39" s="15">
        <f>+'10.ค่าใช้จ่าย(แยกกลุ่ม)'!AG92</f>
        <v>-0.55421547871264909</v>
      </c>
      <c r="U39" s="15">
        <f>+'10.ค่าใช้จ่าย(แยกกลุ่ม)'!AH92</f>
        <v>-0.19655315429221587</v>
      </c>
      <c r="V39" s="15">
        <f>+'10.ค่าใช้จ่าย(แยกกลุ่ม)'!AI92</f>
        <v>-1.590087670690734E-2</v>
      </c>
      <c r="W39" s="15">
        <f>+'10.ค่าใช้จ่าย(แยกกลุ่ม)'!AJ92</f>
        <v>2.5080595642485957</v>
      </c>
      <c r="X39" s="15">
        <f>+'10.ค่าใช้จ่าย(แยกกลุ่ม)'!AK92</f>
        <v>-0.45923687280385855</v>
      </c>
    </row>
    <row r="40" spans="1:24">
      <c r="A40" s="313" t="str">
        <f>+'10.ค่าใช้จ่าย(แยกกลุ่ม)'!B99</f>
        <v>เชียงคาน,รพช.</v>
      </c>
      <c r="B40" s="313">
        <f>+'10.ค่าใช้จ่าย(แยกกลุ่ม)'!C99</f>
        <v>8765.4599257899554</v>
      </c>
      <c r="C40" s="313">
        <f>+'10.ค่าใช้จ่าย(แยกกลุ่ม)'!D99</f>
        <v>42.951455592299347</v>
      </c>
      <c r="D40" s="313">
        <f>+'10.ค่าใช้จ่าย(แยกกลุ่ม)'!E99</f>
        <v>1646.6424292977217</v>
      </c>
      <c r="E40" s="313">
        <f>+'10.ค่าใช้จ่าย(แยกกลุ่ม)'!F99</f>
        <v>755.175193493194</v>
      </c>
      <c r="F40" s="313">
        <f>+'10.ค่าใช้จ่าย(แยกกลุ่ม)'!G99</f>
        <v>733.34559550359688</v>
      </c>
      <c r="G40" s="313">
        <f>+'10.ค่าใช้จ่าย(แยกกลุ่ม)'!H99</f>
        <v>566.41761892115835</v>
      </c>
      <c r="H40" s="313">
        <f>+'10.ค่าใช้จ่าย(แยกกลุ่ม)'!I99</f>
        <v>232.86778154665703</v>
      </c>
      <c r="I40" s="313">
        <f>+'10.ค่าใช้จ่าย(แยกกลุ่ม)'!J99</f>
        <v>70.163730080582383</v>
      </c>
      <c r="J40" s="313">
        <f>+'10.ค่าใช้จ่าย(แยกกลุ่ม)'!K99</f>
        <v>311.36314676778494</v>
      </c>
      <c r="K40" s="313">
        <f>+'10.ค่าใช้จ่าย(แยกกลุ่ม)'!L99</f>
        <v>32.689071783365016</v>
      </c>
      <c r="L40" s="313">
        <f>+'10.ค่าใช้จ่าย(แยกกลุ่ม)'!M99</f>
        <v>267.0002045443286</v>
      </c>
      <c r="M40" s="16" t="str">
        <f>+'10.ค่าใช้จ่าย(แยกกลุ่ม)'!Z99</f>
        <v>เชียงคาน,รพช.</v>
      </c>
      <c r="N40" s="15">
        <f>+'10.ค่าใช้จ่าย(แยกกลุ่ม)'!AA99</f>
        <v>0.11506244694763548</v>
      </c>
      <c r="O40" s="15">
        <f>+'10.ค่าใช้จ่าย(แยกกลุ่ม)'!AB99</f>
        <v>0.29474485286429636</v>
      </c>
      <c r="P40" s="15">
        <f>+'10.ค่าใช้จ่าย(แยกกลุ่ม)'!AC99</f>
        <v>6.6339826539943927E-2</v>
      </c>
      <c r="Q40" s="15">
        <f>+'10.ค่าใช้จ่าย(แยกกลุ่ม)'!AD99</f>
        <v>4.4114975997548961E-2</v>
      </c>
      <c r="R40" s="15">
        <f>+'10.ค่าใช้จ่าย(แยกกลุ่ม)'!AE99</f>
        <v>0.4363731063060638</v>
      </c>
      <c r="S40" s="15">
        <f>+'10.ค่าใช้จ่าย(แยกกลุ่ม)'!AF99</f>
        <v>2.3626299243341156E-5</v>
      </c>
      <c r="T40" s="15">
        <f>+'10.ค่าใช้จ่าย(แยกกลุ่ม)'!AG99</f>
        <v>-0.69333631246645266</v>
      </c>
      <c r="U40" s="15">
        <f>+'10.ค่าใช้จ่าย(แยกกลุ่ม)'!AH99</f>
        <v>-0.79526981236214722</v>
      </c>
      <c r="V40" s="15">
        <f>+'10.ค่าใช้จ่าย(แยกกลุ่ม)'!AI99</f>
        <v>1.5312321444775243E-2</v>
      </c>
      <c r="W40" s="15">
        <f>+'10.ค่าใช้จ่าย(แยกกลุ่ม)'!AJ99</f>
        <v>-0.53417561753316622</v>
      </c>
      <c r="X40" s="15">
        <f>+'10.ค่าใช้จ่าย(แยกกลุ่ม)'!AK99</f>
        <v>-0.4311666180432871</v>
      </c>
    </row>
    <row r="41" spans="1:24">
      <c r="A41" s="313" t="str">
        <f>+'10.ค่าใช้จ่าย(แยกกลุ่ม)'!B103</f>
        <v>สมเด็จพระยุพราชด่านซ้าย,รพช.</v>
      </c>
      <c r="B41" s="313">
        <f>+'10.ค่าใช้จ่าย(แยกกลุ่ม)'!C103</f>
        <v>8282.8305529321333</v>
      </c>
      <c r="C41" s="313">
        <f>+'10.ค่าใช้จ่าย(แยกกลุ่ม)'!D103</f>
        <v>32.385654046390705</v>
      </c>
      <c r="D41" s="313">
        <f>+'10.ค่าใช้จ่าย(แยกกลุ่ม)'!E103</f>
        <v>1923.5947332780809</v>
      </c>
      <c r="E41" s="313">
        <f>+'10.ค่าใช้จ่าย(แยกกลุ่ม)'!F103</f>
        <v>617.85601209559115</v>
      </c>
      <c r="F41" s="313">
        <f>+'10.ค่าใช้จ่าย(แยกกลุ่ม)'!G103</f>
        <v>298.03998492334244</v>
      </c>
      <c r="G41" s="313">
        <f>+'10.ค่าใช้จ่าย(แยกกลุ่ม)'!H103</f>
        <v>460.68122797662255</v>
      </c>
      <c r="H41" s="313">
        <f>+'10.ค่าใช้จ่าย(แยกกลุ่ม)'!I103</f>
        <v>170.64400105365277</v>
      </c>
      <c r="I41" s="313">
        <f>+'10.ค่าใช้จ่าย(แยกกลุ่ม)'!J103</f>
        <v>811.82815608623673</v>
      </c>
      <c r="J41" s="313">
        <f>+'10.ค่าใช้จ่าย(แยกกลุ่ม)'!K103</f>
        <v>210.12607846286625</v>
      </c>
      <c r="K41" s="313">
        <f>+'10.ค่าใช้จ่าย(แยกกลุ่ม)'!L103</f>
        <v>302.19788652673645</v>
      </c>
      <c r="L41" s="313">
        <f>+'10.ค่าใช้จ่าย(แยกกลุ่ม)'!M103</f>
        <v>202.75723103478552</v>
      </c>
      <c r="M41" s="16" t="str">
        <f>+'10.ค่าใช้จ่าย(แยกกลุ่ม)'!Z103</f>
        <v>สมเด็จพระยุพราชด่านซ้าย,รพช.</v>
      </c>
      <c r="N41" s="15">
        <f>+'10.ค่าใช้จ่าย(แยกกลุ่ม)'!AA103</f>
        <v>5.3666707987691999E-2</v>
      </c>
      <c r="O41" s="15">
        <f>+'10.ค่าใช้จ่าย(แยกกลุ่ม)'!AB103</f>
        <v>-2.3754648009510892E-2</v>
      </c>
      <c r="P41" s="15">
        <f>+'10.ค่าใช้จ่าย(แยกกลุ่ม)'!AC103</f>
        <v>0.245689797445411</v>
      </c>
      <c r="Q41" s="15">
        <f>+'10.ค่าใช้จ่าย(แยกกลุ่ม)'!AD103</f>
        <v>-0.14574429775023651</v>
      </c>
      <c r="R41" s="15">
        <f>+'10.ค่าใช้จ่าย(แยกกลุ่ม)'!AE103</f>
        <v>-0.4162416443589943</v>
      </c>
      <c r="S41" s="15">
        <f>+'10.ค่าใช้จ่าย(แยกกลุ่ม)'!AF103</f>
        <v>-0.18665645845085219</v>
      </c>
      <c r="T41" s="15">
        <f>+'10.ค่าใช้จ่าย(แยกกลุ่ม)'!AG103</f>
        <v>-0.77527883732551961</v>
      </c>
      <c r="U41" s="15">
        <f>+'10.ค่าใช้จ่าย(แยกกลุ่ม)'!AH103</f>
        <v>1.3688268929593892</v>
      </c>
      <c r="V41" s="15">
        <f>+'10.ค่าใช้จ่าย(แยกกลุ่ม)'!AI103</f>
        <v>-0.3148078096752675</v>
      </c>
      <c r="W41" s="15">
        <f>+'10.ค่าใช้จ่าย(แยกกลุ่ม)'!AJ103</f>
        <v>3.306367118864955</v>
      </c>
      <c r="X41" s="15">
        <f>+'10.ค่าใช้จ่าย(แยกกลุ่ม)'!AK103</f>
        <v>-0.56803373374739419</v>
      </c>
    </row>
    <row r="42" spans="1:24">
      <c r="A42" s="313" t="str">
        <f>+'10.ค่าใช้จ่าย(แยกกลุ่ม)'!B122</f>
        <v>วังสะพุง,รพช.</v>
      </c>
      <c r="B42" s="313">
        <f>+'10.ค่าใช้จ่าย(แยกกลุ่ม)'!C122</f>
        <v>7486.6422854588336</v>
      </c>
      <c r="C42" s="313">
        <f>+'10.ค่าใช้จ่าย(แยกกลุ่ม)'!D122</f>
        <v>36.972235140013282</v>
      </c>
      <c r="D42" s="313">
        <f>+'10.ค่าใช้จ่าย(แยกกลุ่ม)'!E122</f>
        <v>1511.4999876087888</v>
      </c>
      <c r="E42" s="313">
        <f>+'10.ค่าใช้จ่าย(แยกกลุ่ม)'!F122</f>
        <v>869.15691752128214</v>
      </c>
      <c r="F42" s="313">
        <f>+'10.ค่าใช้จ่าย(แยกกลุ่ม)'!G122</f>
        <v>1039.8507291212989</v>
      </c>
      <c r="G42" s="313">
        <f>+'10.ค่าใช้จ่าย(แยกกลุ่ม)'!H122</f>
        <v>1066.6890401958947</v>
      </c>
      <c r="H42" s="313">
        <f>+'10.ค่าใช้จ่าย(แยกกลุ่ม)'!I122</f>
        <v>602.95698215613083</v>
      </c>
      <c r="I42" s="313">
        <f>+'10.ค่าใช้จ่าย(แยกกลุ่ม)'!J122</f>
        <v>454.42915338232541</v>
      </c>
      <c r="J42" s="313">
        <f>+'10.ค่าใช้จ่าย(แยกกลุ่ม)'!K122</f>
        <v>293.03238799932939</v>
      </c>
      <c r="K42" s="313">
        <f>+'10.ค่าใช้จ่าย(แยกกลุ่ม)'!L122</f>
        <v>3.9171990629665951</v>
      </c>
      <c r="L42" s="313">
        <f>+'10.ค่าใช้จ่าย(แยกกลุ่ม)'!M122</f>
        <v>194.33681546258873</v>
      </c>
      <c r="M42" s="16" t="str">
        <f>+'10.ค่าใช้จ่าย(แยกกลุ่ม)'!Z122</f>
        <v>วังสะพุง,รพช.</v>
      </c>
      <c r="N42" s="15">
        <f>+'10.ค่าใช้จ่าย(แยกกลุ่ม)'!AA122</f>
        <v>1.4605366957688486E-2</v>
      </c>
      <c r="O42" s="15">
        <f>+'10.ค่าใช้จ่าย(แยกกลุ่ม)'!AB122</f>
        <v>-0.43230104614980169</v>
      </c>
      <c r="P42" s="15">
        <f>+'10.ค่าใช้จ่าย(แยกกลุ่ม)'!AC122</f>
        <v>-8.9312968544135563E-2</v>
      </c>
      <c r="Q42" s="15">
        <f>+'10.ค่าใช้จ่าย(แยกกลุ่ม)'!AD122</f>
        <v>0.21008751068340778</v>
      </c>
      <c r="R42" s="15">
        <f>+'10.ค่าใช้จ่าย(แยกกลุ่ม)'!AE122</f>
        <v>0.44911035681744138</v>
      </c>
      <c r="S42" s="15">
        <f>+'10.ค่าใช้จ่าย(แยกกลุ่ม)'!AF122</f>
        <v>0.76945860856660564</v>
      </c>
      <c r="T42" s="15">
        <f>+'10.ค่าใช้จ่าย(แยกกลุ่ม)'!AG122</f>
        <v>-0.25589873874562941</v>
      </c>
      <c r="U42" s="15">
        <f>+'10.ค่าใช้จ่าย(แยกกลุ่ม)'!AH122</f>
        <v>-0.21728936351680242</v>
      </c>
      <c r="V42" s="15">
        <f>+'10.ค่าใช้จ่าย(แยกกลุ่ม)'!AI122</f>
        <v>-0.1237847339005498</v>
      </c>
      <c r="W42" s="15">
        <f>+'10.ค่าใช้จ่าย(แยกกลุ่ม)'!AJ122</f>
        <v>-0.918894434053107</v>
      </c>
      <c r="X42" s="15">
        <f>+'10.ค่าใช้จ่าย(แยกกลุ่ม)'!AK122</f>
        <v>0.50555159134890948</v>
      </c>
    </row>
    <row r="43" spans="1:24">
      <c r="A43" s="313" t="str">
        <f>+'10.ค่าใช้จ่าย(แยกกลุ่ม)'!B142</f>
        <v>เลย,รพท.</v>
      </c>
      <c r="B43" s="313">
        <f>+'10.ค่าใช้จ่าย(แยกกลุ่ม)'!C142</f>
        <v>7200.0248498174224</v>
      </c>
      <c r="C43" s="313">
        <f>+'10.ค่าใช้จ่าย(แยกกลุ่ม)'!D142</f>
        <v>67.399650972330036</v>
      </c>
      <c r="D43" s="313">
        <f>+'10.ค่าใช้จ่าย(แยกกลุ่ม)'!E142</f>
        <v>2186.6882314668364</v>
      </c>
      <c r="E43" s="313">
        <f>+'10.ค่าใช้จ่าย(แยกกลุ่ม)'!F142</f>
        <v>1640.4823811395147</v>
      </c>
      <c r="F43" s="313">
        <f>+'10.ค่าใช้จ่าย(แยกกลุ่ม)'!G142</f>
        <v>171.14193214529686</v>
      </c>
      <c r="G43" s="313">
        <f>+'10.ค่าใช้จ่าย(แยกกลุ่ม)'!H142</f>
        <v>500.21046996402549</v>
      </c>
      <c r="H43" s="313">
        <f>+'10.ค่าใช้จ่าย(แยกกลุ่ม)'!I142</f>
        <v>382.99583331980097</v>
      </c>
      <c r="I43" s="313">
        <f>+'10.ค่าใช้จ่าย(แยกกลุ่ม)'!J142</f>
        <v>906.41954663211038</v>
      </c>
      <c r="J43" s="313">
        <f>+'10.ค่าใช้จ่าย(แยกกลุ่ม)'!K142</f>
        <v>265.50942169016434</v>
      </c>
      <c r="K43" s="313">
        <f>+'10.ค่าใช้จ่าย(แยกกลุ่ม)'!L142</f>
        <v>302.54306583566904</v>
      </c>
      <c r="L43" s="313">
        <f>+'10.ค่าใช้จ่าย(แยกกลุ่ม)'!M142</f>
        <v>36.097391277989068</v>
      </c>
      <c r="M43" s="16" t="str">
        <f>+'10.ค่าใช้จ่าย(แยกกลุ่ม)'!Z142</f>
        <v>เลย,รพท.</v>
      </c>
      <c r="N43" s="15">
        <f>+'10.ค่าใช้จ่าย(แยกกลุ่ม)'!AA142</f>
        <v>2.4504835281541425E-2</v>
      </c>
      <c r="O43" s="15">
        <f>+'10.ค่าใช้จ่าย(แยกกลุ่ม)'!AB142</f>
        <v>-7.9899364658522626E-2</v>
      </c>
      <c r="P43" s="15">
        <f>+'10.ค่าใช้จ่าย(แยกกลุ่ม)'!AC142</f>
        <v>1.7362232293256192E-2</v>
      </c>
      <c r="Q43" s="15">
        <f>+'10.ค่าใช้จ่าย(แยกกลุ่ม)'!AD142</f>
        <v>0.40911786393354399</v>
      </c>
      <c r="R43" s="15">
        <f>+'10.ค่าใช้จ่าย(แยกกลุ่ม)'!AE142</f>
        <v>-0.255787496806963</v>
      </c>
      <c r="S43" s="15">
        <f>+'10.ค่าใช้จ่าย(แยกกลุ่ม)'!AF142</f>
        <v>0.15828362697217938</v>
      </c>
      <c r="T43" s="15">
        <f>+'10.ค่าใช้จ่าย(แยกกลุ่ม)'!AG142</f>
        <v>-1.5955759880085595E-2</v>
      </c>
      <c r="U43" s="15">
        <f>+'10.ค่าใช้จ่าย(แยกกลุ่ม)'!AH142</f>
        <v>0.56262500434305374</v>
      </c>
      <c r="V43" s="15">
        <f>+'10.ค่าใช้จ่าย(แยกกลุ่ม)'!AI142</f>
        <v>-0.15088442056520268</v>
      </c>
      <c r="W43" s="15">
        <f>+'10.ค่าใช้จ่าย(แยกกลุ่ม)'!AJ142</f>
        <v>1.0782635641973923</v>
      </c>
      <c r="X43" s="15">
        <f>+'10.ค่าใช้จ่าย(แยกกลุ่ม)'!AK142</f>
        <v>-0.71111798608630972</v>
      </c>
    </row>
    <row r="45" spans="1:24">
      <c r="A45" s="371" t="s">
        <v>49</v>
      </c>
      <c r="B45" s="380" t="s">
        <v>248</v>
      </c>
      <c r="C45" s="381"/>
      <c r="D45" s="381"/>
      <c r="E45" s="381"/>
      <c r="F45" s="381"/>
      <c r="G45" s="381"/>
      <c r="H45" s="381"/>
      <c r="I45" s="381"/>
      <c r="J45" s="381"/>
      <c r="K45" s="381"/>
      <c r="L45" s="382"/>
      <c r="M45" s="371" t="s">
        <v>49</v>
      </c>
      <c r="N45" s="380" t="s">
        <v>731</v>
      </c>
      <c r="O45" s="381"/>
      <c r="P45" s="381"/>
      <c r="Q45" s="381"/>
      <c r="R45" s="381"/>
      <c r="S45" s="381"/>
      <c r="T45" s="381"/>
      <c r="U45" s="381"/>
      <c r="V45" s="381"/>
      <c r="W45" s="381"/>
      <c r="X45" s="382"/>
    </row>
    <row r="46" spans="1:24">
      <c r="A46" s="371"/>
      <c r="B46" s="38" t="s">
        <v>5</v>
      </c>
      <c r="C46" s="38" t="s">
        <v>8</v>
      </c>
      <c r="D46" s="38" t="s">
        <v>11</v>
      </c>
      <c r="E46" s="38" t="s">
        <v>17</v>
      </c>
      <c r="F46" s="38" t="s">
        <v>20</v>
      </c>
      <c r="G46" s="38" t="s">
        <v>23</v>
      </c>
      <c r="H46" s="38" t="s">
        <v>26</v>
      </c>
      <c r="I46" s="38" t="s">
        <v>29</v>
      </c>
      <c r="J46" s="38" t="s">
        <v>32</v>
      </c>
      <c r="K46" s="38" t="s">
        <v>35</v>
      </c>
      <c r="L46" s="38" t="s">
        <v>38</v>
      </c>
      <c r="M46" s="371"/>
      <c r="N46" s="38" t="s">
        <v>5</v>
      </c>
      <c r="O46" s="38" t="s">
        <v>8</v>
      </c>
      <c r="P46" s="38" t="s">
        <v>11</v>
      </c>
      <c r="Q46" s="38" t="s">
        <v>17</v>
      </c>
      <c r="R46" s="38" t="s">
        <v>20</v>
      </c>
      <c r="S46" s="38" t="s">
        <v>23</v>
      </c>
      <c r="T46" s="38" t="s">
        <v>26</v>
      </c>
      <c r="U46" s="38" t="s">
        <v>29</v>
      </c>
      <c r="V46" s="38" t="s">
        <v>32</v>
      </c>
      <c r="W46" s="38" t="s">
        <v>35</v>
      </c>
      <c r="X46" s="38" t="s">
        <v>38</v>
      </c>
    </row>
    <row r="47" spans="1:24">
      <c r="A47" s="313" t="str">
        <f>+'10.ค่าใช้จ่าย(แยกกลุ่ม)'!B7</f>
        <v>นิคมน้ำอูน,รพช.</v>
      </c>
      <c r="B47" s="313">
        <f>+'10.ค่าใช้จ่าย(แยกกลุ่ม)'!C7</f>
        <v>16675.364300898953</v>
      </c>
      <c r="C47" s="313">
        <f>+'10.ค่าใช้จ่าย(แยกกลุ่ม)'!D7</f>
        <v>47.917921258776104</v>
      </c>
      <c r="D47" s="313">
        <f>+'10.ค่าใช้จ่าย(แยกกลุ่ม)'!E7</f>
        <v>1340.6377886771097</v>
      </c>
      <c r="E47" s="313">
        <f>+'10.ค่าใช้จ่าย(แยกกลุ่ม)'!F7</f>
        <v>574.0041985000521</v>
      </c>
      <c r="F47" s="313">
        <f>+'10.ค่าใช้จ่าย(แยกกลุ่ม)'!G7</f>
        <v>845.58188888969505</v>
      </c>
      <c r="G47" s="313">
        <f>+'10.ค่าใช้จ่าย(แยกกลุ่ม)'!H7</f>
        <v>1318.986978845461</v>
      </c>
      <c r="H47" s="313">
        <f>+'10.ค่าใช้จ่าย(แยกกลุ่ม)'!I7</f>
        <v>2673.2951683390534</v>
      </c>
      <c r="I47" s="313">
        <f>+'10.ค่าใช้จ่าย(แยกกลุ่ม)'!J7</f>
        <v>264.06626906677695</v>
      </c>
      <c r="J47" s="313">
        <f>+'10.ค่าใช้จ่าย(แยกกลุ่ม)'!K7</f>
        <v>421.10766758327475</v>
      </c>
      <c r="K47" s="313">
        <f>+'10.ค่าใช้จ่าย(แยกกลุ่ม)'!L7</f>
        <v>27.886979087309939</v>
      </c>
      <c r="L47" s="313">
        <f>+'10.ค่าใช้จ่าย(แยกกลุ่ม)'!M7</f>
        <v>67.717742774154075</v>
      </c>
      <c r="M47" s="16" t="str">
        <f>+'10.ค่าใช้จ่าย(แยกกลุ่ม)'!Z7</f>
        <v>นิคมน้ำอูน,รพช.</v>
      </c>
      <c r="N47" s="15">
        <f>+'10.ค่าใช้จ่าย(แยกกลุ่ม)'!AA7</f>
        <v>0.26744532140702904</v>
      </c>
      <c r="O47" s="15">
        <f>+'10.ค่าใช้จ่าย(แยกกลุ่ม)'!AB7</f>
        <v>-0.29861925775910331</v>
      </c>
      <c r="P47" s="15">
        <f>+'10.ค่าใช้จ่าย(แยกกลุ่ม)'!AC7</f>
        <v>-0.10750331920581072</v>
      </c>
      <c r="Q47" s="15">
        <f>+'10.ค่าใช้จ่าย(แยกกลุ่ม)'!AD7</f>
        <v>0.1225853582041691</v>
      </c>
      <c r="R47" s="15">
        <f>+'10.ค่าใช้จ่าย(แยกกลุ่ม)'!AE7</f>
        <v>0.15190861185821605</v>
      </c>
      <c r="S47" s="15">
        <f>+'10.ค่าใช้จ่าย(แยกกลุ่ม)'!AF7</f>
        <v>0.84835372356045757</v>
      </c>
      <c r="T47" s="15">
        <f>+'10.ค่าใช้จ่าย(แยกกลุ่ม)'!AG7</f>
        <v>0.65046493670628425</v>
      </c>
      <c r="U47" s="15">
        <f>+'10.ค่าใช้จ่าย(แยกกลุ่ม)'!AH7</f>
        <v>7.7040043862986685E-2</v>
      </c>
      <c r="V47" s="15">
        <f>+'10.ค่าใช้จ่าย(แยกกลุ่ม)'!AI7</f>
        <v>2.9439955794008325E-5</v>
      </c>
      <c r="W47" s="15">
        <f>+'10.ค่าใช้จ่าย(แยกกลุ่ม)'!AJ7</f>
        <v>-0.34527293423070715</v>
      </c>
      <c r="X47" s="15">
        <f>+'10.ค่าใช้จ่าย(แยกกลุ่ม)'!AK7</f>
        <v>-0.8870404432534309</v>
      </c>
    </row>
    <row r="48" spans="1:24">
      <c r="A48" s="313" t="str">
        <f>+'10.ค่าใช้จ่าย(แยกกลุ่ม)'!B19</f>
        <v>เต่างอย,รพช.</v>
      </c>
      <c r="B48" s="313">
        <f>+'10.ค่าใช้จ่าย(แยกกลุ่ม)'!C19</f>
        <v>12905.138207285649</v>
      </c>
      <c r="C48" s="313">
        <f>+'10.ค่าใช้จ่าย(แยกกลุ่ม)'!D19</f>
        <v>68.568577984050663</v>
      </c>
      <c r="D48" s="313">
        <f>+'10.ค่าใช้จ่าย(แยกกลุ่ม)'!E19</f>
        <v>1251.9058172904251</v>
      </c>
      <c r="E48" s="313">
        <f>+'10.ค่าใช้จ่าย(แยกกลุ่ม)'!F19</f>
        <v>651.47460449189794</v>
      </c>
      <c r="F48" s="313">
        <f>+'10.ค่าใช้จ่าย(แยกกลุ่ม)'!G19</f>
        <v>745.05811188250345</v>
      </c>
      <c r="G48" s="313">
        <f>+'10.ค่าใช้จ่าย(แยกกลุ่ม)'!H19</f>
        <v>657.04026912334416</v>
      </c>
      <c r="H48" s="313">
        <f>+'10.ค่าใช้จ่าย(แยกกลุ่ม)'!I19</f>
        <v>505.46513391658499</v>
      </c>
      <c r="I48" s="313">
        <f>+'10.ค่าใช้จ่าย(แยกกลุ่ม)'!J19</f>
        <v>102.55942646530652</v>
      </c>
      <c r="J48" s="313">
        <f>+'10.ค่าใช้จ่าย(แยกกลุ่ม)'!K19</f>
        <v>446.231795469048</v>
      </c>
      <c r="K48" s="313">
        <f>+'10.ค่าใช้จ่าย(แยกกลุ่ม)'!L19</f>
        <v>19.054251821063311</v>
      </c>
      <c r="L48" s="313">
        <f>+'10.ค่าใช้จ่าย(แยกกลุ่ม)'!M19</f>
        <v>9.1312943933217792</v>
      </c>
      <c r="M48" s="16" t="str">
        <f>+'10.ค่าใช้จ่าย(แยกกลุ่ม)'!Z19</f>
        <v>เต่างอย,รพช.</v>
      </c>
      <c r="N48" s="15">
        <f>+'10.ค่าใช้จ่าย(แยกกลุ่ม)'!AA19</f>
        <v>0.19989537644811828</v>
      </c>
      <c r="O48" s="15">
        <f>+'10.ค่าใช้จ่าย(แยกกลุ่ม)'!AB19</f>
        <v>-5.3489402525627129E-3</v>
      </c>
      <c r="P48" s="15">
        <f>+'10.ค่าใช้จ่าย(แยกกลุ่ม)'!AC19</f>
        <v>-0.11654330707923002</v>
      </c>
      <c r="Q48" s="15">
        <f>+'10.ค่าใช้จ่าย(แยกกลุ่ม)'!AD19</f>
        <v>-1.6648663029628686E-2</v>
      </c>
      <c r="R48" s="15">
        <f>+'10.ค่าใช้จ่าย(แยกกลุ่ม)'!AE19</f>
        <v>-1.5379435103310531E-2</v>
      </c>
      <c r="S48" s="15">
        <f>+'10.ค่าใช้จ่าย(แยกกลุ่ม)'!AF19</f>
        <v>8.1659204836705794E-3</v>
      </c>
      <c r="T48" s="15">
        <f>+'10.ค่าใช้จ่าย(แยกกลุ่ม)'!AG19</f>
        <v>-5.6503716860984411E-2</v>
      </c>
      <c r="U48" s="15">
        <f>+'10.ค่าใช้จ่าย(แยกกลุ่ม)'!AH19</f>
        <v>-0.44644276805898392</v>
      </c>
      <c r="V48" s="15">
        <f>+'10.ค่าใช้จ่าย(แยกกลุ่ม)'!AI19</f>
        <v>0.28697528215798662</v>
      </c>
      <c r="W48" s="15">
        <f>+'10.ค่าใช้จ่าย(แยกกลุ่ม)'!AJ19</f>
        <v>-0.72049870213963463</v>
      </c>
      <c r="X48" s="15">
        <f>+'10.ค่าใช้จ่าย(แยกกลุ่ม)'!AK19</f>
        <v>-0.95358019906677749</v>
      </c>
    </row>
    <row r="49" spans="1:24">
      <c r="A49" s="313" t="str">
        <f>+'10.ค่าใช้จ่าย(แยกกลุ่ม)'!B37</f>
        <v>กุดบาก,รพช.</v>
      </c>
      <c r="B49" s="313">
        <f>+'10.ค่าใช้จ่าย(แยกกลุ่ม)'!C37</f>
        <v>10585.085409799931</v>
      </c>
      <c r="C49" s="313">
        <f>+'10.ค่าใช้จ่าย(แยกกลุ่ม)'!D37</f>
        <v>111.33255139431277</v>
      </c>
      <c r="D49" s="313">
        <f>+'10.ค่าใช้จ่าย(แยกกลุ่ม)'!E37</f>
        <v>1066.4431582995157</v>
      </c>
      <c r="E49" s="313">
        <f>+'10.ค่าใช้จ่าย(แยกกลุ่ม)'!F37</f>
        <v>572.7245109827129</v>
      </c>
      <c r="F49" s="313">
        <f>+'10.ค่าใช้จ่าย(แยกกลุ่ม)'!G37</f>
        <v>702.92318755471979</v>
      </c>
      <c r="G49" s="313">
        <f>+'10.ค่าใช้จ่าย(แยกกลุ่ม)'!H37</f>
        <v>627.13139433731897</v>
      </c>
      <c r="H49" s="313">
        <f>+'10.ค่าใช้จ่าย(แยกกลุ่ม)'!I37</f>
        <v>1536.8058570727926</v>
      </c>
      <c r="I49" s="313">
        <f>+'10.ค่าใช้จ่าย(แยกกลุ่ม)'!J37</f>
        <v>182.56917468726968</v>
      </c>
      <c r="J49" s="313">
        <f>+'10.ค่าใช้จ่าย(แยกกลุ่ม)'!K37</f>
        <v>360.08327790848085</v>
      </c>
      <c r="K49" s="313">
        <f>+'10.ค่าใช้จ่าย(แยกกลุ่ม)'!L37</f>
        <v>26.924553346997687</v>
      </c>
      <c r="L49" s="313">
        <f>+'10.ค่าใช้จ่าย(แยกกลุ่ม)'!M37</f>
        <v>150.17630451223471</v>
      </c>
      <c r="M49" s="16" t="str">
        <f>+'10.ค่าใช้จ่าย(แยกกลุ่ม)'!Z37</f>
        <v>กุดบาก,รพช.</v>
      </c>
      <c r="N49" s="15">
        <f>+'10.ค่าใช้จ่าย(แยกกลุ่ม)'!AA37</f>
        <v>7.7611420686858543E-2</v>
      </c>
      <c r="O49" s="15">
        <f>+'10.ค่าใช้จ่าย(แยกกลุ่ม)'!AB37</f>
        <v>0.41714554474798221</v>
      </c>
      <c r="P49" s="15">
        <f>+'10.ค่าใช้จ่าย(แยกกลุ่ม)'!AC37</f>
        <v>-0.16533696547064619</v>
      </c>
      <c r="Q49" s="15">
        <f>+'10.ค่าใช้จ่าย(แยกกลุ่ม)'!AD37</f>
        <v>-0.12189361475808499</v>
      </c>
      <c r="R49" s="15">
        <f>+'10.ค่าใช้จ่าย(แยกกลุ่ม)'!AE37</f>
        <v>5.4414717001702945E-2</v>
      </c>
      <c r="S49" s="15">
        <f>+'10.ค่าใช้จ่าย(แยกกลุ่ม)'!AF37</f>
        <v>-5.384151733616082E-2</v>
      </c>
      <c r="T49" s="15">
        <f>+'10.ค่าใช้จ่าย(แยกกลุ่ม)'!AG37</f>
        <v>0.70809184303798989</v>
      </c>
      <c r="U49" s="15">
        <f>+'10.ค่าใช้จ่าย(แยกกลุ่ม)'!AH37</f>
        <v>7.2136992101044475E-2</v>
      </c>
      <c r="V49" s="15">
        <f>+'10.ค่าใช้จ่าย(แยกกลุ่ม)'!AI37</f>
        <v>1.2694949814924054E-2</v>
      </c>
      <c r="W49" s="15">
        <f>+'10.ค่าใช้จ่าย(แยกกลุ่ม)'!AJ37</f>
        <v>-0.26864740514550772</v>
      </c>
      <c r="X49" s="15">
        <f>+'10.ค่าใช้จ่าย(แยกกลุ่ม)'!AK37</f>
        <v>-0.68420441410757848</v>
      </c>
    </row>
    <row r="50" spans="1:24">
      <c r="A50" s="313" t="str">
        <f>+'10.ค่าใช้จ่าย(แยกกลุ่ม)'!B38</f>
        <v>ส่องดาว,รพช.</v>
      </c>
      <c r="B50" s="313">
        <f>+'10.ค่าใช้จ่าย(แยกกลุ่ม)'!C38</f>
        <v>8518.5683958671871</v>
      </c>
      <c r="C50" s="313">
        <f>+'10.ค่าใช้จ่าย(แยกกลุ่ม)'!D38</f>
        <v>49.503848815283497</v>
      </c>
      <c r="D50" s="313">
        <f>+'10.ค่าใช้จ่าย(แยกกลุ่ม)'!E38</f>
        <v>991.53656294635243</v>
      </c>
      <c r="E50" s="313">
        <f>+'10.ค่าใช้จ่าย(แยกกลุ่ม)'!F38</f>
        <v>638.31089963327884</v>
      </c>
      <c r="F50" s="313">
        <f>+'10.ค่าใช้จ่าย(แยกกลุ่ม)'!G38</f>
        <v>755.87139159143658</v>
      </c>
      <c r="G50" s="313">
        <f>+'10.ค่าใช้จ่าย(แยกกลุ่ม)'!H38</f>
        <v>545.50117145574723</v>
      </c>
      <c r="H50" s="313">
        <f>+'10.ค่าใช้จ่าย(แยกกลุ่ม)'!I38</f>
        <v>450.10290206459536</v>
      </c>
      <c r="I50" s="313">
        <f>+'10.ค่าใช้จ่าย(แยกกลุ่ม)'!J38</f>
        <v>139.36550732963121</v>
      </c>
      <c r="J50" s="313">
        <f>+'10.ค่าใช้จ่าย(แยกกลุ่ม)'!K38</f>
        <v>246.88471412680838</v>
      </c>
      <c r="K50" s="313">
        <f>+'10.ค่าใช้จ่าย(แยกกลุ่ม)'!L38</f>
        <v>76.333581388215009</v>
      </c>
      <c r="L50" s="313">
        <f>+'10.ค่าใช้จ่าย(แยกกลุ่ม)'!M38</f>
        <v>692.73402753196171</v>
      </c>
      <c r="M50" s="16" t="str">
        <f>+'10.ค่าใช้จ่าย(แยกกลุ่ม)'!Z38</f>
        <v>ส่องดาว,รพช.</v>
      </c>
      <c r="N50" s="15">
        <f>+'10.ค่าใช้จ่าย(แยกกลุ่ม)'!AA38</f>
        <v>-0.13276971928919759</v>
      </c>
      <c r="O50" s="15">
        <f>+'10.ค่าใช้จ่าย(แยกกลุ่ม)'!AB38</f>
        <v>-0.36986839951248629</v>
      </c>
      <c r="P50" s="15">
        <f>+'10.ค่าใช้จ่าย(แยกกลุ่ม)'!AC38</f>
        <v>-0.22396340579909935</v>
      </c>
      <c r="Q50" s="15">
        <f>+'10.ค่าใช้จ่าย(แยกกลุ่ม)'!AD38</f>
        <v>-2.1335972201106734E-2</v>
      </c>
      <c r="R50" s="15">
        <f>+'10.ค่าใช้จ่าย(แยกกลุ่ม)'!AE38</f>
        <v>0.1338392779830222</v>
      </c>
      <c r="S50" s="15">
        <f>+'10.ค่าใช้จ่าย(แยกกลุ่ม)'!AF38</f>
        <v>-0.17699773072068165</v>
      </c>
      <c r="T50" s="15">
        <f>+'10.ค่าใช้จ่าย(แยกกลุ่ม)'!AG38</f>
        <v>-0.4997305014124197</v>
      </c>
      <c r="U50" s="15">
        <f>+'10.ค่าใช้จ่าย(แยกกลุ่ม)'!AH38</f>
        <v>-0.18157642938917401</v>
      </c>
      <c r="V50" s="15">
        <f>+'10.ค่าใช้จ่าย(แยกกลุ่ม)'!AI38</f>
        <v>-0.30566366581936877</v>
      </c>
      <c r="W50" s="15">
        <f>+'10.ค่าใช้จ่าย(แยกกลุ่ม)'!AJ38</f>
        <v>1.0734517710776723</v>
      </c>
      <c r="X50" s="15">
        <f>+'10.ค่าใช้จ่าย(แยกกลุ่ม)'!AK38</f>
        <v>0.45670349794930815</v>
      </c>
    </row>
    <row r="51" spans="1:24">
      <c r="A51" s="313" t="str">
        <f>+'10.ค่าใช้จ่าย(แยกกลุ่ม)'!B39</f>
        <v>เจริญศิลป์,รพช.</v>
      </c>
      <c r="B51" s="313">
        <f>+'10.ค่าใช้จ่าย(แยกกลุ่ม)'!C39</f>
        <v>10070.978807059741</v>
      </c>
      <c r="C51" s="313">
        <f>+'10.ค่าใช้จ่าย(แยกกลุ่ม)'!D39</f>
        <v>35.114565022891156</v>
      </c>
      <c r="D51" s="313">
        <f>+'10.ค่าใช้จ่าย(แยกกลุ่ม)'!E39</f>
        <v>1884.8428391895147</v>
      </c>
      <c r="E51" s="313">
        <f>+'10.ค่าใช้จ่าย(แยกกลุ่ม)'!F39</f>
        <v>1112.4655075282155</v>
      </c>
      <c r="F51" s="313">
        <f>+'10.ค่าใช้จ่าย(แยกกลุ่ม)'!G39</f>
        <v>791.49252279410234</v>
      </c>
      <c r="G51" s="313">
        <f>+'10.ค่าใช้จ่าย(แยกกลุ่ม)'!H39</f>
        <v>560.49011495684942</v>
      </c>
      <c r="H51" s="313">
        <f>+'10.ค่าใช้จ่าย(แยกกลุ่ม)'!I39</f>
        <v>616.48112506579344</v>
      </c>
      <c r="I51" s="313">
        <f>+'10.ค่าใช้จ่าย(แยกกลุ่ม)'!J39</f>
        <v>297.17514736379286</v>
      </c>
      <c r="J51" s="313">
        <f>+'10.ค่าใช้จ่าย(แยกกลุ่ม)'!K39</f>
        <v>352.13360607710314</v>
      </c>
      <c r="K51" s="313">
        <f>+'10.ค่าใช้จ่าย(แยกกลุ่ม)'!L39</f>
        <v>18.448299211020256</v>
      </c>
      <c r="L51" s="313">
        <f>+'10.ค่าใช้จ่าย(แยกกลุ่ม)'!M39</f>
        <v>267.16629063958908</v>
      </c>
      <c r="M51" s="16" t="str">
        <f>+'10.ค่าใช้จ่าย(แยกกลุ่ม)'!Z39</f>
        <v>เจริญศิลป์,รพช.</v>
      </c>
      <c r="N51" s="15">
        <f>+'10.ค่าใช้จ่าย(แยกกลุ่ม)'!AA39</f>
        <v>2.5272953389236418E-2</v>
      </c>
      <c r="O51" s="15">
        <f>+'10.ค่าใช้จ่าย(แยกกลุ่ม)'!AB39</f>
        <v>-0.5530287525549733</v>
      </c>
      <c r="P51" s="15">
        <f>+'10.ค่าใช้จ่าย(แยกกลุ่ม)'!AC39</f>
        <v>0.4751922139735833</v>
      </c>
      <c r="Q51" s="15">
        <f>+'10.ค่าใช้จ่าย(แยกกลุ่ม)'!AD39</f>
        <v>0.7056421486933695</v>
      </c>
      <c r="R51" s="15">
        <f>+'10.ค่าใช้จ่าย(แยกกลุ่ม)'!AE39</f>
        <v>0.1872724917983162</v>
      </c>
      <c r="S51" s="15">
        <f>+'10.ค่าใช้จ่าย(แยกกลุ่ม)'!AF39</f>
        <v>-0.15438378383842946</v>
      </c>
      <c r="T51" s="15">
        <f>+'10.ค่าใช้จ่าย(แยกกลุ่ม)'!AG39</f>
        <v>-0.31480845399856661</v>
      </c>
      <c r="U51" s="15">
        <f>+'10.ค่าใช้จ่าย(แยกกลุ่ม)'!AH39</f>
        <v>0.74516026140538816</v>
      </c>
      <c r="V51" s="15">
        <f>+'10.ค่าใช้จ่าย(แยกกลุ่ม)'!AI39</f>
        <v>-9.6626352500739279E-3</v>
      </c>
      <c r="W51" s="15">
        <f>+'10.ค่าใช้จ่าย(แยกกลุ่ม)'!AJ39</f>
        <v>-0.49888819603626816</v>
      </c>
      <c r="X51" s="15">
        <f>+'10.ค่าใช้จ่าย(แยกกลุ่ม)'!AK39</f>
        <v>-0.43819409089028094</v>
      </c>
    </row>
    <row r="52" spans="1:24">
      <c r="A52" s="313" t="str">
        <f>+'10.ค่าใช้จ่าย(แยกกลุ่ม)'!B40</f>
        <v>โพนนาแก้ว,รพช.</v>
      </c>
      <c r="B52" s="313">
        <f>+'10.ค่าใช้จ่าย(แยกกลุ่ม)'!C40</f>
        <v>9370.2742376523947</v>
      </c>
      <c r="C52" s="313">
        <f>+'10.ค่าใช้จ่าย(แยกกลุ่ม)'!D40</f>
        <v>99.111347960739266</v>
      </c>
      <c r="D52" s="313">
        <f>+'10.ค่าใช้จ่าย(แยกกลุ่ม)'!E40</f>
        <v>983.53411158820779</v>
      </c>
      <c r="E52" s="313">
        <f>+'10.ค่าใช้จ่าย(แยกกลุ่ม)'!F40</f>
        <v>557.13380407196928</v>
      </c>
      <c r="F52" s="313">
        <f>+'10.ค่าใช้จ่าย(แยกกลุ่ม)'!G40</f>
        <v>567.1810458172987</v>
      </c>
      <c r="G52" s="313">
        <f>+'10.ค่าใช้จ่าย(แยกกลุ่ม)'!H40</f>
        <v>811.13321524826245</v>
      </c>
      <c r="H52" s="313">
        <f>+'10.ค่าใช้จ่าย(แยกกลุ่ม)'!I40</f>
        <v>326.17034346593516</v>
      </c>
      <c r="I52" s="313">
        <f>+'10.ค่าใช้จ่าย(แยกกลุ่ม)'!J40</f>
        <v>120.94539402702125</v>
      </c>
      <c r="J52" s="313">
        <f>+'10.ค่าใช้จ่าย(แยกกลุ่ม)'!K40</f>
        <v>339.79177088292982</v>
      </c>
      <c r="K52" s="313">
        <f>+'10.ค่าใช้จ่าย(แยกกลุ่ม)'!L40</f>
        <v>14.870811729298348</v>
      </c>
      <c r="L52" s="313">
        <f>+'10.ค่าใช้จ่าย(แยกกลุ่ม)'!M40</f>
        <v>76.234323879247455</v>
      </c>
      <c r="M52" s="16" t="str">
        <f>+'10.ค่าใช้จ่าย(แยกกลุ่ม)'!Z40</f>
        <v>โพนนาแก้ว,รพช.</v>
      </c>
      <c r="N52" s="15">
        <f>+'10.ค่าใช้จ่าย(แยกกลุ่ม)'!AA40</f>
        <v>-4.6062063503659434E-2</v>
      </c>
      <c r="O52" s="15">
        <f>+'10.ค่าใช้จ่าย(แยกกลุ่ม)'!AB40</f>
        <v>0.26158255997449076</v>
      </c>
      <c r="P52" s="15">
        <f>+'10.ค่าใช้จ่าย(แยกกลุ่ม)'!AC40</f>
        <v>-0.23022660912342188</v>
      </c>
      <c r="Q52" s="15">
        <f>+'10.ค่าใช้จ่าย(แยกกลุ่ม)'!AD40</f>
        <v>-0.14579742719535721</v>
      </c>
      <c r="R52" s="15">
        <f>+'10.ค่าใช้จ่าย(แยกกลุ่ม)'!AE40</f>
        <v>-0.14920427650905804</v>
      </c>
      <c r="S52" s="15">
        <f>+'10.ค่าใช้จ่าย(แยกกลุ่ม)'!AF40</f>
        <v>0.22376359899587261</v>
      </c>
      <c r="T52" s="15">
        <f>+'10.ค่าใช้จ่าย(แยกกลุ่ม)'!AG40</f>
        <v>-0.63747606729177486</v>
      </c>
      <c r="U52" s="15">
        <f>+'10.ค่าใช้จ่าย(แยกกลุ่ม)'!AH40</f>
        <v>-0.28974849569910488</v>
      </c>
      <c r="V52" s="15">
        <f>+'10.ค่าใช้จ่าย(แยกกลุ่ม)'!AI40</f>
        <v>-4.4372700780426169E-2</v>
      </c>
      <c r="W52" s="15">
        <f>+'10.ค่าใช้จ่าย(แยกกลุ่ม)'!AJ40</f>
        <v>-0.59606361503383276</v>
      </c>
      <c r="X52" s="15">
        <f>+'10.ค่าใช้จ่าย(แยกกลุ่ม)'!AK40</f>
        <v>-0.83969200032753322</v>
      </c>
    </row>
    <row r="53" spans="1:24">
      <c r="A53" s="313" t="str">
        <f>+'10.ค่าใช้จ่าย(แยกกลุ่ม)'!B43</f>
        <v>พระอาจารย์แบน  ธนากโร,รพช.</v>
      </c>
      <c r="B53" s="313">
        <f>+'10.ค่าใช้จ่าย(แยกกลุ่ม)'!C43</f>
        <v>9737.8909819435139</v>
      </c>
      <c r="C53" s="313">
        <f>+'10.ค่าใช้จ่าย(แยกกลุ่ม)'!D43</f>
        <v>57.724485987276154</v>
      </c>
      <c r="D53" s="313">
        <f>+'10.ค่าใช้จ่าย(แยกกลุ่ม)'!E43</f>
        <v>1324.0929974769722</v>
      </c>
      <c r="E53" s="313">
        <f>+'10.ค่าใช้จ่าย(แยกกลุ่ม)'!F43</f>
        <v>785.94580591311319</v>
      </c>
      <c r="F53" s="313">
        <f>+'10.ค่าใช้จ่าย(แยกกลุ่ม)'!G43</f>
        <v>759.46230061505923</v>
      </c>
      <c r="G53" s="313">
        <f>+'10.ค่าใช้จ่าย(แยกกลุ่ม)'!H43</f>
        <v>825.93971567857579</v>
      </c>
      <c r="H53" s="313">
        <f>+'10.ค่าใช้จ่าย(แยกกลุ่ม)'!I43</f>
        <v>351.87850394113792</v>
      </c>
      <c r="I53" s="313">
        <f>+'10.ค่าใช้จ่าย(แยกกลุ่ม)'!J43</f>
        <v>115.6739326924027</v>
      </c>
      <c r="J53" s="313">
        <f>+'10.ค่าใช้จ่าย(แยกกลุ่ม)'!K43</f>
        <v>337.46268845739542</v>
      </c>
      <c r="K53" s="313">
        <f>+'10.ค่าใช้จ่าย(แยกกลุ่ม)'!L43</f>
        <v>12.809198142431335</v>
      </c>
      <c r="L53" s="313">
        <f>+'10.ค่าใช้จ่าย(แยกกลุ่ม)'!M43</f>
        <v>9.4310454791129938</v>
      </c>
      <c r="M53" s="16" t="str">
        <f>+'10.ค่าใช้จ่าย(แยกกลุ่ม)'!Z43</f>
        <v>พระอาจารย์แบน  ธนากโร,รพช.</v>
      </c>
      <c r="N53" s="15">
        <f>+'10.ค่าใช้จ่าย(แยกกลุ่ม)'!AA43</f>
        <v>-8.6369519672832573E-3</v>
      </c>
      <c r="O53" s="15">
        <f>+'10.ค่าใช้จ่าย(แยกกลุ่ม)'!AB43</f>
        <v>-0.26522838904494428</v>
      </c>
      <c r="P53" s="15">
        <f>+'10.ค่าใช้จ่าย(แยกกลุ่ม)'!AC43</f>
        <v>3.6315410411029932E-2</v>
      </c>
      <c r="Q53" s="15">
        <f>+'10.ค่าใช้จ่าย(แยกกลุ่ม)'!AD43</f>
        <v>0.20501919752346484</v>
      </c>
      <c r="R53" s="15">
        <f>+'10.ค่าใช้จ่าย(แยกกลุ่ม)'!AE43</f>
        <v>0.13922579444592834</v>
      </c>
      <c r="S53" s="15">
        <f>+'10.ค่าใช้จ่าย(แยกกลุ่ม)'!AF43</f>
        <v>0.24610229246139459</v>
      </c>
      <c r="T53" s="15">
        <f>+'10.ค่าใช้จ่าย(แยกกลุ่ม)'!AG43</f>
        <v>-0.60890258222525773</v>
      </c>
      <c r="U53" s="15">
        <f>+'10.ค่าใช้จ่าย(แยกกลุ่ม)'!AH43</f>
        <v>-0.3207051383467806</v>
      </c>
      <c r="V53" s="15">
        <f>+'10.ค่าใช้จ่าย(แยกกลุ่ม)'!AI43</f>
        <v>-5.0922991101435923E-2</v>
      </c>
      <c r="W53" s="15">
        <f>+'10.ค่าใช้จ่าย(แยกกลุ่ม)'!AJ43</f>
        <v>-0.65206329781076522</v>
      </c>
      <c r="X53" s="15">
        <f>+'10.ค่าใช้จ่าย(แยกกลุ่ม)'!AK43</f>
        <v>-0.98016809281379058</v>
      </c>
    </row>
    <row r="54" spans="1:24">
      <c r="A54" s="313" t="str">
        <f>+'10.ค่าใช้จ่าย(แยกกลุ่ม)'!B54</f>
        <v>กุสุมาลย์,รพช.</v>
      </c>
      <c r="B54" s="313">
        <f>+'10.ค่าใช้จ่าย(แยกกลุ่ม)'!C54</f>
        <v>8747.3689483999296</v>
      </c>
      <c r="C54" s="313">
        <f>+'10.ค่าใช้จ่าย(แยกกลุ่ม)'!D54</f>
        <v>75.71571256232744</v>
      </c>
      <c r="D54" s="313">
        <f>+'10.ค่าใช้จ่าย(แยกกลุ่ม)'!E54</f>
        <v>1278.1732328565386</v>
      </c>
      <c r="E54" s="313">
        <f>+'10.ค่าใช้จ่าย(แยกกลุ่ม)'!F54</f>
        <v>855.25456892647628</v>
      </c>
      <c r="F54" s="313">
        <f>+'10.ค่าใช้จ่าย(แยกกลุ่ม)'!G54</f>
        <v>454.51769469560344</v>
      </c>
      <c r="G54" s="313">
        <f>+'10.ค่าใช้จ่าย(แยกกลุ่ม)'!H54</f>
        <v>1191.4263749186437</v>
      </c>
      <c r="H54" s="313">
        <f>+'10.ค่าใช้จ่าย(แยกกลุ่ม)'!I54</f>
        <v>856.46861995708082</v>
      </c>
      <c r="I54" s="313">
        <f>+'10.ค่าใช้จ่าย(แยกกลุ่ม)'!J54</f>
        <v>187.0643777245931</v>
      </c>
      <c r="J54" s="313">
        <f>+'10.ค่าใช้จ่าย(แยกกลุ่ม)'!K54</f>
        <v>330.01639196603236</v>
      </c>
      <c r="K54" s="313">
        <f>+'10.ค่าใช้จ่าย(แยกกลุ่ม)'!L54</f>
        <v>146.55251324961819</v>
      </c>
      <c r="L54" s="313">
        <f>+'10.ค่าใช้จ่าย(แยกกลุ่ม)'!M54</f>
        <v>55.362842705205914</v>
      </c>
      <c r="M54" s="16" t="str">
        <f>+'10.ค่าใช้จ่าย(แยกกลุ่ม)'!Z54</f>
        <v>กุสุมาลย์,รพช.</v>
      </c>
      <c r="N54" s="15">
        <f>+'10.ค่าใช้จ่าย(แยกกลุ่ม)'!AA54</f>
        <v>-0.15100415765476355</v>
      </c>
      <c r="O54" s="15">
        <f>+'10.ค่าใช้จ่าย(แยกกลุ่ม)'!AB54</f>
        <v>1.4223079220794705E-2</v>
      </c>
      <c r="P54" s="15">
        <f>+'10.ค่าใช้จ่าย(แยกกลุ่ม)'!AC54</f>
        <v>-0.15007653197264662</v>
      </c>
      <c r="Q54" s="15">
        <f>+'10.ค่าใช้จ่าย(แยกกลุ่ม)'!AD54</f>
        <v>0.25069280819618461</v>
      </c>
      <c r="R54" s="15">
        <f>+'10.ค่าใช้จ่าย(แยกกลุ่ม)'!AE54</f>
        <v>-0.47453208905085403</v>
      </c>
      <c r="S54" s="15">
        <f>+'10.ค่าใช้จ่าย(แยกกลุ่ม)'!AF54</f>
        <v>0.26420046710117023</v>
      </c>
      <c r="T54" s="15">
        <f>+'10.ค่าใช้จ่าย(แยกกลุ่ม)'!AG54</f>
        <v>-0.24212050560509077</v>
      </c>
      <c r="U54" s="15">
        <f>+'10.ค่าใช้จ่าย(แยกกลุ่ม)'!AH54</f>
        <v>5.1569459478205869E-2</v>
      </c>
      <c r="V54" s="15">
        <f>+'10.ค่าใช้จ่าย(แยกกลุ่ม)'!AI54</f>
        <v>-9.0980551968392387E-2</v>
      </c>
      <c r="W54" s="15">
        <f>+'10.ค่าใช้จ่าย(แยกกลุ่ม)'!AJ54</f>
        <v>1.7398146063092346</v>
      </c>
      <c r="X54" s="15">
        <f>+'10.ค่าใช้จ่าย(แยกกลุ่ม)'!AK54</f>
        <v>-0.86449698251583995</v>
      </c>
    </row>
    <row r="55" spans="1:24">
      <c r="A55" s="313" t="str">
        <f>+'10.ค่าใช้จ่าย(แยกกลุ่ม)'!B55</f>
        <v>วาริชภูมิ,รพช.</v>
      </c>
      <c r="B55" s="313">
        <f>+'10.ค่าใช้จ่าย(แยกกลุ่ม)'!C55</f>
        <v>10027.707117551905</v>
      </c>
      <c r="C55" s="313">
        <f>+'10.ค่าใช้จ่าย(แยกกลุ่ม)'!D55</f>
        <v>41.676608573501646</v>
      </c>
      <c r="D55" s="313">
        <f>+'10.ค่าใช้จ่าย(แยกกลุ่ม)'!E55</f>
        <v>1731.8944930798339</v>
      </c>
      <c r="E55" s="313">
        <f>+'10.ค่าใช้จ่าย(แยกกลุ่ม)'!F55</f>
        <v>560.84579261635201</v>
      </c>
      <c r="F55" s="313">
        <f>+'10.ค่าใช้จ่าย(แยกกลุ่ม)'!G55</f>
        <v>651.50089113347201</v>
      </c>
      <c r="G55" s="313">
        <f>+'10.ค่าใช้จ่าย(แยกกลุ่ม)'!H55</f>
        <v>1133.5532789838953</v>
      </c>
      <c r="H55" s="313">
        <f>+'10.ค่าใช้จ่าย(แยกกลุ่ม)'!I55</f>
        <v>1180.7249618937531</v>
      </c>
      <c r="I55" s="313">
        <f>+'10.ค่าใช้จ่าย(แยกกลุ่ม)'!J55</f>
        <v>278.88925451279789</v>
      </c>
      <c r="J55" s="313">
        <f>+'10.ค่าใช้จ่าย(แยกกลุ่ม)'!K55</f>
        <v>405.01083094573511</v>
      </c>
      <c r="K55" s="313">
        <f>+'10.ค่าใช้จ่าย(แยกกลุ่ม)'!L55</f>
        <v>43.137612860021648</v>
      </c>
      <c r="L55" s="313">
        <f>+'10.ค่าใช้จ่าย(แยกกลุ่ม)'!M55</f>
        <v>111.23819462950058</v>
      </c>
      <c r="M55" s="16" t="str">
        <f>+'10.ค่าใช้จ่าย(แยกกลุ่ม)'!Z55</f>
        <v>วาริชภูมิ,รพช.</v>
      </c>
      <c r="N55" s="15">
        <f>+'10.ค่าใช้จ่าย(แยกกลุ่ม)'!AA55</f>
        <v>-2.6738016736496509E-2</v>
      </c>
      <c r="O55" s="15">
        <f>+'10.ค่าใช้จ่าย(แยกกลุ่ม)'!AB55</f>
        <v>-0.44173571312425502</v>
      </c>
      <c r="P55" s="15">
        <f>+'10.ค่าใช้จ่าย(แยกกลุ่ม)'!AC55</f>
        <v>0.1516261927393229</v>
      </c>
      <c r="Q55" s="15">
        <f>+'10.ค่าใช้จ่าย(แยกกลุ่ม)'!AD55</f>
        <v>-0.17983975202515226</v>
      </c>
      <c r="R55" s="15">
        <f>+'10.ค่าใช้จ่าย(แยกกลุ่ม)'!AE55</f>
        <v>-0.24679981386712782</v>
      </c>
      <c r="S55" s="15">
        <f>+'10.ค่าใช้จ่าย(แยกกลุ่ม)'!AF55</f>
        <v>0.20279239652836992</v>
      </c>
      <c r="T55" s="15">
        <f>+'10.ค่าใช้จ่าย(แยกกลุ่ม)'!AG55</f>
        <v>4.4810301613068398E-2</v>
      </c>
      <c r="U55" s="15">
        <f>+'10.ค่าใช้จ่าย(แยกกลุ่ม)'!AH55</f>
        <v>0.56775665249357987</v>
      </c>
      <c r="V55" s="15">
        <f>+'10.ค่าใช้จ่าย(แยกกลุ่ม)'!AI55</f>
        <v>0.11558919785720465</v>
      </c>
      <c r="W55" s="15">
        <f>+'10.ค่าใช้จ่าย(แยกกลุ่ม)'!AJ55</f>
        <v>-0.19353780310889143</v>
      </c>
      <c r="X55" s="15">
        <f>+'10.ค่าใช้จ่าย(แยกกลุ่ม)'!AK55</f>
        <v>-0.72773957594539784</v>
      </c>
    </row>
    <row r="56" spans="1:24">
      <c r="A56" s="313" t="str">
        <f>+'10.ค่าใช้จ่าย(แยกกลุ่ม)'!B56</f>
        <v>คำตากล้า,รพช.</v>
      </c>
      <c r="B56" s="313">
        <f>+'10.ค่าใช้จ่าย(แยกกลุ่ม)'!C56</f>
        <v>10023.422803046513</v>
      </c>
      <c r="C56" s="313">
        <f>+'10.ค่าใช้จ่าย(แยกกลุ่ม)'!D56</f>
        <v>91.285408307858773</v>
      </c>
      <c r="D56" s="313">
        <f>+'10.ค่าใช้จ่าย(แยกกลุ่ม)'!E56</f>
        <v>1544.7478891932105</v>
      </c>
      <c r="E56" s="313">
        <f>+'10.ค่าใช้จ่าย(แยกกลุ่ม)'!F56</f>
        <v>548.63078785690789</v>
      </c>
      <c r="F56" s="313">
        <f>+'10.ค่าใช้จ่าย(แยกกลุ่ม)'!G56</f>
        <v>953.09436365832835</v>
      </c>
      <c r="G56" s="313">
        <f>+'10.ค่าใช้จ่าย(แยกกลุ่ม)'!H56</f>
        <v>869.9910618356256</v>
      </c>
      <c r="H56" s="313">
        <f>+'10.ค่าใช้จ่าย(แยกกลุ่ม)'!I56</f>
        <v>678.76531996686663</v>
      </c>
      <c r="I56" s="313">
        <f>+'10.ค่าใช้จ่าย(แยกกลุ่ม)'!J56</f>
        <v>164.13906954593278</v>
      </c>
      <c r="J56" s="313">
        <f>+'10.ค่าใช้จ่าย(แยกกลุ่ม)'!K56</f>
        <v>382.74903948979619</v>
      </c>
      <c r="K56" s="313">
        <f>+'10.ค่าใช้จ่าย(แยกกลุ่ม)'!L56</f>
        <v>21.271800045364596</v>
      </c>
      <c r="L56" s="313">
        <f>+'10.ค่าใช้จ่าย(แยกกลุ่ม)'!M56</f>
        <v>66.499055741257763</v>
      </c>
      <c r="M56" s="16" t="str">
        <f>+'10.ค่าใช้จ่าย(แยกกลุ่ม)'!Z56</f>
        <v>คำตากล้า,รพช.</v>
      </c>
      <c r="N56" s="15">
        <f>+'10.ค่าใช้จ่าย(แยกกลุ่ม)'!AA56</f>
        <v>-2.7153840651531279E-2</v>
      </c>
      <c r="O56" s="15">
        <f>+'10.ค่าใช้จ่าย(แยกกลุ่ม)'!AB56</f>
        <v>0.22278143820823457</v>
      </c>
      <c r="P56" s="15">
        <f>+'10.ค่าใช้จ่าย(แยกกลุ่ม)'!AC56</f>
        <v>2.7182739758084429E-2</v>
      </c>
      <c r="Q56" s="15">
        <f>+'10.ค่าใช้จ่าย(แยกกลุ่ม)'!AD56</f>
        <v>-0.19770252547270606</v>
      </c>
      <c r="R56" s="15">
        <f>+'10.ค่าใช้จ่าย(แยกกลุ่ม)'!AE56</f>
        <v>0.10187240244706765</v>
      </c>
      <c r="S56" s="15">
        <f>+'10.ค่าใช้จ่าย(แยกกลุ่ม)'!AF56</f>
        <v>-7.6868592218681114E-2</v>
      </c>
      <c r="T56" s="15">
        <f>+'10.ค่าใช้จ่าย(แยกกลุ่ม)'!AG56</f>
        <v>-0.3993681665359014</v>
      </c>
      <c r="U56" s="15">
        <f>+'10.ค่าใช้จ่าย(แยกกลุ่ม)'!AH56</f>
        <v>-7.7303574623977106E-2</v>
      </c>
      <c r="V56" s="15">
        <f>+'10.ค่าใช้จ่าย(แยกกลุ่ม)'!AI56</f>
        <v>5.4269815323153933E-2</v>
      </c>
      <c r="W56" s="15">
        <f>+'10.ค่าใช้จ่าย(แยกกลุ่ม)'!AJ56</f>
        <v>-0.60232146706681466</v>
      </c>
      <c r="X56" s="15">
        <f>+'10.ค่าใช้จ่าย(แยกกลุ่ม)'!AK56</f>
        <v>-0.83724060628952357</v>
      </c>
    </row>
    <row r="57" spans="1:24">
      <c r="A57" s="313" t="str">
        <f>+'10.ค่าใช้จ่าย(แยกกลุ่ม)'!B69</f>
        <v>โคกศรีสุพรรณ,รพช.</v>
      </c>
      <c r="B57" s="313">
        <f>+'10.ค่าใช้จ่าย(แยกกลุ่ม)'!C69</f>
        <v>9255.3495188967045</v>
      </c>
      <c r="C57" s="313">
        <f>+'10.ค่าใช้จ่าย(แยกกลุ่ม)'!D69</f>
        <v>27.191801111997194</v>
      </c>
      <c r="D57" s="313">
        <f>+'10.ค่าใช้จ่าย(แยกกลุ่ม)'!E69</f>
        <v>1152.6637800097035</v>
      </c>
      <c r="E57" s="313">
        <f>+'10.ค่าใช้จ่าย(แยกกลุ่ม)'!F69</f>
        <v>442.10354433768129</v>
      </c>
      <c r="F57" s="313">
        <f>+'10.ค่าใช้จ่าย(แยกกลุ่ม)'!G69</f>
        <v>658.76204933163069</v>
      </c>
      <c r="G57" s="313">
        <f>+'10.ค่าใช้จ่าย(แยกกลุ่ม)'!H69</f>
        <v>529.3639320309843</v>
      </c>
      <c r="H57" s="313">
        <f>+'10.ค่าใช้จ่าย(แยกกลุ่ม)'!I69</f>
        <v>661.24472838604265</v>
      </c>
      <c r="I57" s="313">
        <f>+'10.ค่าใช้จ่าย(แยกกลุ่ม)'!J69</f>
        <v>185.11905731191132</v>
      </c>
      <c r="J57" s="313">
        <f>+'10.ค่าใช้จ่าย(แยกกลุ่ม)'!K69</f>
        <v>368.3827783199585</v>
      </c>
      <c r="K57" s="313">
        <f>+'10.ค่าใช้จ่าย(แยกกลุ่ม)'!L69</f>
        <v>10.096072318854318</v>
      </c>
      <c r="L57" s="313">
        <f>+'10.ค่าใช้จ่าย(แยกกลุ่ม)'!M69</f>
        <v>6.2068850136908384</v>
      </c>
      <c r="M57" s="16" t="str">
        <f>+'10.ค่าใช้จ่าย(แยกกลุ่ม)'!Z69</f>
        <v>โคกศรีสุพรรณ,รพช.</v>
      </c>
      <c r="N57" s="15">
        <f>+'10.ค่าใช้จ่าย(แยกกลุ่ม)'!AA69</f>
        <v>-6.341105227358744E-2</v>
      </c>
      <c r="O57" s="15">
        <f>+'10.ค่าใช้จ่าย(แยกกลุ่ม)'!AB69</f>
        <v>-0.5971946187875683</v>
      </c>
      <c r="P57" s="15">
        <f>+'10.ค่าใช้จ่าย(แยกกลุ่ม)'!AC69</f>
        <v>-0.32832093732391954</v>
      </c>
      <c r="Q57" s="15">
        <f>+'10.ค่าใช้จ่าย(แยกกลุ่ม)'!AD69</f>
        <v>-0.39938974549375778</v>
      </c>
      <c r="R57" s="15">
        <f>+'10.ค่าใช้จ่าย(แยกกลุ่ม)'!AE69</f>
        <v>-0.15677085589277917</v>
      </c>
      <c r="S57" s="15">
        <f>+'10.ค่าใช้จ่าย(แยกกลุ่ม)'!AF69</f>
        <v>-0.31757729733388607</v>
      </c>
      <c r="T57" s="15">
        <f>+'10.ค่าใช้จ่าย(แยกกลุ่ม)'!AG69</f>
        <v>-0.26316814387587673</v>
      </c>
      <c r="U57" s="15">
        <f>+'10.ค่าใช้จ่าย(แยกกลุ่ม)'!AH69</f>
        <v>-0.39150910158446889</v>
      </c>
      <c r="V57" s="15">
        <f>+'10.ค่าใช้จ่าย(แยกกลุ่ม)'!AI69</f>
        <v>3.6128066818085766E-2</v>
      </c>
      <c r="W57" s="15">
        <f>+'10.ค่าใช้จ่าย(แยกกลุ่ม)'!AJ69</f>
        <v>-0.74346104641020927</v>
      </c>
      <c r="X57" s="15">
        <f>+'10.ค่าใช้จ่าย(แยกกลุ่ม)'!AK69</f>
        <v>-0.98698350291203074</v>
      </c>
    </row>
    <row r="58" spans="1:24">
      <c r="A58" s="313" t="str">
        <f>+'10.ค่าใช้จ่าย(แยกกลุ่ม)'!B101</f>
        <v>พระอาจารย์ฝั้นอาจาโร,รพช.</v>
      </c>
      <c r="B58" s="313">
        <f>+'10.ค่าใช้จ่าย(แยกกลุ่ม)'!C101</f>
        <v>8556.6737821268071</v>
      </c>
      <c r="C58" s="313">
        <f>+'10.ค่าใช้จ่าย(แยกกลุ่ม)'!D101</f>
        <v>44.93644736987293</v>
      </c>
      <c r="D58" s="313">
        <f>+'10.ค่าใช้จ่าย(แยกกลุ่ม)'!E101</f>
        <v>1640.7970069495088</v>
      </c>
      <c r="E58" s="313">
        <f>+'10.ค่าใช้จ่าย(แยกกลุ่ม)'!F101</f>
        <v>1141.7598418194484</v>
      </c>
      <c r="F58" s="313">
        <f>+'10.ค่าใช้จ่าย(แยกกลุ่ม)'!G101</f>
        <v>539.79358771371483</v>
      </c>
      <c r="G58" s="313">
        <f>+'10.ค่าใช้จ่าย(แยกกลุ่ม)'!H101</f>
        <v>591.99904626840555</v>
      </c>
      <c r="H58" s="313">
        <f>+'10.ค่าใช้จ่าย(แยกกลุ่ม)'!I101</f>
        <v>1041.6933309237979</v>
      </c>
      <c r="I58" s="313">
        <f>+'10.ค่าใช้จ่าย(แยกกลุ่ม)'!J101</f>
        <v>148.20721223251823</v>
      </c>
      <c r="J58" s="313">
        <f>+'10.ค่าใช้จ่าย(แยกกลุ่ม)'!K101</f>
        <v>361.54204879911225</v>
      </c>
      <c r="K58" s="313">
        <f>+'10.ค่าใช้จ่าย(แยกกลุ่ม)'!L101</f>
        <v>8.8250958110580555</v>
      </c>
      <c r="L58" s="313">
        <f>+'10.ค่าใช้จ่าย(แยกกลุ่ม)'!M101</f>
        <v>1226.1821082576412</v>
      </c>
      <c r="M58" s="16" t="str">
        <f>+'10.ค่าใช้จ่าย(แยกกลุ่ม)'!Z101</f>
        <v>พระอาจารย์ฝั้นอาจาโร,รพช.</v>
      </c>
      <c r="N58" s="15">
        <f>+'10.ค่าใช้จ่าย(แยกกลุ่ม)'!AA101</f>
        <v>8.8502564156224567E-2</v>
      </c>
      <c r="O58" s="15">
        <f>+'10.ค่าใช้จ่าย(แยกกลุ่ม)'!AB101</f>
        <v>0.35458119255407688</v>
      </c>
      <c r="P58" s="15">
        <f>+'10.ค่าใช้จ่าย(แยกกลุ่ม)'!AC101</f>
        <v>6.2554422652650418E-2</v>
      </c>
      <c r="Q58" s="15">
        <f>+'10.ค่าใช้จ่าย(แยกกลุ่ม)'!AD101</f>
        <v>0.57861190371188054</v>
      </c>
      <c r="R58" s="15">
        <f>+'10.ค่าใช้จ่าย(แยกกลุ่ม)'!AE101</f>
        <v>5.727094715282896E-2</v>
      </c>
      <c r="S58" s="15">
        <f>+'10.ค่าใช้จ่าย(แยกกลุ่ม)'!AF101</f>
        <v>4.518823786346382E-2</v>
      </c>
      <c r="T58" s="15">
        <f>+'10.ค่าใช้จ่าย(แยกกลุ่ม)'!AG101</f>
        <v>0.37180642173203021</v>
      </c>
      <c r="U58" s="15">
        <f>+'10.ค่าใช้จ่าย(แยกกลุ่ม)'!AH101</f>
        <v>-0.5675473590871174</v>
      </c>
      <c r="V58" s="15">
        <f>+'10.ค่าใช้จ่าย(แยกกลุ่ม)'!AI101</f>
        <v>0.17893880723107614</v>
      </c>
      <c r="W58" s="15">
        <f>+'10.ค่าใช้จ่าย(แยกกลุ่ม)'!AJ101</f>
        <v>-0.87424100526192494</v>
      </c>
      <c r="X58" s="15">
        <f>+'10.ค่าใช้จ่าย(แยกกลุ่ม)'!AK101</f>
        <v>1.612332513847214</v>
      </c>
    </row>
    <row r="59" spans="1:24">
      <c r="A59" s="313" t="str">
        <f>+'10.ค่าใช้จ่าย(แยกกลุ่ม)'!B102</f>
        <v>บ้านม่วง,รพช.</v>
      </c>
      <c r="B59" s="313">
        <f>+'10.ค่าใช้จ่าย(แยกกลุ่ม)'!C102</f>
        <v>7372.7926262057254</v>
      </c>
      <c r="C59" s="313">
        <f>+'10.ค่าใช้จ่าย(แยกกลุ่ม)'!D102</f>
        <v>25.981814253311562</v>
      </c>
      <c r="D59" s="313">
        <f>+'10.ค่าใช้จ่าย(แยกกลุ่ม)'!E102</f>
        <v>1329.0405916710536</v>
      </c>
      <c r="E59" s="313">
        <f>+'10.ค่าใช้จ่าย(แยกกลุ่ม)'!F102</f>
        <v>604.19502751646871</v>
      </c>
      <c r="F59" s="313">
        <f>+'10.ค่าใช้จ่าย(แยกกลุ่ม)'!G102</f>
        <v>530.60041814872636</v>
      </c>
      <c r="G59" s="313">
        <f>+'10.ค่าใช้จ่าย(แยกกลุ่ม)'!H102</f>
        <v>579.16239048299337</v>
      </c>
      <c r="H59" s="313">
        <f>+'10.ค่าใช้จ่าย(แยกกลุ่ม)'!I102</f>
        <v>677.34049477105327</v>
      </c>
      <c r="I59" s="313">
        <f>+'10.ค่าใช้จ่าย(แยกกลุ่ม)'!J102</f>
        <v>569.18580340190329</v>
      </c>
      <c r="J59" s="313">
        <f>+'10.ค่าใช้จ่าย(แยกกลุ่ม)'!K102</f>
        <v>314.34765402837832</v>
      </c>
      <c r="K59" s="313">
        <f>+'10.ค่าใช้จ่าย(แยกกลุ่ม)'!L102</f>
        <v>10.88153385219775</v>
      </c>
      <c r="L59" s="313">
        <f>+'10.ค่าใช้จ่าย(แยกกลุ่ม)'!M102</f>
        <v>597.07403292234039</v>
      </c>
      <c r="M59" s="16" t="str">
        <f>+'10.ค่าใช้จ่าย(แยกกลุ่ม)'!Z102</f>
        <v>บ้านม่วง,รพช.</v>
      </c>
      <c r="N59" s="15">
        <f>+'10.ค่าใช้จ่าย(แยกกลุ่ม)'!AA102</f>
        <v>-6.2100077324403397E-2</v>
      </c>
      <c r="O59" s="15">
        <f>+'10.ค่าใช้จ่าย(แยกกลุ่ม)'!AB102</f>
        <v>-0.21679440641395747</v>
      </c>
      <c r="P59" s="15">
        <f>+'10.ค่าใช้จ่าย(แยกกลุ่ม)'!AC102</f>
        <v>-0.13933414518446324</v>
      </c>
      <c r="Q59" s="15">
        <f>+'10.ค่าใช้จ่าย(แยกกลุ่ม)'!AD102</f>
        <v>-0.16463215146793395</v>
      </c>
      <c r="R59" s="15">
        <f>+'10.ค่าใช้จ่าย(แยกกลุ่ม)'!AE102</f>
        <v>3.9264673431647149E-2</v>
      </c>
      <c r="S59" s="15">
        <f>+'10.ค่าใช้จ่าย(แยกกลุ่ม)'!AF102</f>
        <v>2.2524820202598529E-2</v>
      </c>
      <c r="T59" s="15">
        <f>+'10.ค่าใช้จ่าย(แยกกลุ่ม)'!AG102</f>
        <v>-0.10800999407180328</v>
      </c>
      <c r="U59" s="15">
        <f>+'10.ค่าใช้จ่าย(แยกกลุ่ม)'!AH102</f>
        <v>0.66082270993062275</v>
      </c>
      <c r="V59" s="15">
        <f>+'10.ค่าใช้จ่าย(แยกกลุ่ม)'!AI102</f>
        <v>2.5044388410882121E-2</v>
      </c>
      <c r="W59" s="15">
        <f>+'10.ค่าใช้จ่าย(แยกกลุ่ม)'!AJ102</f>
        <v>-0.84493644173856763</v>
      </c>
      <c r="X59" s="15">
        <f>+'10.ค่าใช้จ่าย(แยกกลุ่ม)'!AK102</f>
        <v>0.27204262635447063</v>
      </c>
    </row>
    <row r="60" spans="1:24">
      <c r="A60" s="313" t="str">
        <f>+'10.ค่าใช้จ่าย(แยกกลุ่ม)'!B111</f>
        <v>พังโคน,รพช.</v>
      </c>
      <c r="B60" s="313">
        <f>+'10.ค่าใช้จ่าย(แยกกลุ่ม)'!C111</f>
        <v>7459.3942486437891</v>
      </c>
      <c r="C60" s="313">
        <f>+'10.ค่าใช้จ่าย(แยกกลุ่ม)'!D111</f>
        <v>69.482307789231371</v>
      </c>
      <c r="D60" s="313">
        <f>+'10.ค่าใช้จ่าย(แยกกลุ่ม)'!E111</f>
        <v>1077.823537829177</v>
      </c>
      <c r="E60" s="313">
        <f>+'10.ค่าใช้จ่าย(แยกกลุ่ม)'!F111</f>
        <v>622.20649087856589</v>
      </c>
      <c r="F60" s="313">
        <f>+'10.ค่าใช้จ่าย(แยกกลุ่ม)'!G111</f>
        <v>531.75837207005645</v>
      </c>
      <c r="G60" s="313">
        <f>+'10.ค่าใช้จ่าย(แยกกลุ่ม)'!H111</f>
        <v>535.80589567817356</v>
      </c>
      <c r="H60" s="313">
        <f>+'10.ค่าใช้จ่าย(แยกกลุ่ม)'!I111</f>
        <v>217.82789398227141</v>
      </c>
      <c r="I60" s="313">
        <f>+'10.ค่าใช้จ่าย(แยกกลุ่ม)'!J111</f>
        <v>462.92769939621792</v>
      </c>
      <c r="J60" s="313">
        <f>+'10.ค่าใช้จ่าย(แยกกลุ่ม)'!K111</f>
        <v>283.67923834237473</v>
      </c>
      <c r="K60" s="313">
        <f>+'10.ค่าใช้จ่าย(แยกกลุ่ม)'!L111</f>
        <v>6.6140466339064661</v>
      </c>
      <c r="L60" s="313">
        <f>+'10.ค่าใช้จ่าย(แยกกลุ่ม)'!M111</f>
        <v>49.555403219489939</v>
      </c>
      <c r="M60" s="16" t="str">
        <f>+'10.ค่าใช้จ่าย(แยกกลุ่ม)'!Z111</f>
        <v>พังโคน,รพช.</v>
      </c>
      <c r="N60" s="15">
        <f>+'10.ค่าใช้จ่าย(แยกกลุ่ม)'!AA111</f>
        <v>-5.9971077104832779E-2</v>
      </c>
      <c r="O60" s="15">
        <f>+'10.ค่าใช้จ่าย(แยกกลุ่ม)'!AB111</f>
        <v>0.25359209031928687</v>
      </c>
      <c r="P60" s="15">
        <f>+'10.ค่าใช้จ่าย(แยกกลุ่ม)'!AC111</f>
        <v>-0.3889841788431071</v>
      </c>
      <c r="Q60" s="15">
        <f>+'10.ค่าใช้จ่าย(แยกกลุ่ม)'!AD111</f>
        <v>-0.25579836380552257</v>
      </c>
      <c r="R60" s="15">
        <f>+'10.ค่าใช้จ่าย(แยกกลุ่ม)'!AE111</f>
        <v>-1.7629209194533653E-2</v>
      </c>
      <c r="S60" s="15">
        <f>+'10.ค่าใช้จ่าย(แยกกลุ่ม)'!AF111</f>
        <v>-0.17355418906117059</v>
      </c>
      <c r="T60" s="15">
        <f>+'10.ค่าใช้จ่าย(แยกกลุ่ม)'!AG111</f>
        <v>-0.7672638369980983</v>
      </c>
      <c r="U60" s="15">
        <f>+'10.ค่าใช้จ่าย(แยกกลุ่ม)'!AH111</f>
        <v>8.595222949053417E-3</v>
      </c>
      <c r="V60" s="15">
        <f>+'10.ค่าใช้จ่าย(แยกกลุ่ม)'!AI111</f>
        <v>-0.11175886206607048</v>
      </c>
      <c r="W60" s="15">
        <f>+'10.ค่าใช้จ่าย(แยกกลุ่ม)'!AJ111</f>
        <v>-0.68414641712679469</v>
      </c>
      <c r="X60" s="15">
        <f>+'10.ค่าใช้จ่าย(แยกกลุ่ม)'!AK111</f>
        <v>-0.87381241381888219</v>
      </c>
    </row>
    <row r="61" spans="1:24">
      <c r="A61" s="313" t="str">
        <f>+'10.ค่าใช้จ่าย(แยกกลุ่ม)'!B112</f>
        <v>อากาศอำนวย,รพช.</v>
      </c>
      <c r="B61" s="313">
        <f>+'10.ค่าใช้จ่าย(แยกกลุ่ม)'!C112</f>
        <v>7926.3136457054989</v>
      </c>
      <c r="C61" s="313">
        <f>+'10.ค่าใช้จ่าย(แยกกลุ่ม)'!D112</f>
        <v>59.063823388034493</v>
      </c>
      <c r="D61" s="313">
        <f>+'10.ค่าใช้จ่าย(แยกกลุ่ม)'!E112</f>
        <v>1274.4563168006521</v>
      </c>
      <c r="E61" s="313">
        <f>+'10.ค่าใช้จ่าย(แยกกลุ่ม)'!F112</f>
        <v>666.15359842195232</v>
      </c>
      <c r="F61" s="313">
        <f>+'10.ค่าใช้จ่าย(แยกกลุ่ม)'!G112</f>
        <v>575.55557122026278</v>
      </c>
      <c r="G61" s="313">
        <f>+'10.ค่าใช้จ่าย(แยกกลุ่ม)'!H112</f>
        <v>506.94158861912774</v>
      </c>
      <c r="H61" s="313">
        <f>+'10.ค่าใช้จ่าย(แยกกลุ่ม)'!I112</f>
        <v>284.63585746966345</v>
      </c>
      <c r="I61" s="313">
        <f>+'10.ค่าใช้จ่าย(แยกกลุ่ม)'!J112</f>
        <v>209.91066850107848</v>
      </c>
      <c r="J61" s="313">
        <f>+'10.ค่าใช้จ่าย(แยกกลุ่ม)'!K112</f>
        <v>285.80702468131267</v>
      </c>
      <c r="K61" s="313">
        <f>+'10.ค่าใช้จ่าย(แยกกลุ่ม)'!L112</f>
        <v>11.052764701476928</v>
      </c>
      <c r="L61" s="313">
        <f>+'10.ค่าใช้จ่าย(แยกกลุ่ม)'!M112</f>
        <v>27.568096123417604</v>
      </c>
      <c r="M61" s="16" t="str">
        <f>+'10.ค่าใช้จ่าย(แยกกลุ่ม)'!Z112</f>
        <v>อากาศอำนวย,รพช.</v>
      </c>
      <c r="N61" s="15">
        <f>+'10.ค่าใช้จ่าย(แยกกลุ่ม)'!AA112</f>
        <v>-1.1301413306470003E-3</v>
      </c>
      <c r="O61" s="15">
        <f>+'10.ค่าใช้จ่าย(แยกกลุ่ม)'!AB112</f>
        <v>6.5622950346658465E-2</v>
      </c>
      <c r="P61" s="15">
        <f>+'10.ค่าใช้จ่าย(แยกกลุ่ม)'!AC112</f>
        <v>-0.27751348378703067</v>
      </c>
      <c r="Q61" s="15">
        <f>+'10.ค่าใช้จ่าย(แยกกลุ่ม)'!AD112</f>
        <v>-0.20323460913683994</v>
      </c>
      <c r="R61" s="15">
        <f>+'10.ค่าใช้จ่าย(แยกกลุ่ม)'!AE112</f>
        <v>6.3281767339342807E-2</v>
      </c>
      <c r="S61" s="15">
        <f>+'10.ค่าใช้จ่าย(แยกกลุ่ม)'!AF112</f>
        <v>-0.21807550890295271</v>
      </c>
      <c r="T61" s="15">
        <f>+'10.ค่าใช้จ่าย(แยกกลุ่ม)'!AG112</f>
        <v>-0.69588349724559495</v>
      </c>
      <c r="U61" s="15">
        <f>+'10.ค่าใช้จ่าย(แยกกลุ่ม)'!AH112</f>
        <v>-0.54266098621369341</v>
      </c>
      <c r="V61" s="15">
        <f>+'10.ค่าใช้จ่าย(แยกกลุ่ม)'!AI112</f>
        <v>-0.10509645219066938</v>
      </c>
      <c r="W61" s="15">
        <f>+'10.ค่าใช้จ่าย(แยกกลุ่ม)'!AJ112</f>
        <v>-0.47217557951295341</v>
      </c>
      <c r="X61" s="15">
        <f>+'10.ค่าใช้จ่าย(แยกกลุ่ม)'!AK112</f>
        <v>-0.92980076279442092</v>
      </c>
    </row>
    <row r="62" spans="1:24">
      <c r="A62" s="313" t="str">
        <f>+'10.ค่าใช้จ่าย(แยกกลุ่ม)'!B133</f>
        <v>วานรนิวาส,รพท.</v>
      </c>
      <c r="B62" s="313">
        <f>+'10.ค่าใช้จ่าย(แยกกลุ่ม)'!C133</f>
        <v>5696.9561375595786</v>
      </c>
      <c r="C62" s="313">
        <f>+'10.ค่าใช้จ่าย(แยกกลุ่ม)'!D133</f>
        <v>22.979126638166889</v>
      </c>
      <c r="D62" s="313">
        <f>+'10.ค่าใช้จ่าย(แยกกลุ่ม)'!E133</f>
        <v>2303.1300745150343</v>
      </c>
      <c r="E62" s="313">
        <f>+'10.ค่าใช้จ่าย(แยกกลุ่ม)'!F133</f>
        <v>1285.6089779999479</v>
      </c>
      <c r="F62" s="313">
        <f>+'10.ค่าใช้จ่าย(แยกกลุ่ม)'!G133</f>
        <v>1023.5725589650949</v>
      </c>
      <c r="G62" s="313">
        <f>+'10.ค่าใช้จ่าย(แยกกลุ่ม)'!H133</f>
        <v>590.31338083646176</v>
      </c>
      <c r="H62" s="313">
        <f>+'10.ค่าใช้จ่าย(แยกกลุ่ม)'!I133</f>
        <v>1293.5684894888896</v>
      </c>
      <c r="I62" s="313">
        <f>+'10.ค่าใช้จ่าย(แยกกลุ่ม)'!J133</f>
        <v>651.44638471349128</v>
      </c>
      <c r="J62" s="313">
        <f>+'10.ค่าใช้จ่าย(แยกกลุ่ม)'!K133</f>
        <v>261.21096618347769</v>
      </c>
      <c r="K62" s="313">
        <f>+'10.ค่าใช้จ่าย(แยกกลุ่ม)'!L133</f>
        <v>1.1438431414151948</v>
      </c>
      <c r="L62" s="313">
        <f>+'10.ค่าใช้จ่าย(แยกกลุ่ม)'!M133</f>
        <v>135.8311896454282</v>
      </c>
      <c r="M62" s="16" t="str">
        <f>+'10.ค่าใช้จ่าย(แยกกลุ่ม)'!Z133</f>
        <v>วานรนิวาส,รพท.</v>
      </c>
      <c r="N62" s="15">
        <f>+'10.ค่าใช้จ่าย(แยกกลุ่ม)'!AA133</f>
        <v>-0.14173284423641047</v>
      </c>
      <c r="O62" s="15">
        <f>+'10.ค่าใช้จ่าย(แยกกลุ่ม)'!AB133</f>
        <v>-0.5787051762918618</v>
      </c>
      <c r="P62" s="15">
        <f>+'10.ค่าใช้จ่าย(แยกกลุ่ม)'!AC133</f>
        <v>5.0490948918818307E-2</v>
      </c>
      <c r="Q62" s="15">
        <f>+'10.ค่าใช้จ่าย(แยกกลุ่ม)'!AD133</f>
        <v>-1.5777343640267748E-2</v>
      </c>
      <c r="R62" s="15">
        <f>+'10.ค่าใช้จ่าย(แยกกลุ่ม)'!AE133</f>
        <v>0.78847451253867651</v>
      </c>
      <c r="S62" s="15">
        <f>+'10.ค่าใช้จ่าย(แยกกลุ่ม)'!AF133</f>
        <v>0.32728838930965887</v>
      </c>
      <c r="T62" s="15">
        <f>+'10.ค่าใช้จ่าย(แยกกลุ่ม)'!AG133</f>
        <v>0.31232753986506023</v>
      </c>
      <c r="U62" s="15">
        <f>+'10.ค่าใช้จ่าย(แยกกลุ่ม)'!AH133</f>
        <v>0.23010472463732104</v>
      </c>
      <c r="V62" s="15">
        <f>+'10.ค่าใช้จ่าย(แยกกลุ่ม)'!AI133</f>
        <v>-0.1830204817071952</v>
      </c>
      <c r="W62" s="15">
        <f>+'10.ค่าใช้จ่าย(แยกกลุ่ม)'!AJ133</f>
        <v>-0.94793772913992413</v>
      </c>
      <c r="X62" s="15">
        <f>+'10.ค่าใช้จ่าย(แยกกลุ่ม)'!AK133</f>
        <v>-0.12594885303105519</v>
      </c>
    </row>
    <row r="63" spans="1:24">
      <c r="A63" s="313" t="str">
        <f>+'10.ค่าใช้จ่าย(แยกกลุ่ม)'!B135</f>
        <v>สมเด็จพระยุพราชสว่างแดนดิน,รพท.</v>
      </c>
      <c r="B63" s="313">
        <f>+'10.ค่าใช้จ่าย(แยกกลุ่ม)'!C135</f>
        <v>6457.5716869889538</v>
      </c>
      <c r="C63" s="313">
        <f>+'10.ค่าใช้จ่าย(แยกกลุ่ม)'!D135</f>
        <v>53.393411124570896</v>
      </c>
      <c r="D63" s="313">
        <f>+'10.ค่าใช้จ่าย(แยกกลุ่ม)'!E135</f>
        <v>2505.1162617436612</v>
      </c>
      <c r="E63" s="313">
        <f>+'10.ค่าใช้จ่าย(แยกกลุ่ม)'!F135</f>
        <v>920.98510893810533</v>
      </c>
      <c r="F63" s="313">
        <f>+'10.ค่าใช้จ่าย(แยกกลุ่ม)'!G135</f>
        <v>193.9221002331397</v>
      </c>
      <c r="G63" s="313">
        <f>+'10.ค่าใช้จ่าย(แยกกลุ่ม)'!H135</f>
        <v>327.36909900519208</v>
      </c>
      <c r="H63" s="313">
        <f>+'10.ค่าใช้จ่าย(แยกกลุ่ม)'!I135</f>
        <v>1048.1564209184346</v>
      </c>
      <c r="I63" s="313">
        <f>+'10.ค่าใช้จ่าย(แยกกลุ่ม)'!J135</f>
        <v>627.04611112103873</v>
      </c>
      <c r="J63" s="313">
        <f>+'10.ค่าใช้จ่าย(แยกกลุ่ม)'!K135</f>
        <v>360.91520148632867</v>
      </c>
      <c r="K63" s="313">
        <f>+'10.ค่าใช้จ่าย(แยกกลุ่ม)'!L135</f>
        <v>35.140049594267488</v>
      </c>
      <c r="L63" s="313">
        <f>+'10.ค่าใช้จ่าย(แยกกลุ่ม)'!M135</f>
        <v>11.894512767403436</v>
      </c>
      <c r="M63" s="16" t="str">
        <f>+'10.ค่าใช้จ่าย(แยกกลุ่ม)'!Z135</f>
        <v>สมเด็จพระยุพราชสว่างแดนดิน,รพท.</v>
      </c>
      <c r="N63" s="15">
        <f>+'10.ค่าใช้จ่าย(แยกกลุ่ม)'!AA135</f>
        <v>-2.7143346182462596E-2</v>
      </c>
      <c r="O63" s="15">
        <f>+'10.ค่าใช้จ่าย(แยกกลุ่ม)'!AB135</f>
        <v>-2.1095619467952055E-2</v>
      </c>
      <c r="P63" s="15">
        <f>+'10.ค่าใช้จ่าย(แยกกลุ่ม)'!AC135</f>
        <v>0.14261977127157827</v>
      </c>
      <c r="Q63" s="15">
        <f>+'10.ค่าใช้จ่าย(แยกกลุ่ม)'!AD135</f>
        <v>-0.29492215292630286</v>
      </c>
      <c r="R63" s="15">
        <f>+'10.ค่าใช้จ่าย(แยกกลุ่ม)'!AE135</f>
        <v>-0.6611625324973488</v>
      </c>
      <c r="S63" s="15">
        <f>+'10.ค่าใช้จ่าย(แยกกลุ่ม)'!AF135</f>
        <v>-0.2639279097609824</v>
      </c>
      <c r="T63" s="15">
        <f>+'10.ค่าใช้จ่าย(แยกกลุ่ม)'!AG135</f>
        <v>6.3356558570121443E-2</v>
      </c>
      <c r="U63" s="15">
        <f>+'10.ค่าใช้จ่าย(แยกกลุ่ม)'!AH135</f>
        <v>0.1840304926930916</v>
      </c>
      <c r="V63" s="15">
        <f>+'10.ค่าใช้จ่าย(แยกกลุ่ม)'!AI135</f>
        <v>0.12882063017116202</v>
      </c>
      <c r="W63" s="15">
        <f>+'10.ค่าใช้จ่าย(แยกกลุ่ม)'!AJ135</f>
        <v>0.5994070461005504</v>
      </c>
      <c r="X63" s="15">
        <f>+'10.ค่าใช้จ่าย(แยกกลุ่ม)'!AK135</f>
        <v>-0.92346078574350732</v>
      </c>
    </row>
    <row r="64" spans="1:24">
      <c r="A64" s="313" t="str">
        <f>+'10.ค่าใช้จ่าย(แยกกลุ่ม)'!B151</f>
        <v>สกลนคร,รพศ.</v>
      </c>
      <c r="B64" s="313">
        <f>+'10.ค่าใช้จ่าย(แยกกลุ่ม)'!C151</f>
        <v>6231.112015190648</v>
      </c>
      <c r="C64" s="313">
        <f>+'10.ค่าใช้จ่าย(แยกกลุ่ม)'!D151</f>
        <v>42.667195350544254</v>
      </c>
      <c r="D64" s="313">
        <f>+'10.ค่าใช้จ่าย(แยกกลุ่ม)'!E151</f>
        <v>3119.6380316911809</v>
      </c>
      <c r="E64" s="313">
        <f>+'10.ค่าใช้จ่าย(แยกกลุ่ม)'!F151</f>
        <v>2105.7875590276326</v>
      </c>
      <c r="F64" s="313">
        <f>+'10.ค่าใช้จ่าย(แยกกลุ่ม)'!G151</f>
        <v>371.93290286602678</v>
      </c>
      <c r="G64" s="313">
        <f>+'10.ค่าใช้จ่าย(แยกกลุ่ม)'!H151</f>
        <v>361.98716140616943</v>
      </c>
      <c r="H64" s="313">
        <f>+'10.ค่าใช้จ่าย(แยกกลุ่ม)'!I151</f>
        <v>755.05029804626952</v>
      </c>
      <c r="I64" s="313">
        <f>+'10.ค่าใช้จ่าย(แยกกลุ่ม)'!J151</f>
        <v>444.23002340258552</v>
      </c>
      <c r="J64" s="313">
        <f>+'10.ค่าใช้จ่าย(แยกกลุ่ม)'!K151</f>
        <v>308.08635121527851</v>
      </c>
      <c r="K64" s="313">
        <f>+'10.ค่าใช้จ่าย(แยกกลุ่ม)'!L151</f>
        <v>3.5796264542013625</v>
      </c>
      <c r="L64" s="313">
        <f>+'10.ค่าใช้จ่าย(แยกกลุ่ม)'!M151</f>
        <v>18.446437894152456</v>
      </c>
      <c r="M64" s="16" t="str">
        <f>+'10.ค่าใช้จ่าย(แยกกลุ่ม)'!Z151</f>
        <v>สกลนคร,รพศ.</v>
      </c>
      <c r="N64" s="15">
        <f>+'10.ค่าใช้จ่าย(แยกกลุ่ม)'!AA151</f>
        <v>-4.9742424135210989E-2</v>
      </c>
      <c r="O64" s="15">
        <f>+'10.ค่าใช้จ่าย(แยกกลุ่ม)'!AB151</f>
        <v>-0.19690597238626661</v>
      </c>
      <c r="P64" s="15">
        <f>+'10.ค่าใช้จ่าย(แยกกลุ่ม)'!AC151</f>
        <v>-0.14642828311000128</v>
      </c>
      <c r="Q64" s="15">
        <f>+'10.ค่าใช้จ่าย(แยกกลุ่ม)'!AD151</f>
        <v>-5.127870815735646E-2</v>
      </c>
      <c r="R64" s="15">
        <f>+'10.ค่าใช้จ่าย(แยกกลุ่ม)'!AE151</f>
        <v>0.61869094439504624</v>
      </c>
      <c r="S64" s="15">
        <f>+'10.ค่าใช้จ่าย(แยกกลุ่ม)'!AF151</f>
        <v>-0.11786931687253677</v>
      </c>
      <c r="T64" s="15">
        <f>+'10.ค่าใช้จ่าย(แยกกลุ่ม)'!AG151</f>
        <v>-6.2960358030256749E-2</v>
      </c>
      <c r="U64" s="15">
        <f>+'10.ค่าใช้จ่าย(แยกกลุ่ม)'!AH151</f>
        <v>-0.22286558145242419</v>
      </c>
      <c r="V64" s="15">
        <f>+'10.ค่าใช้จ่าย(แยกกลุ่ม)'!AI151</f>
        <v>0.10414177167122433</v>
      </c>
      <c r="W64" s="15">
        <f>+'10.ค่าใช้จ่าย(แยกกลุ่ม)'!AJ151</f>
        <v>-0.3272032541204048</v>
      </c>
      <c r="X64" s="15">
        <f>+'10.ค่าใช้จ่าย(แยกกลุ่ม)'!AK151</f>
        <v>-0.71332865769114973</v>
      </c>
    </row>
    <row r="66" spans="1:24">
      <c r="A66" s="371" t="s">
        <v>47</v>
      </c>
      <c r="B66" s="380" t="s">
        <v>248</v>
      </c>
      <c r="C66" s="381"/>
      <c r="D66" s="381"/>
      <c r="E66" s="381"/>
      <c r="F66" s="381"/>
      <c r="G66" s="381"/>
      <c r="H66" s="381"/>
      <c r="I66" s="381"/>
      <c r="J66" s="381"/>
      <c r="K66" s="381"/>
      <c r="L66" s="382"/>
      <c r="M66" s="371" t="s">
        <v>47</v>
      </c>
      <c r="N66" s="380" t="s">
        <v>731</v>
      </c>
      <c r="O66" s="381"/>
      <c r="P66" s="381"/>
      <c r="Q66" s="381"/>
      <c r="R66" s="381"/>
      <c r="S66" s="381"/>
      <c r="T66" s="381"/>
      <c r="U66" s="381"/>
      <c r="V66" s="381"/>
      <c r="W66" s="381"/>
      <c r="X66" s="382"/>
    </row>
    <row r="67" spans="1:24">
      <c r="A67" s="371"/>
      <c r="B67" s="38" t="s">
        <v>5</v>
      </c>
      <c r="C67" s="38" t="s">
        <v>8</v>
      </c>
      <c r="D67" s="38" t="s">
        <v>11</v>
      </c>
      <c r="E67" s="38" t="s">
        <v>17</v>
      </c>
      <c r="F67" s="38" t="s">
        <v>20</v>
      </c>
      <c r="G67" s="38" t="s">
        <v>23</v>
      </c>
      <c r="H67" s="38" t="s">
        <v>26</v>
      </c>
      <c r="I67" s="38" t="s">
        <v>29</v>
      </c>
      <c r="J67" s="38" t="s">
        <v>32</v>
      </c>
      <c r="K67" s="38" t="s">
        <v>35</v>
      </c>
      <c r="L67" s="38" t="s">
        <v>38</v>
      </c>
      <c r="M67" s="371"/>
      <c r="N67" s="38" t="s">
        <v>5</v>
      </c>
      <c r="O67" s="38" t="s">
        <v>8</v>
      </c>
      <c r="P67" s="38" t="s">
        <v>11</v>
      </c>
      <c r="Q67" s="38" t="s">
        <v>17</v>
      </c>
      <c r="R67" s="38" t="s">
        <v>20</v>
      </c>
      <c r="S67" s="38" t="s">
        <v>23</v>
      </c>
      <c r="T67" s="38" t="s">
        <v>26</v>
      </c>
      <c r="U67" s="38" t="s">
        <v>29</v>
      </c>
      <c r="V67" s="38" t="s">
        <v>32</v>
      </c>
      <c r="W67" s="38" t="s">
        <v>35</v>
      </c>
      <c r="X67" s="38" t="s">
        <v>38</v>
      </c>
    </row>
    <row r="68" spans="1:24">
      <c r="A68" s="313" t="str">
        <f>+'10.ค่าใช้จ่าย(แยกกลุ่ม)'!B9</f>
        <v>โพธิ์ตาก,รพช.</v>
      </c>
      <c r="B68" s="313">
        <f>+'10.ค่าใช้จ่าย(แยกกลุ่ม)'!C9</f>
        <v>13589.684133750998</v>
      </c>
      <c r="C68" s="313">
        <f>+'10.ค่าใช้จ่าย(แยกกลุ่ม)'!D9</f>
        <v>93.363722071848855</v>
      </c>
      <c r="D68" s="313">
        <f>+'10.ค่าใช้จ่าย(แยกกลุ่ม)'!E9</f>
        <v>1340.3492814578008</v>
      </c>
      <c r="E68" s="313">
        <f>+'10.ค่าใช้จ่าย(แยกกลุ่ม)'!F9</f>
        <v>800.54481474259319</v>
      </c>
      <c r="F68" s="313">
        <f>+'10.ค่าใช้จ่าย(แยกกลุ่ม)'!G9</f>
        <v>958.8344030813322</v>
      </c>
      <c r="G68" s="313">
        <f>+'10.ค่าใช้จ่าย(แยกกลุ่ม)'!H9</f>
        <v>662.90380318401935</v>
      </c>
      <c r="H68" s="313">
        <f>+'10.ค่าใช้จ่าย(แยกกลุ่ม)'!I9</f>
        <v>916.35776406627076</v>
      </c>
      <c r="I68" s="313">
        <f>+'10.ค่าใช้จ่าย(แยกกลุ่ม)'!J9</f>
        <v>275.89438959245336</v>
      </c>
      <c r="J68" s="313">
        <f>+'10.ค่าใช้จ่าย(แยกกลุ่ม)'!K9</f>
        <v>290.37591752105175</v>
      </c>
      <c r="K68" s="313">
        <f>+'10.ค่าใช้จ่าย(แยกกลุ่ม)'!L9</f>
        <v>45.626727301025618</v>
      </c>
      <c r="L68" s="313">
        <f>+'10.ค่าใช้จ่าย(แยกกลุ่ม)'!M9</f>
        <v>22.240549287182525</v>
      </c>
      <c r="M68" s="16" t="str">
        <f>+'10.ค่าใช้จ่าย(แยกกลุ่ม)'!Z9</f>
        <v>โพธิ์ตาก,รพช.</v>
      </c>
      <c r="N68" s="16">
        <f>+'10.ค่าใช้จ่าย(แยกกลุ่ม)'!AA9</f>
        <v>3.2911861109594889E-2</v>
      </c>
      <c r="O68" s="16">
        <f>+'10.ค่าใช้จ่าย(แยกกลุ่ม)'!AB9</f>
        <v>0.36657674133000739</v>
      </c>
      <c r="P68" s="16">
        <f>+'10.ค่าใช้จ่าย(แยกกลุ่ม)'!AC9</f>
        <v>-0.10769538580112314</v>
      </c>
      <c r="Q68" s="16">
        <f>+'10.ค่าใช้จ่าย(แยกกลุ่ม)'!AD9</f>
        <v>0.5656329517530917</v>
      </c>
      <c r="R68" s="16">
        <f>+'10.ค่าใช้จ่าย(แยกกลุ่ม)'!AE9</f>
        <v>0.30618881597095987</v>
      </c>
      <c r="S68" s="16">
        <f>+'10.ค่าใช้จ่าย(แยกกลุ่ม)'!AF9</f>
        <v>-7.1044117471055906E-2</v>
      </c>
      <c r="T68" s="16">
        <f>+'10.ค่าใช้จ่าย(แยกกลุ่ม)'!AG9</f>
        <v>-0.43425014305112064</v>
      </c>
      <c r="U68" s="16">
        <f>+'10.ค่าใช้จ่าย(แยกกลุ่ม)'!AH9</f>
        <v>0.12528308336520227</v>
      </c>
      <c r="V68" s="16">
        <f>+'10.ค่าใช้จ่าย(แยกกลุ่ม)'!AI9</f>
        <v>-0.31042702726897464</v>
      </c>
      <c r="W68" s="16">
        <f>+'10.ค่าใช้จ่าย(แยกกลุ่ม)'!AJ9</f>
        <v>7.1218692886316229E-2</v>
      </c>
      <c r="X68" s="16">
        <f>+'10.ค่าใช้จ่าย(แยกกลุ่ม)'!AK9</f>
        <v>-0.96290067438220606</v>
      </c>
    </row>
    <row r="69" spans="1:24">
      <c r="A69" s="313" t="str">
        <f>+'10.ค่าใช้จ่าย(แยกกลุ่ม)'!B18</f>
        <v>ศรีเชียงใหม่,รพช.</v>
      </c>
      <c r="B69" s="313">
        <f>+'10.ค่าใช้จ่าย(แยกกลุ่ม)'!C18</f>
        <v>12411.460874574694</v>
      </c>
      <c r="C69" s="313">
        <f>+'10.ค่าใช้จ่าย(แยกกลุ่ม)'!D18</f>
        <v>33.390848555988896</v>
      </c>
      <c r="D69" s="313">
        <f>+'10.ค่าใช้จ่าย(แยกกลุ่ม)'!E18</f>
        <v>1442.9961350592589</v>
      </c>
      <c r="E69" s="313">
        <f>+'10.ค่าใช้จ่าย(แยกกลุ่ม)'!F18</f>
        <v>545.20116083454582</v>
      </c>
      <c r="F69" s="313">
        <f>+'10.ค่าใช้จ่าย(แยกกลุ่ม)'!G18</f>
        <v>918.41560419112113</v>
      </c>
      <c r="G69" s="313">
        <f>+'10.ค่าใช้จ่าย(แยกกลุ่ม)'!H18</f>
        <v>384.29889055374946</v>
      </c>
      <c r="H69" s="313">
        <f>+'10.ค่าใช้จ่าย(แยกกลุ่ม)'!I18</f>
        <v>477.88172307659022</v>
      </c>
      <c r="I69" s="313">
        <f>+'10.ค่าใช้จ่าย(แยกกลุ่ม)'!J18</f>
        <v>382.35493625146722</v>
      </c>
      <c r="J69" s="313">
        <f>+'10.ค่าใช้จ่าย(แยกกลุ่ม)'!K18</f>
        <v>313.86497968810011</v>
      </c>
      <c r="K69" s="313">
        <f>+'10.ค่าใช้จ่าย(แยกกลุ่ม)'!L18</f>
        <v>3.066691188800597</v>
      </c>
      <c r="L69" s="313">
        <f>+'10.ค่าใช้จ่าย(แยกกลุ่ม)'!M18</f>
        <v>0</v>
      </c>
      <c r="M69" s="16" t="str">
        <f>+'10.ค่าใช้จ่าย(แยกกลุ่ม)'!Z18</f>
        <v>ศรีเชียงใหม่,รพช.</v>
      </c>
      <c r="N69" s="16">
        <f>+'10.ค่าใช้จ่าย(แยกกลุ่ม)'!AA18</f>
        <v>0.15399419046603449</v>
      </c>
      <c r="O69" s="16">
        <f>+'10.ค่าใช้จ่าย(แยกกลุ่ม)'!AB18</f>
        <v>-0.51563465542765308</v>
      </c>
      <c r="P69" s="16">
        <f>+'10.ค่าใช้จ่าย(แยกกลุ่ม)'!AC18</f>
        <v>1.8307108865493551E-2</v>
      </c>
      <c r="Q69" s="16">
        <f>+'10.ค่าใช้จ่าย(แยกกลุ่ม)'!AD18</f>
        <v>-0.17706033861045684</v>
      </c>
      <c r="R69" s="16">
        <f>+'10.ค่าใช้จ่าย(แยกกลุ่ม)'!AE18</f>
        <v>0.21371860340365476</v>
      </c>
      <c r="S69" s="16">
        <f>+'10.ค่าใช้จ่าย(แยกกลุ่ม)'!AF18</f>
        <v>-0.41032983373620013</v>
      </c>
      <c r="T69" s="16">
        <f>+'10.ค่าใช้จ่าย(แยกกลุ่ม)'!AG18</f>
        <v>-0.10799064218495003</v>
      </c>
      <c r="U69" s="16">
        <f>+'10.ค่าใช้จ่าย(แยกกลุ่ม)'!AH18</f>
        <v>1.0637336559398951</v>
      </c>
      <c r="V69" s="16">
        <f>+'10.ค่าใช้จ่าย(แยกกลุ่ม)'!AI18</f>
        <v>-9.4783305683062549E-2</v>
      </c>
      <c r="W69" s="16">
        <f>+'10.ค่าใช้จ่าย(แยกกลุ่ม)'!AJ18</f>
        <v>-0.9550155957076627</v>
      </c>
      <c r="X69" s="16">
        <f>+'10.ค่าใช้จ่าย(แยกกลุ่ม)'!AK18</f>
        <v>-1</v>
      </c>
    </row>
    <row r="70" spans="1:24">
      <c r="A70" s="313" t="str">
        <f>+'10.ค่าใช้จ่าย(แยกกลุ่ม)'!B21</f>
        <v>สระใคร,รพช.</v>
      </c>
      <c r="B70" s="313">
        <f>+'10.ค่าใช้จ่าย(แยกกลุ่ม)'!C21</f>
        <v>9224.8338458409598</v>
      </c>
      <c r="C70" s="313">
        <f>+'10.ค่าใช้จ่าย(แยกกลุ่ม)'!D21</f>
        <v>71.202493390278633</v>
      </c>
      <c r="D70" s="313">
        <f>+'10.ค่าใช้จ่าย(แยกกลุ่ม)'!E21</f>
        <v>1208.9886150091518</v>
      </c>
      <c r="E70" s="313">
        <f>+'10.ค่าใช้จ่าย(แยกกลุ่ม)'!F21</f>
        <v>672.48824486475496</v>
      </c>
      <c r="F70" s="313">
        <f>+'10.ค่าใช้จ่าย(แยกกลุ่ม)'!G21</f>
        <v>689.48890787065284</v>
      </c>
      <c r="G70" s="313">
        <f>+'10.ค่าใช้จ่าย(แยกกลุ่ม)'!H21</f>
        <v>832.4291885295911</v>
      </c>
      <c r="H70" s="313">
        <f>+'10.ค่าใช้จ่าย(แยกกลุ่ม)'!I21</f>
        <v>311.177225950783</v>
      </c>
      <c r="I70" s="313">
        <f>+'10.ค่าใช้จ่าย(แยกกลุ่ม)'!J21</f>
        <v>203.90604026845637</v>
      </c>
      <c r="J70" s="313">
        <f>+'10.ค่าใช้จ่าย(แยกกลุ่ม)'!K21</f>
        <v>302.72903803131987</v>
      </c>
      <c r="K70" s="313">
        <f>+'10.ค่าใช้จ่าย(แยกกลุ่ม)'!L21</f>
        <v>18.769330892820825</v>
      </c>
      <c r="L70" s="313">
        <f>+'10.ค่าใช้จ่าย(แยกกลุ่ม)'!M21</f>
        <v>0</v>
      </c>
      <c r="M70" s="16" t="str">
        <f>+'10.ค่าใช้จ่าย(แยกกลุ่ม)'!Z21</f>
        <v>สระใคร,รพช.</v>
      </c>
      <c r="N70" s="16">
        <f>+'10.ค่าใช้จ่าย(แยกกลุ่ม)'!AA21</f>
        <v>-0.14229237205086848</v>
      </c>
      <c r="O70" s="16">
        <f>+'10.ค่าใช้จ่าย(แยกกลุ่ม)'!AB21</f>
        <v>3.2858454841719904E-2</v>
      </c>
      <c r="P70" s="16">
        <f>+'10.ค่าใช้จ่าย(แยกกลุ่ม)'!AC21</f>
        <v>-0.14682952276188277</v>
      </c>
      <c r="Q70" s="16">
        <f>+'10.ค่าใช้จ่าย(แยกกลุ่ม)'!AD21</f>
        <v>1.506982793346842E-2</v>
      </c>
      <c r="R70" s="16">
        <f>+'10.ค่าใช้จ่าย(แยกกลุ่ม)'!AE21</f>
        <v>-8.8816097522518303E-2</v>
      </c>
      <c r="S70" s="16">
        <f>+'10.ค่าใช้จ่าย(แยกกลุ่ม)'!AF21</f>
        <v>0.27728356773497043</v>
      </c>
      <c r="T70" s="16">
        <f>+'10.ค่าใช้จ่าย(แยกกลุ่ม)'!AG21</f>
        <v>-0.41915962866288581</v>
      </c>
      <c r="U70" s="16">
        <f>+'10.ค่าใช้จ่าย(แยกกลุ่ม)'!AH21</f>
        <v>0.10056839353760054</v>
      </c>
      <c r="V70" s="16">
        <f>+'10.ค่าใช้จ่าย(แยกกลุ่ม)'!AI21</f>
        <v>-0.12690042911835059</v>
      </c>
      <c r="W70" s="16">
        <f>+'10.ค่าใช้จ่าย(แยกกลุ่ม)'!AJ21</f>
        <v>-0.72467812466323744</v>
      </c>
      <c r="X70" s="16">
        <f>+'10.ค่าใช้จ่าย(แยกกลุ่ม)'!AK21</f>
        <v>-1</v>
      </c>
    </row>
    <row r="71" spans="1:24">
      <c r="A71" s="313" t="str">
        <f>+'10.ค่าใช้จ่าย(แยกกลุ่ม)'!B23</f>
        <v>เฝ้าไร่,รพช.</v>
      </c>
      <c r="B71" s="313">
        <f>+'10.ค่าใช้จ่าย(แยกกลุ่ม)'!C23</f>
        <v>8594.7606788708163</v>
      </c>
      <c r="C71" s="313">
        <f>+'10.ค่าใช้จ่าย(แยกกลุ่ม)'!D23</f>
        <v>55.222660458163638</v>
      </c>
      <c r="D71" s="313">
        <f>+'10.ค่าใช้จ่าย(แยกกลุ่ม)'!E23</f>
        <v>1486.7097442965519</v>
      </c>
      <c r="E71" s="313">
        <f>+'10.ค่าใช้จ่าย(แยกกลุ่ม)'!F23</f>
        <v>881.81368904607598</v>
      </c>
      <c r="F71" s="313">
        <f>+'10.ค่าใช้จ่าย(แยกกลุ่ม)'!G23</f>
        <v>696.77679487716637</v>
      </c>
      <c r="G71" s="313">
        <f>+'10.ค่าใช้จ่าย(แยกกลุ่ม)'!H23</f>
        <v>925.21012450234946</v>
      </c>
      <c r="H71" s="313">
        <f>+'10.ค่าใช้จ่าย(แยกกลุ่ม)'!I23</f>
        <v>485.9980462382261</v>
      </c>
      <c r="I71" s="313">
        <f>+'10.ค่าใช้จ่าย(แยกกลุ่ม)'!J23</f>
        <v>310.18087104931504</v>
      </c>
      <c r="J71" s="313">
        <f>+'10.ค่าใช้จ่าย(แยกกลุ่ม)'!K23</f>
        <v>281.81009310346656</v>
      </c>
      <c r="K71" s="313">
        <f>+'10.ค่าใช้จ่าย(แยกกลุ่ม)'!L23</f>
        <v>40.7271369660685</v>
      </c>
      <c r="L71" s="313">
        <f>+'10.ค่าใช้จ่าย(แยกกลุ่ม)'!M23</f>
        <v>21.05959671698675</v>
      </c>
      <c r="M71" s="16" t="str">
        <f>+'10.ค่าใช้จ่าย(แยกกลุ่ม)'!Z23</f>
        <v>เฝ้าไร่,รพช.</v>
      </c>
      <c r="N71" s="16">
        <f>+'10.ค่าใช้จ่าย(แยกกลุ่ม)'!AA23</f>
        <v>-0.20087538509017733</v>
      </c>
      <c r="O71" s="16">
        <f>+'10.ค่าใช้จ่าย(แยกกลุ่ม)'!AB23</f>
        <v>-0.19894389877005067</v>
      </c>
      <c r="P71" s="16">
        <f>+'10.ค่าใช้จ่าย(แยกกลุ่ม)'!AC23</f>
        <v>4.9155340512819293E-2</v>
      </c>
      <c r="Q71" s="16">
        <f>+'10.ค่าใช้จ่าย(แยกกลุ่ม)'!AD23</f>
        <v>0.3310306558434975</v>
      </c>
      <c r="R71" s="16">
        <f>+'10.ค่าใช้จ่าย(แยกกลุ่ม)'!AE23</f>
        <v>-7.9184897879411492E-2</v>
      </c>
      <c r="S71" s="16">
        <f>+'10.ค่าใช้จ่าย(แยกกลุ่ม)'!AF23</f>
        <v>0.4196471063398664</v>
      </c>
      <c r="T71" s="16">
        <f>+'10.ค่าใช้จ่าย(แยกกลุ่ม)'!AG23</f>
        <v>-9.2840792626736432E-2</v>
      </c>
      <c r="U71" s="16">
        <f>+'10.ค่าใช้จ่าย(แยกกลุ่ม)'!AH23</f>
        <v>0.67417925681551272</v>
      </c>
      <c r="V71" s="16">
        <f>+'10.ค่าใช้จ่าย(แยกกลุ่ม)'!AI23</f>
        <v>-0.18723267196687438</v>
      </c>
      <c r="W71" s="16">
        <f>+'10.ค่าใช้จ่าย(แยกกลุ่ม)'!AJ23</f>
        <v>-0.4025854309551275</v>
      </c>
      <c r="X71" s="16">
        <f>+'10.ค่าใช้จ่าย(แยกกลุ่ม)'!AK23</f>
        <v>-0.89294154309038232</v>
      </c>
    </row>
    <row r="72" spans="1:24">
      <c r="A72" s="313" t="str">
        <f>+'10.ค่าใช้จ่าย(แยกกลุ่ม)'!B24</f>
        <v>รัตนวาปี,รพช.</v>
      </c>
      <c r="B72" s="313">
        <f>+'10.ค่าใช้จ่าย(แยกกลุ่ม)'!C24</f>
        <v>9390.1619697966416</v>
      </c>
      <c r="C72" s="313">
        <f>+'10.ค่าใช้จ่าย(แยกกลุ่ม)'!D24</f>
        <v>200.28979206589821</v>
      </c>
      <c r="D72" s="313">
        <f>+'10.ค่าใช้จ่าย(แยกกลุ่ม)'!E24</f>
        <v>2050.8665031604837</v>
      </c>
      <c r="E72" s="313">
        <f>+'10.ค่าใช้จ่าย(แยกกลุ่ม)'!F24</f>
        <v>797.74405657409261</v>
      </c>
      <c r="F72" s="313">
        <f>+'10.ค่าใช้จ่าย(แยกกลุ่ม)'!G24</f>
        <v>846.16028372851292</v>
      </c>
      <c r="G72" s="313">
        <f>+'10.ค่าใช้จ่าย(แยกกลุ่ม)'!H24</f>
        <v>547.19281383176497</v>
      </c>
      <c r="H72" s="313">
        <f>+'10.ค่าใช้จ่าย(แยกกลุ่ม)'!I24</f>
        <v>733.57096072991453</v>
      </c>
      <c r="I72" s="313">
        <f>+'10.ค่าใช้จ่าย(แยกกลุ่ม)'!J24</f>
        <v>253.8261876841232</v>
      </c>
      <c r="J72" s="313">
        <f>+'10.ค่าใช้จ่าย(แยกกลุ่ม)'!K24</f>
        <v>363.11669050138715</v>
      </c>
      <c r="K72" s="313">
        <f>+'10.ค่าใช้จ่าย(แยกกลุ่ม)'!L24</f>
        <v>206.05879644195292</v>
      </c>
      <c r="L72" s="313">
        <f>+'10.ค่าใช้จ่าย(แยกกลุ่ม)'!M24</f>
        <v>91.041672625346791</v>
      </c>
      <c r="M72" s="16" t="str">
        <f>+'10.ค่าใช้จ่าย(แยกกลุ่ม)'!Z24</f>
        <v>รัตนวาปี,รพช.</v>
      </c>
      <c r="N72" s="16">
        <f>+'10.ค่าใช้จ่าย(แยกกลุ่ม)'!AA24</f>
        <v>-0.12692047534237216</v>
      </c>
      <c r="O72" s="16">
        <f>+'10.ค่าใช้จ่าย(แยกกลุ่ม)'!AB24</f>
        <v>1.9053899000396151</v>
      </c>
      <c r="P72" s="16">
        <f>+'10.ค่าใช้จ่าย(แยกกลุ่ม)'!AC24</f>
        <v>0.44727479773649764</v>
      </c>
      <c r="Q72" s="16">
        <f>+'10.ค่าใช้จ่าย(แยกกลุ่ม)'!AD24</f>
        <v>0.20413394349289249</v>
      </c>
      <c r="R72" s="16">
        <f>+'10.ค่าใช้จ่าย(แยกกลุ่ม)'!AE24</f>
        <v>0.1182306497580952</v>
      </c>
      <c r="S72" s="16">
        <f>+'10.ค่าใช้จ่าย(แยกกลุ่ม)'!AF24</f>
        <v>-0.1603845719002811</v>
      </c>
      <c r="T72" s="16">
        <f>+'10.ค่าใช้จ่าย(แยกกลุ่ม)'!AG24</f>
        <v>0.36927639203223328</v>
      </c>
      <c r="U72" s="16">
        <f>+'10.ค่าใช้จ่าย(แยกกลุ่ม)'!AH24</f>
        <v>0.37000884941663009</v>
      </c>
      <c r="V72" s="16">
        <f>+'10.ค่าใช้จ่าย(แยกกลุ่ม)'!AI24</f>
        <v>4.7263350481514345E-2</v>
      </c>
      <c r="W72" s="16">
        <f>+'10.ค่าใช้จ่าย(แยกกลุ่ม)'!AJ24</f>
        <v>2.0226167672143598</v>
      </c>
      <c r="X72" s="16">
        <f>+'10.ค่าใช้จ่าย(แยกกลุ่ม)'!AK24</f>
        <v>-0.5371810240849294</v>
      </c>
    </row>
    <row r="73" spans="1:24">
      <c r="A73" s="313" t="str">
        <f>+'10.ค่าใช้จ่าย(แยกกลุ่ม)'!B52</f>
        <v>สังคม,รพช.</v>
      </c>
      <c r="B73" s="313">
        <f>+'10.ค่าใช้จ่าย(แยกกลุ่ม)'!C52</f>
        <v>11614.949301022622</v>
      </c>
      <c r="C73" s="313">
        <f>+'10.ค่าใช้จ่าย(แยกกลุ่ม)'!D52</f>
        <v>70.84237665136115</v>
      </c>
      <c r="D73" s="313">
        <f>+'10.ค่าใช้จ่าย(แยกกลุ่ม)'!E52</f>
        <v>1502.3372318849358</v>
      </c>
      <c r="E73" s="313">
        <f>+'10.ค่าใช้จ่าย(แยกกลุ่ม)'!F52</f>
        <v>729.50167963378476</v>
      </c>
      <c r="F73" s="313">
        <f>+'10.ค่าใช้จ่าย(แยกกลุ่ม)'!G52</f>
        <v>1141.5400737450889</v>
      </c>
      <c r="G73" s="313">
        <f>+'10.ค่าใช้จ่าย(แยกกลุ่ม)'!H52</f>
        <v>822.7397888511415</v>
      </c>
      <c r="H73" s="313">
        <f>+'10.ค่าใช้จ่าย(แยกกลุ่ม)'!I52</f>
        <v>383.18091220294656</v>
      </c>
      <c r="I73" s="313">
        <f>+'10.ค่าใช้จ่าย(แยกกลุ่ม)'!J52</f>
        <v>45.261214756226998</v>
      </c>
      <c r="J73" s="313">
        <f>+'10.ค่าใช้จ่าย(แยกกลุ่ม)'!K52</f>
        <v>461.32167166792527</v>
      </c>
      <c r="K73" s="313">
        <f>+'10.ค่าใช้จ่าย(แยกกลุ่ม)'!L52</f>
        <v>1.2275152412416543E-2</v>
      </c>
      <c r="L73" s="313">
        <f>+'10.ค่าใช้จ่าย(แยกกลุ่ม)'!M52</f>
        <v>1186.9075163063872</v>
      </c>
      <c r="M73" s="16" t="str">
        <f>+'10.ค่าใช้จ่าย(แยกกลุ่ม)'!Z52</f>
        <v>สังคม,รพช.</v>
      </c>
      <c r="N73" s="16">
        <f>+'10.ค่าใช้จ่าย(แยกกลุ่ม)'!AA52</f>
        <v>0.12731539321005772</v>
      </c>
      <c r="O73" s="16">
        <f>+'10.ค่าใช้จ่าย(แยกกลุ่ม)'!AB52</f>
        <v>-5.1055970350703826E-2</v>
      </c>
      <c r="P73" s="16">
        <f>+'10.ค่าใช้จ่าย(แยกกลุ่ม)'!AC52</f>
        <v>-1.0182990480648107E-3</v>
      </c>
      <c r="Q73" s="16">
        <f>+'10.ค่าใช้จ่าย(แยกกลุ่ม)'!AD52</f>
        <v>6.6796410605842155E-2</v>
      </c>
      <c r="R73" s="16">
        <f>+'10.ค่าใช้จ่าย(แยกกลุ่ม)'!AE52</f>
        <v>0.31973448958304795</v>
      </c>
      <c r="S73" s="16">
        <f>+'10.ค่าใช้จ่าย(แยกกลุ่ม)'!AF52</f>
        <v>-0.12700604312259342</v>
      </c>
      <c r="T73" s="16">
        <f>+'10.ค่าใช้จ่าย(แยกกลุ่ม)'!AG52</f>
        <v>-0.66092750016141633</v>
      </c>
      <c r="U73" s="16">
        <f>+'10.ค่าใช้จ่าย(แยกกลุ่ม)'!AH52</f>
        <v>-0.74556721212520127</v>
      </c>
      <c r="V73" s="16">
        <f>+'10.ค่าใช้จ่าย(แยกกลุ่ม)'!AI52</f>
        <v>0.27069558225992141</v>
      </c>
      <c r="W73" s="16">
        <f>+'10.ค่าใช้จ่าย(แยกกลุ่ม)'!AJ52</f>
        <v>-0.99977051473817502</v>
      </c>
      <c r="X73" s="16">
        <f>+'10.ค่าใช้จ่าย(แยกกลุ่ม)'!AK52</f>
        <v>1.9050088845785005</v>
      </c>
    </row>
    <row r="74" spans="1:24">
      <c r="A74" s="313" t="str">
        <f>+'10.ค่าใช้จ่าย(แยกกลุ่ม)'!B123</f>
        <v>โพนพิสัย,รพช.</v>
      </c>
      <c r="B74" s="313">
        <f>+'10.ค่าใช้จ่าย(แยกกลุ่ม)'!C123</f>
        <v>9347.0339435506612</v>
      </c>
      <c r="C74" s="313">
        <f>+'10.ค่าใช้จ่าย(แยกกลุ่ม)'!D123</f>
        <v>94.814501027990531</v>
      </c>
      <c r="D74" s="313">
        <f>+'10.ค่าใช้จ่าย(แยกกลุ่ม)'!E123</f>
        <v>1836.4730177230369</v>
      </c>
      <c r="E74" s="313">
        <f>+'10.ค่าใช้จ่าย(แยกกลุ่ม)'!F123</f>
        <v>550.32886986502956</v>
      </c>
      <c r="F74" s="313">
        <f>+'10.ค่าใช้จ่าย(แยกกลุ่ม)'!G123</f>
        <v>719.87043029896847</v>
      </c>
      <c r="G74" s="313">
        <f>+'10.ค่าใช้จ่าย(แยกกลุ่ม)'!H123</f>
        <v>668.16859328555483</v>
      </c>
      <c r="H74" s="313">
        <f>+'10.ค่าใช้จ่าย(แยกกลุ่ม)'!I123</f>
        <v>677.92064438337582</v>
      </c>
      <c r="I74" s="313">
        <f>+'10.ค่าใช้จ่าย(แยกกลุ่ม)'!J123</f>
        <v>707.62430054014044</v>
      </c>
      <c r="J74" s="313">
        <f>+'10.ค่าใช้จ่าย(แยกกลุ่ม)'!K123</f>
        <v>436.92642331618208</v>
      </c>
      <c r="K74" s="313">
        <f>+'10.ค่าใช้จ่าย(แยกกลุ่ม)'!L123</f>
        <v>130.8374432717894</v>
      </c>
      <c r="L74" s="313">
        <f>+'10.ค่าใช้จ่าย(แยกกลุ่ม)'!M123</f>
        <v>0.97640333444284333</v>
      </c>
      <c r="M74" s="16" t="str">
        <f>+'10.ค่าใช้จ่าย(แยกกลุ่ม)'!Z123</f>
        <v>โพนพิสัย,รพช.</v>
      </c>
      <c r="N74" s="16">
        <f>+'10.ค่าใช้จ่าย(แยกกลุ่ม)'!AA123</f>
        <v>0.26672952208253803</v>
      </c>
      <c r="O74" s="16">
        <f>+'10.ค่าใช้จ่าย(แยกกลุ่ม)'!AB123</f>
        <v>0.45585174495348169</v>
      </c>
      <c r="P74" s="16">
        <f>+'10.ค่าใช้จ่าย(แยกกลุ่ม)'!AC123</f>
        <v>0.106485064220758</v>
      </c>
      <c r="Q74" s="16">
        <f>+'10.ค่าใช้จ่าย(แยกกลุ่ม)'!AD123</f>
        <v>-0.23380222976148565</v>
      </c>
      <c r="R74" s="16">
        <f>+'10.ค่าใช้จ่าย(แยกกลุ่ม)'!AE123</f>
        <v>3.1936958820721552E-3</v>
      </c>
      <c r="S74" s="16">
        <f>+'10.ค่าใช้จ่าย(แยกกลุ่ม)'!AF123</f>
        <v>0.10837987905626019</v>
      </c>
      <c r="T74" s="16">
        <f>+'10.ค่าใช้จ่าย(แยกกลุ่ม)'!AG123</f>
        <v>-0.16338707164116645</v>
      </c>
      <c r="U74" s="16">
        <f>+'10.ค่าใช้จ่าย(แยกกลุ่ม)'!AH123</f>
        <v>0.21881499579048103</v>
      </c>
      <c r="V74" s="16">
        <f>+'10.ค่าใช้จ่าย(แยกกลุ่ม)'!AI123</f>
        <v>0.30648221135455389</v>
      </c>
      <c r="W74" s="16">
        <f>+'10.ค่าใช้จ่าย(แยกกลุ่ม)'!AJ123</f>
        <v>1.7089879051401906</v>
      </c>
      <c r="X74" s="16">
        <f>+'10.ค่าใช้จ่าย(แยกกลุ่ม)'!AK123</f>
        <v>-0.99243568136860927</v>
      </c>
    </row>
    <row r="75" spans="1:24">
      <c r="A75" s="313" t="str">
        <f>+'10.ค่าใช้จ่าย(แยกกลุ่ม)'!B134</f>
        <v>สมเด็จพระยุพราชท่าบ่อ,รพท.</v>
      </c>
      <c r="B75" s="313">
        <f>+'10.ค่าใช้จ่าย(แยกกลุ่ม)'!C134</f>
        <v>7482.8285146252401</v>
      </c>
      <c r="C75" s="313">
        <f>+'10.ค่าใช้จ่าย(แยกกลุ่ม)'!D134</f>
        <v>43.253922244976046</v>
      </c>
      <c r="D75" s="313">
        <f>+'10.ค่าใช้จ่าย(แยกกลุ่ม)'!E134</f>
        <v>1837.3397115452326</v>
      </c>
      <c r="E75" s="313">
        <f>+'10.ค่าใช้จ่าย(แยกกลุ่ม)'!F134</f>
        <v>1709.0327528647999</v>
      </c>
      <c r="F75" s="313">
        <f>+'10.ค่าใช้จ่าย(แยกกลุ่ม)'!G134</f>
        <v>481.63227571481389</v>
      </c>
      <c r="G75" s="313">
        <f>+'10.ค่าใช้จ่าย(แยกกลุ่ม)'!H134</f>
        <v>406.84457383528331</v>
      </c>
      <c r="H75" s="313">
        <f>+'10.ค่าใช้จ่าย(แยกกลุ่ม)'!I134</f>
        <v>385.92151977861033</v>
      </c>
      <c r="I75" s="313">
        <f>+'10.ค่าใช้จ่าย(แยกกลุ่ม)'!J134</f>
        <v>259.70138607359638</v>
      </c>
      <c r="J75" s="313">
        <f>+'10.ค่าใช้จ่าย(แยกกลุ่ม)'!K134</f>
        <v>285.63342657324142</v>
      </c>
      <c r="K75" s="313">
        <f>+'10.ค่าใช้จ่าย(แยกกลุ่ม)'!L134</f>
        <v>0.40451201152122424</v>
      </c>
      <c r="L75" s="313">
        <f>+'10.ค่าใช้จ่าย(แยกกลุ่ม)'!M134</f>
        <v>3.8990670355362238</v>
      </c>
      <c r="M75" s="16" t="str">
        <f>+'10.ค่าใช้จ่าย(แยกกลุ่ม)'!Z134</f>
        <v>สมเด็จพระยุพราชท่าบ่อ,รพท.</v>
      </c>
      <c r="N75" s="16">
        <f>+'10.ค่าใช้จ่าย(แยกกลุ่ม)'!AA134</f>
        <v>0.1273153226461762</v>
      </c>
      <c r="O75" s="16">
        <f>+'10.ค่าใช้จ่าย(แยกกลุ่ม)'!AB134</f>
        <v>-0.20699102999780616</v>
      </c>
      <c r="P75" s="16">
        <f>+'10.ค่าใช้จ่าย(แยกกลุ่ม)'!AC134</f>
        <v>-0.16196277473655121</v>
      </c>
      <c r="Q75" s="16">
        <f>+'10.ค่าใช้จ่าย(แยกกลุ่ม)'!AD134</f>
        <v>0.30838286338604531</v>
      </c>
      <c r="R75" s="16">
        <f>+'10.ค่าใช้จ่าย(แยกกลุ่ม)'!AE134</f>
        <v>-0.15845042739044402</v>
      </c>
      <c r="S75" s="16">
        <f>+'10.ค่าใช้จ่าย(แยกกลุ่ม)'!AF134</f>
        <v>-8.5231511540465321E-2</v>
      </c>
      <c r="T75" s="16">
        <f>+'10.ค่าใช้จ่าย(แยกกลุ่ม)'!AG134</f>
        <v>-0.60848192983414595</v>
      </c>
      <c r="U75" s="16">
        <f>+'10.ค่าใช้จ่าย(แยกกลุ่ม)'!AH134</f>
        <v>-0.50961443719655974</v>
      </c>
      <c r="V75" s="16">
        <f>+'10.ค่าใช้จ่าย(แยกกลุ่ม)'!AI134</f>
        <v>-0.10663528924655673</v>
      </c>
      <c r="W75" s="16">
        <f>+'10.ค่าใช้จ่าย(แยกกลุ่ม)'!AJ134</f>
        <v>-0.98158854728637324</v>
      </c>
      <c r="X75" s="16">
        <f>+'10.ค่าใช้จ่าย(แยกกลุ่ม)'!AK134</f>
        <v>-0.97491015117061552</v>
      </c>
    </row>
    <row r="76" spans="1:24">
      <c r="A76" s="313" t="str">
        <f>+'10.ค่าใช้จ่าย(แยกกลุ่ม)'!B143</f>
        <v>หนองคาย,รพท.</v>
      </c>
      <c r="B76" s="313">
        <f>+'10.ค่าใช้จ่าย(แยกกลุ่ม)'!C143</f>
        <v>6305.9042898658581</v>
      </c>
      <c r="C76" s="313">
        <f>+'10.ค่าใช้จ่าย(แยกกลุ่ม)'!D143</f>
        <v>138.31383203565608</v>
      </c>
      <c r="D76" s="313">
        <f>+'10.ค่าใช้จ่าย(แยกกลุ่ม)'!E143</f>
        <v>2462.8716819718584</v>
      </c>
      <c r="E76" s="313">
        <f>+'10.ค่าใช้จ่าย(แยกกลุ่ม)'!F143</f>
        <v>1189.0849636211012</v>
      </c>
      <c r="F76" s="313">
        <f>+'10.ค่าใช้จ่าย(แยกกลุ่ม)'!G143</f>
        <v>94.268144849335485</v>
      </c>
      <c r="G76" s="313">
        <f>+'10.ค่าใช้จ่าย(แยกกลุ่ม)'!H143</f>
        <v>329.57248670907575</v>
      </c>
      <c r="H76" s="313">
        <f>+'10.ค่าใช้จ่าย(แยกกลุ่ม)'!I143</f>
        <v>523.62881065257284</v>
      </c>
      <c r="I76" s="313">
        <f>+'10.ค่าใช้จ่าย(แยกกลุ่ม)'!J143</f>
        <v>361.24334207975033</v>
      </c>
      <c r="J76" s="313">
        <f>+'10.ค่าใช้จ่าย(แยกกลุ่ม)'!K143</f>
        <v>251.4157408221798</v>
      </c>
      <c r="K76" s="313">
        <f>+'10.ค่าใช้จ่าย(แยกกลุ่ม)'!L143</f>
        <v>238.29619407527633</v>
      </c>
      <c r="L76" s="313">
        <f>+'10.ค่าใช้จ่าย(แยกกลุ่ม)'!M143</f>
        <v>274.07825920099231</v>
      </c>
      <c r="M76" s="16" t="str">
        <f>+'10.ค่าใช้จ่าย(แยกกลุ่ม)'!Z143</f>
        <v>หนองคาย,รพท.</v>
      </c>
      <c r="N76" s="16">
        <f>+'10.ค่าใช้จ่าย(แยกกลุ่ม)'!AA143</f>
        <v>-0.10272123075325088</v>
      </c>
      <c r="O76" s="16">
        <f>+'10.ค่าใช้จ่าย(แยกกลุ่ม)'!AB143</f>
        <v>0.8881795810006109</v>
      </c>
      <c r="P76" s="16">
        <f>+'10.ค่าใช้จ่าย(แยกกลุ่ม)'!AC143</f>
        <v>0.14585728142047535</v>
      </c>
      <c r="Q76" s="16">
        <f>+'10.ค่าใช้จ่าย(แยกกลุ่ม)'!AD143</f>
        <v>2.1383029307136456E-2</v>
      </c>
      <c r="R76" s="16">
        <f>+'10.ค่าใช้จ่าย(แยกกลุ่ม)'!AE143</f>
        <v>-0.59007397444755494</v>
      </c>
      <c r="S76" s="16">
        <f>+'10.ค่าใช้จ่าย(แยกกลุ่ม)'!AF143</f>
        <v>-0.23684441214698532</v>
      </c>
      <c r="T76" s="16">
        <f>+'10.ค่าใช้จ่าย(แยกกลุ่ม)'!AG143</f>
        <v>0.34537733900946288</v>
      </c>
      <c r="U76" s="16">
        <f>+'10.ค่าใช้จ่าย(แยกกลุ่ม)'!AH143</f>
        <v>-0.37723333407396331</v>
      </c>
      <c r="V76" s="16">
        <f>+'10.ค่าใช้จ่าย(แยกกลุ่ม)'!AI143</f>
        <v>-0.19595688511432466</v>
      </c>
      <c r="W76" s="16">
        <f>+'10.ค่าใช้จ่าย(แยกกลุ่ม)'!AJ143</f>
        <v>0.63693157622246044</v>
      </c>
      <c r="X76" s="16">
        <f>+'10.ค่าใช้จ่าย(แยกกลุ่ม)'!AK143</f>
        <v>1.1934072431494525</v>
      </c>
    </row>
    <row r="78" spans="1:24">
      <c r="A78" s="371" t="s">
        <v>88</v>
      </c>
      <c r="B78" s="380" t="s">
        <v>248</v>
      </c>
      <c r="C78" s="381"/>
      <c r="D78" s="381"/>
      <c r="E78" s="381"/>
      <c r="F78" s="381"/>
      <c r="G78" s="381"/>
      <c r="H78" s="381"/>
      <c r="I78" s="381"/>
      <c r="J78" s="381"/>
      <c r="K78" s="381"/>
      <c r="L78" s="382"/>
      <c r="M78" s="371" t="s">
        <v>88</v>
      </c>
      <c r="N78" s="380" t="s">
        <v>731</v>
      </c>
      <c r="O78" s="381"/>
      <c r="P78" s="381"/>
      <c r="Q78" s="381"/>
      <c r="R78" s="381"/>
      <c r="S78" s="381"/>
      <c r="T78" s="381"/>
      <c r="U78" s="381"/>
      <c r="V78" s="381"/>
      <c r="W78" s="381"/>
      <c r="X78" s="382"/>
    </row>
    <row r="79" spans="1:24">
      <c r="A79" s="371"/>
      <c r="B79" s="38" t="s">
        <v>5</v>
      </c>
      <c r="C79" s="38" t="s">
        <v>8</v>
      </c>
      <c r="D79" s="38" t="s">
        <v>11</v>
      </c>
      <c r="E79" s="38" t="s">
        <v>17</v>
      </c>
      <c r="F79" s="38" t="s">
        <v>20</v>
      </c>
      <c r="G79" s="38" t="s">
        <v>23</v>
      </c>
      <c r="H79" s="38" t="s">
        <v>26</v>
      </c>
      <c r="I79" s="38" t="s">
        <v>29</v>
      </c>
      <c r="J79" s="38" t="s">
        <v>32</v>
      </c>
      <c r="K79" s="38" t="s">
        <v>35</v>
      </c>
      <c r="L79" s="38" t="s">
        <v>38</v>
      </c>
      <c r="M79" s="371"/>
      <c r="N79" s="38" t="s">
        <v>5</v>
      </c>
      <c r="O79" s="38" t="s">
        <v>8</v>
      </c>
      <c r="P79" s="38" t="s">
        <v>11</v>
      </c>
      <c r="Q79" s="38" t="s">
        <v>17</v>
      </c>
      <c r="R79" s="38" t="s">
        <v>20</v>
      </c>
      <c r="S79" s="38" t="s">
        <v>23</v>
      </c>
      <c r="T79" s="38" t="s">
        <v>26</v>
      </c>
      <c r="U79" s="38" t="s">
        <v>29</v>
      </c>
      <c r="V79" s="38" t="s">
        <v>32</v>
      </c>
      <c r="W79" s="38" t="s">
        <v>35</v>
      </c>
      <c r="X79" s="38" t="s">
        <v>38</v>
      </c>
    </row>
    <row r="80" spans="1:24">
      <c r="A80" s="313" t="str">
        <f>+'10.ค่าใช้จ่าย(แยกกลุ่ม)'!B60</f>
        <v>นาวัง เฉลิมพระเกียรติ 80 พรรษา,รพช.</v>
      </c>
      <c r="B80" s="313">
        <f>+'10.ค่าใช้จ่าย(แยกกลุ่ม)'!C60</f>
        <v>11183.401636904959</v>
      </c>
      <c r="C80" s="313">
        <f>+'10.ค่าใช้จ่าย(แยกกลุ่ม)'!D60</f>
        <v>214.06013691350734</v>
      </c>
      <c r="D80" s="313">
        <f>+'10.ค่าใช้จ่าย(แยกกลุ่ม)'!E60</f>
        <v>1830.8348200486412</v>
      </c>
      <c r="E80" s="313">
        <f>+'10.ค่าใช้จ่าย(แยกกลุ่ม)'!F60</f>
        <v>780.68658263412181</v>
      </c>
      <c r="F80" s="313">
        <f>+'10.ค่าใช้จ่าย(แยกกลุ่ม)'!G60</f>
        <v>1579.2845387965447</v>
      </c>
      <c r="G80" s="313">
        <f>+'10.ค่าใช้จ่าย(แยกกลุ่ม)'!H60</f>
        <v>907.18257529322159</v>
      </c>
      <c r="H80" s="313">
        <f>+'10.ค่าใช้จ่าย(แยกกลุ่ม)'!I60</f>
        <v>588.76445178037545</v>
      </c>
      <c r="I80" s="313">
        <f>+'10.ค่าใช้จ่าย(แยกกลุ่ม)'!J60</f>
        <v>132.93615613585334</v>
      </c>
      <c r="J80" s="313">
        <f>+'10.ค่าใช้จ่าย(แยกกลุ่ม)'!K60</f>
        <v>497.51943921232311</v>
      </c>
      <c r="K80" s="313">
        <f>+'10.ค่าใช้จ่าย(แยกกลุ่ม)'!L60</f>
        <v>217.10999577776579</v>
      </c>
      <c r="L80" s="313">
        <f>+'10.ค่าใช้จ่าย(แยกกลุ่ม)'!M60</f>
        <v>111.68648003777651</v>
      </c>
      <c r="M80" s="16" t="str">
        <f>+'10.ค่าใช้จ่าย(แยกกลุ่ม)'!Z60</f>
        <v>นาวัง เฉลิมพระเกียรติ 80 พรรษา,รพช.</v>
      </c>
      <c r="N80" s="16">
        <f>+'10.ค่าใช้จ่าย(แยกกลุ่ม)'!AA60</f>
        <v>8.5430550490954965E-2</v>
      </c>
      <c r="O80" s="16">
        <f>+'10.ค่าใช้จ่าย(แยกกลุ่ม)'!AB60</f>
        <v>1.8673669421010424</v>
      </c>
      <c r="P80" s="16">
        <f>+'10.ค่าใช้จ่าย(แยกกลุ่ม)'!AC60</f>
        <v>0.21741673166115263</v>
      </c>
      <c r="Q80" s="16">
        <f>+'10.ค่าใช้จ่าย(แยกกลุ่ม)'!AD60</f>
        <v>0.14164732914708433</v>
      </c>
      <c r="R80" s="16">
        <f>+'10.ค่าใช้จ่าย(แยกกลุ่ม)'!AE60</f>
        <v>0.8258108695888644</v>
      </c>
      <c r="S80" s="16">
        <f>+'10.ค่าใช้จ่าย(แยกกลุ่ม)'!AF60</f>
        <v>-3.7405365891747658E-2</v>
      </c>
      <c r="T80" s="16">
        <f>+'10.ค่าใช้จ่าย(แยกกลุ่ม)'!AG60</f>
        <v>-0.47900892731438616</v>
      </c>
      <c r="U80" s="16">
        <f>+'10.ค่าใช้จ่าย(แยกกลุ่ม)'!AH60</f>
        <v>-0.25270859394353062</v>
      </c>
      <c r="V80" s="16">
        <f>+'10.ค่าใช้จ่าย(แยกกลุ่ม)'!AI60</f>
        <v>0.37040115893494829</v>
      </c>
      <c r="W80" s="16">
        <f>+'10.ค่าใช้จ่าย(แยกกลุ่ม)'!AJ60</f>
        <v>3.0588941425691223</v>
      </c>
      <c r="X80" s="16">
        <f>+'10.ค่าใช้จ่าย(แยกกลุ่ม)'!AK60</f>
        <v>-0.72664237748976657</v>
      </c>
    </row>
    <row r="81" spans="1:24">
      <c r="A81" s="313" t="str">
        <f>+'10.ค่าใช้จ่าย(แยกกลุ่ม)'!B77</f>
        <v>โนนสัง,รพช.</v>
      </c>
      <c r="B81" s="313">
        <f>+'10.ค่าใช้จ่าย(แยกกลุ่ม)'!C77</f>
        <v>11664.547078394879</v>
      </c>
      <c r="C81" s="313">
        <f>+'10.ค่าใช้จ่าย(แยกกลุ่ม)'!D77</f>
        <v>27.785057814895893</v>
      </c>
      <c r="D81" s="313">
        <f>+'10.ค่าใช้จ่าย(แยกกลุ่ม)'!E77</f>
        <v>2720.1815725265928</v>
      </c>
      <c r="E81" s="313">
        <f>+'10.ค่าใช้จ่าย(แยกกลุ่ม)'!F77</f>
        <v>833.32372194844402</v>
      </c>
      <c r="F81" s="313">
        <f>+'10.ค่าใช้จ่าย(แยกกลุ่ม)'!G77</f>
        <v>857.64146856586274</v>
      </c>
      <c r="G81" s="313">
        <f>+'10.ค่าใช้จ่าย(แยกกลุ่ม)'!H77</f>
        <v>943.88257066532924</v>
      </c>
      <c r="H81" s="313">
        <f>+'10.ค่าใช้จ่าย(แยกกลุ่ม)'!I77</f>
        <v>994.34414569932392</v>
      </c>
      <c r="I81" s="313">
        <f>+'10.ค่าใช้จ่าย(แยกกลุ่ม)'!J77</f>
        <v>354.06226071190923</v>
      </c>
      <c r="J81" s="313">
        <f>+'10.ค่าใช้จ่าย(แยกกลุ่ม)'!K77</f>
        <v>587.32405755451191</v>
      </c>
      <c r="K81" s="313">
        <f>+'10.ค่าใช้จ่าย(แยกกลุ่ม)'!L77</f>
        <v>72.332157426248642</v>
      </c>
      <c r="L81" s="313">
        <f>+'10.ค่าใช้จ่าย(แยกกลุ่ม)'!M77</f>
        <v>108.60906715014514</v>
      </c>
      <c r="M81" s="16" t="str">
        <f>+'10.ค่าใช้จ่าย(แยกกลุ่ม)'!Z77</f>
        <v>โนนสัง,รพช.</v>
      </c>
      <c r="N81" s="16">
        <f>+'10.ค่าใช้จ่าย(แยกกลุ่ม)'!AA77</f>
        <v>0.11447030342961569</v>
      </c>
      <c r="O81" s="16">
        <f>+'10.ค่าใช้จ่าย(แยกกลุ่ม)'!AB77</f>
        <v>-0.41926624163695941</v>
      </c>
      <c r="P81" s="16">
        <f>+'10.ค่าใช้จ่าย(แยกกลุ่ม)'!AC77</f>
        <v>0.43861687236985786</v>
      </c>
      <c r="Q81" s="16">
        <f>+'10.ค่าใช้จ่าย(แยกกลุ่ม)'!AD77</f>
        <v>0.10777233213518861</v>
      </c>
      <c r="R81" s="16">
        <f>+'10.ค่าใช้จ่าย(แยกกลุ่ม)'!AE77</f>
        <v>5.1068048792280524E-2</v>
      </c>
      <c r="S81" s="16">
        <f>+'10.ค่าใช้จ่าย(แยกกลุ่ม)'!AF77</f>
        <v>0.12246708005867761</v>
      </c>
      <c r="T81" s="16">
        <f>+'10.ค่าใช้จ่าย(แยกกลุ่ม)'!AG77</f>
        <v>0.24602611641298516</v>
      </c>
      <c r="U81" s="16">
        <f>+'10.ค่าใช้จ่าย(แยกกลุ่ม)'!AH77</f>
        <v>-3.3430148623489225E-2</v>
      </c>
      <c r="V81" s="16">
        <f>+'10.ค่าใช้จ่าย(แยกกลุ่ม)'!AI77</f>
        <v>0.37220252713419955</v>
      </c>
      <c r="W81" s="16">
        <f>+'10.ค่าใช้จ่าย(แยกกลุ่ม)'!AJ77</f>
        <v>-7.0984342634836273E-2</v>
      </c>
      <c r="X81" s="16">
        <f>+'10.ค่าใช้จ่าย(แยกกลุ่ม)'!AK77</f>
        <v>-0.8289725638372053</v>
      </c>
    </row>
    <row r="82" spans="1:24">
      <c r="A82" s="313" t="str">
        <f>+'10.ค่าใช้จ่าย(แยกกลุ่ม)'!B78</f>
        <v>สุวรรณคูหา,รพช.</v>
      </c>
      <c r="B82" s="313">
        <f>+'10.ค่าใช้จ่าย(แยกกลุ่ม)'!C78</f>
        <v>12865.895999621078</v>
      </c>
      <c r="C82" s="313">
        <f>+'10.ค่าใช้จ่าย(แยกกลุ่ม)'!D78</f>
        <v>68.437014145069682</v>
      </c>
      <c r="D82" s="313">
        <f>+'10.ค่าใช้จ่าย(แยกกลุ่ม)'!E78</f>
        <v>2466.7284576341231</v>
      </c>
      <c r="E82" s="313">
        <f>+'10.ค่าใช้จ่าย(แยกกลุ่ม)'!F78</f>
        <v>1113.8127765551269</v>
      </c>
      <c r="F82" s="313">
        <f>+'10.ค่าใช้จ่าย(แยกกลุ่ม)'!G78</f>
        <v>988.63786397503509</v>
      </c>
      <c r="G82" s="313">
        <f>+'10.ค่าใช้จ่าย(แยกกลุ่ม)'!H78</f>
        <v>1599.2481279714875</v>
      </c>
      <c r="H82" s="313">
        <f>+'10.ค่าใช้จ่าย(แยกกลุ่ม)'!I78</f>
        <v>910.14607931837872</v>
      </c>
      <c r="I82" s="313">
        <f>+'10.ค่าใช้จ่าย(แยกกลุ่ม)'!J78</f>
        <v>418.60601800431368</v>
      </c>
      <c r="J82" s="313">
        <f>+'10.ค่าใช้จ่าย(แยกกลุ่ม)'!K78</f>
        <v>426.95231437942505</v>
      </c>
      <c r="K82" s="313">
        <f>+'10.ค่าใช้จ่าย(แยกกลุ่ม)'!L78</f>
        <v>159.61542173670099</v>
      </c>
      <c r="L82" s="313">
        <f>+'10.ค่าใช้จ่าย(แยกกลุ่ม)'!M78</f>
        <v>435.18070899707709</v>
      </c>
      <c r="M82" s="16" t="str">
        <f>+'10.ค่าใช้จ่าย(แยกกลุ่ม)'!Z78</f>
        <v>สุวรรณคูหา,รพช.</v>
      </c>
      <c r="N82" s="16">
        <f>+'10.ค่าใช้จ่าย(แยกกลุ่ม)'!AA78</f>
        <v>0.22925124500973584</v>
      </c>
      <c r="O82" s="16">
        <f>+'10.ค่าใช้จ่าย(แยกกลุ่ม)'!AB78</f>
        <v>0.43039775912590811</v>
      </c>
      <c r="P82" s="16">
        <f>+'10.ค่าใช้จ่าย(แยกกลุ่ม)'!AC78</f>
        <v>0.30457364116734281</v>
      </c>
      <c r="Q82" s="16">
        <f>+'10.ค่าใช้จ่าย(แยกกลุ่ม)'!AD78</f>
        <v>0.48063824963665008</v>
      </c>
      <c r="R82" s="16">
        <f>+'10.ค่าใช้จ่าย(แยกกลุ่ม)'!AE78</f>
        <v>0.21160847362945381</v>
      </c>
      <c r="S82" s="16">
        <f>+'10.ค่าใช้จ่าย(แยกกลุ่ม)'!AF78</f>
        <v>0.90182913879649196</v>
      </c>
      <c r="T82" s="16">
        <f>+'10.ค่าใช้จ่าย(แยกกลุ่ม)'!AG78</f>
        <v>0.14051637904902009</v>
      </c>
      <c r="U82" s="16">
        <f>+'10.ค่าใช้จ่าย(แยกกลุ่ม)'!AH78</f>
        <v>0.14277064094375239</v>
      </c>
      <c r="V82" s="16">
        <f>+'10.ค่าใช้จ่าย(แยกกลุ่ม)'!AI78</f>
        <v>-2.4841699884466111E-3</v>
      </c>
      <c r="W82" s="16">
        <f>+'10.ค่าใช้จ่าย(แยกกลุ่ม)'!AJ78</f>
        <v>1.0500594925781632</v>
      </c>
      <c r="X82" s="16">
        <f>+'10.ค่าใช้จ่าย(แยกกลุ่ม)'!AK78</f>
        <v>-0.31471797999714357</v>
      </c>
    </row>
    <row r="83" spans="1:24">
      <c r="A83" s="313" t="str">
        <f>+'10.ค่าใช้จ่าย(แยกกลุ่ม)'!B98</f>
        <v>นากลาง,รพช.</v>
      </c>
      <c r="B83" s="313">
        <f>+'10.ค่าใช้จ่าย(แยกกลุ่ม)'!C98</f>
        <v>7945.3057048506735</v>
      </c>
      <c r="C83" s="313">
        <f>+'10.ค่าใช้จ่าย(แยกกลุ่ม)'!D98</f>
        <v>22.655344391331891</v>
      </c>
      <c r="D83" s="313">
        <f>+'10.ค่าใช้จ่าย(แยกกลุ่ม)'!E98</f>
        <v>1745.7396317703731</v>
      </c>
      <c r="E83" s="313">
        <f>+'10.ค่าใช้จ่าย(แยกกลุ่ม)'!F98</f>
        <v>673.32328104997987</v>
      </c>
      <c r="F83" s="313">
        <f>+'10.ค่าใช้จ่าย(แยกกลุ่ม)'!G98</f>
        <v>591.75824457696626</v>
      </c>
      <c r="G83" s="313">
        <f>+'10.ค่าใช้จ่าย(แยกกลุ่ม)'!H98</f>
        <v>585.6353829531912</v>
      </c>
      <c r="H83" s="313">
        <f>+'10.ค่าใช้จ่าย(แยกกลุ่ม)'!I98</f>
        <v>935.10642077253021</v>
      </c>
      <c r="I83" s="313">
        <f>+'10.ค่าใช้จ่าย(แยกกลุ่ม)'!J98</f>
        <v>132.00238686173719</v>
      </c>
      <c r="J83" s="313">
        <f>+'10.ค่าใช้จ่าย(แยกกลุ่ม)'!K98</f>
        <v>409.58754398811755</v>
      </c>
      <c r="K83" s="313">
        <f>+'10.ค่าใช้จ่าย(แยกกลุ่ม)'!L98</f>
        <v>52.104504125288706</v>
      </c>
      <c r="L83" s="313">
        <f>+'10.ค่าใช้จ่าย(แยกกลุ่ม)'!M98</f>
        <v>86.439415403372706</v>
      </c>
      <c r="M83" s="16" t="str">
        <f>+'10.ค่าใช้จ่าย(แยกกลุ่ม)'!Z98</f>
        <v>นากลาง,รพช.</v>
      </c>
      <c r="N83" s="16">
        <f>+'10.ค่าใช้จ่าย(แยกกลุ่ม)'!AA98</f>
        <v>1.072985285473977E-2</v>
      </c>
      <c r="O83" s="16">
        <f>+'10.ค่าใช้จ่าย(แยกกลุ่ม)'!AB98</f>
        <v>-0.31706876667984241</v>
      </c>
      <c r="P83" s="16">
        <f>+'10.ค่าใช้จ่าย(แยกกลุ่ม)'!AC98</f>
        <v>0.13051362153947435</v>
      </c>
      <c r="Q83" s="16">
        <f>+'10.ค่าใช้จ่าย(แยกกลุ่ม)'!AD98</f>
        <v>-6.9054535305751327E-2</v>
      </c>
      <c r="R83" s="16">
        <f>+'10.ค่าใช้จ่าย(แยกกลุ่ม)'!AE98</f>
        <v>0.15905193016335703</v>
      </c>
      <c r="S83" s="16">
        <f>+'10.ค่าใช้จ่าย(แยกกลุ่ม)'!AF98</f>
        <v>3.3953040630105999E-2</v>
      </c>
      <c r="T83" s="16">
        <f>+'10.ค่าใช้จ่าย(แยกกลุ่ม)'!AG98</f>
        <v>0.23144207122935812</v>
      </c>
      <c r="U83" s="16">
        <f>+'10.ค่าใช้จ่าย(แยกกลุ่ม)'!AH98</f>
        <v>-0.61483128961630085</v>
      </c>
      <c r="V83" s="16">
        <f>+'10.ค่าใช้จ่าย(แยกกลุ่ม)'!AI98</f>
        <v>0.33560854724913236</v>
      </c>
      <c r="W83" s="16">
        <f>+'10.ค่าใช้จ่าย(แยกกลุ่ม)'!AJ98</f>
        <v>-0.25750267187902737</v>
      </c>
      <c r="X83" s="16">
        <f>+'10.ค่าใช้จ่าย(แยกกลุ่ม)'!AK98</f>
        <v>-0.81584424220881702</v>
      </c>
    </row>
    <row r="84" spans="1:24">
      <c r="A84" s="313" t="str">
        <f>+'10.ค่าใช้จ่าย(แยกกลุ่ม)'!B109</f>
        <v>ศรีบุญเรือง,รพช.</v>
      </c>
      <c r="B84" s="313">
        <f>+'10.ค่าใช้จ่าย(แยกกลุ่ม)'!C109</f>
        <v>7686.0275327611917</v>
      </c>
      <c r="C84" s="313">
        <f>+'10.ค่าใช้จ่าย(แยกกลุ่ม)'!D109</f>
        <v>40.136439075360819</v>
      </c>
      <c r="D84" s="313">
        <f>+'10.ค่าใช้จ่าย(แยกกลุ่ม)'!E109</f>
        <v>1940.1044760732179</v>
      </c>
      <c r="E84" s="313">
        <f>+'10.ค่าใช้จ่าย(แยกกลุ่ม)'!F109</f>
        <v>1164.2271374931331</v>
      </c>
      <c r="F84" s="313">
        <f>+'10.ค่าใช้จ่าย(แยกกลุ่ม)'!G109</f>
        <v>657.70408535738034</v>
      </c>
      <c r="G84" s="313">
        <f>+'10.ค่าใช้จ่าย(แยกกลุ่ม)'!H109</f>
        <v>651.79108484916662</v>
      </c>
      <c r="H84" s="313">
        <f>+'10.ค่าใช้จ่าย(แยกกลุ่ม)'!I109</f>
        <v>604.23332203029611</v>
      </c>
      <c r="I84" s="313">
        <f>+'10.ค่าใช้จ่าย(แยกกลุ่ม)'!J109</f>
        <v>425.71757374245254</v>
      </c>
      <c r="J84" s="313">
        <f>+'10.ค่าใช้จ่าย(แยกกลุ่ม)'!K109</f>
        <v>286.86537504802385</v>
      </c>
      <c r="K84" s="313">
        <f>+'10.ค่าใช้จ่าย(แยกกลุ่ม)'!L109</f>
        <v>63.028610777798356</v>
      </c>
      <c r="L84" s="313">
        <f>+'10.ค่าใช้จ่าย(แยกกลุ่ม)'!M109</f>
        <v>33.546632357297746</v>
      </c>
      <c r="M84" s="16" t="str">
        <f>+'10.ค่าใช้จ่าย(แยกกลุ่ม)'!Z109</f>
        <v>ศรีบุญเรือง,รพช.</v>
      </c>
      <c r="N84" s="16">
        <f>+'10.ค่าใช้จ่าย(แยกกลุ่ม)'!AA109</f>
        <v>-3.1410870356166826E-2</v>
      </c>
      <c r="O84" s="16">
        <f>+'10.ค่าใช้จ่าย(แยกกลุ่ม)'!AB109</f>
        <v>-0.27586281804168516</v>
      </c>
      <c r="P84" s="16">
        <f>+'10.ค่าใช้จ่าย(แยกกลุ่ม)'!AC109</f>
        <v>9.9841011048618283E-2</v>
      </c>
      <c r="Q84" s="16">
        <f>+'10.ค่าใช้จ่าย(แยกกลุ่ม)'!AD109</f>
        <v>0.39249550322273791</v>
      </c>
      <c r="R84" s="16">
        <f>+'10.ค่าใช้จ่าย(แยกกลุ่ม)'!AE109</f>
        <v>0.2150429901710961</v>
      </c>
      <c r="S84" s="16">
        <f>+'10.ค่าใช้จ่าย(แยกกลุ่ม)'!AF109</f>
        <v>5.3454357740318915E-3</v>
      </c>
      <c r="T84" s="16">
        <f>+'10.ค่าใช้จ่าย(แยกกลุ่ม)'!AG109</f>
        <v>-0.35441259447392431</v>
      </c>
      <c r="U84" s="16">
        <f>+'10.ค่าใช้จ่าย(แยกกลุ่ม)'!AH109</f>
        <v>-7.2475654919501267E-2</v>
      </c>
      <c r="V84" s="16">
        <f>+'10.ค่าใช้จ่าย(แยกกลุ่ม)'!AI109</f>
        <v>-0.10178260257815121</v>
      </c>
      <c r="W84" s="16">
        <f>+'10.ค่าใช้จ่าย(แยกกลุ่ม)'!AJ109</f>
        <v>2.0099292671497464</v>
      </c>
      <c r="X84" s="16">
        <f>+'10.ค่าใช้จ่าย(แยกกลุ่ม)'!AK109</f>
        <v>-0.9145770534259744</v>
      </c>
    </row>
    <row r="85" spans="1:24">
      <c r="A85" s="313" t="str">
        <f>+'10.ค่าใช้จ่าย(แยกกลุ่ม)'!B141</f>
        <v>หนองบัวลำภู,รพท.</v>
      </c>
      <c r="B85" s="313">
        <f>+'10.ค่าใช้จ่าย(แยกกลุ่ม)'!C141</f>
        <v>7394.3082094382098</v>
      </c>
      <c r="C85" s="313">
        <f>+'10.ค่าใช้จ่าย(แยกกลุ่ม)'!D141</f>
        <v>25.095670254048361</v>
      </c>
      <c r="D85" s="313">
        <f>+'10.ค่าใช้จ่าย(แยกกลุ่ม)'!E141</f>
        <v>1950.4018364674114</v>
      </c>
      <c r="E85" s="313">
        <f>+'10.ค่าใช้จ่าย(แยกกลุ่ม)'!F141</f>
        <v>887.2406778108857</v>
      </c>
      <c r="F85" s="313">
        <f>+'10.ค่าใช้จ่าย(แยกกลุ่ม)'!G141</f>
        <v>217.75249181126372</v>
      </c>
      <c r="G85" s="313">
        <f>+'10.ค่าใช้จ่าย(แยกกลุ่ม)'!H141</f>
        <v>468.12682555257265</v>
      </c>
      <c r="H85" s="313">
        <f>+'10.ค่าใช้จ่าย(แยกกลุ่ม)'!I141</f>
        <v>489.9133275699686</v>
      </c>
      <c r="I85" s="313">
        <f>+'10.ค่าใช้จ่าย(แยกกลุ่ม)'!J141</f>
        <v>401.00869132088781</v>
      </c>
      <c r="J85" s="313">
        <f>+'10.ค่าใช้จ่าย(แยกกลุ่ม)'!K141</f>
        <v>378.77880509762383</v>
      </c>
      <c r="K85" s="313">
        <f>+'10.ค่าใช้จ่าย(แยกกลุ่ม)'!L141</f>
        <v>1.1031999285618279</v>
      </c>
      <c r="L85" s="313">
        <f>+'10.ค่าใช้จ่าย(แยกกลุ่ม)'!M141</f>
        <v>30.456292891460496</v>
      </c>
      <c r="M85" s="16" t="str">
        <f>+'10.ค่าใช้จ่าย(แยกกลุ่ม)'!Z141</f>
        <v>หนองบัวลำภู,รพท.</v>
      </c>
      <c r="N85" s="16">
        <f>+'10.ค่าใช้จ่าย(แยกกลุ่ม)'!AA141</f>
        <v>5.2149773389121253E-2</v>
      </c>
      <c r="O85" s="16">
        <f>+'10.ค่าใช้จ่าย(แยกกลุ่ม)'!AB141</f>
        <v>-0.65740857983745937</v>
      </c>
      <c r="P85" s="16">
        <f>+'10.ค่าใช้จ่าย(แยกกลุ่ม)'!AC141</f>
        <v>-9.257061081528685E-2</v>
      </c>
      <c r="Q85" s="16">
        <f>+'10.ค่าใช้จ่าย(แยกกลุ่ม)'!AD141</f>
        <v>-0.23789081608825918</v>
      </c>
      <c r="R85" s="16">
        <f>+'10.ค่าใช้จ่าย(แยกกลุ่ม)'!AE141</f>
        <v>-5.3100984802483014E-2</v>
      </c>
      <c r="S85" s="16">
        <f>+'10.ค่าใช้จ่าย(แยกกลุ่ม)'!AF141</f>
        <v>8.39909796830174E-2</v>
      </c>
      <c r="T85" s="16">
        <f>+'10.ค่าใช้จ่าย(แยกกลุ่ม)'!AG141</f>
        <v>0.25875099991142375</v>
      </c>
      <c r="U85" s="16">
        <f>+'10.ค่าใช้จ่าย(แยกกลุ่ม)'!AH141</f>
        <v>-0.30867972745601641</v>
      </c>
      <c r="V85" s="16">
        <f>+'10.ค่าใช้จ่าย(แยกกลุ่ม)'!AI141</f>
        <v>0.21135808484947458</v>
      </c>
      <c r="W85" s="16">
        <f>+'10.ค่าใช้จ่าย(แยกกลุ่ม)'!AJ141</f>
        <v>-0.99242177238727214</v>
      </c>
      <c r="X85" s="16">
        <f>+'10.ค่าใช้จ่าย(แยกกลุ่ม)'!AK141</f>
        <v>-0.75626285126606363</v>
      </c>
    </row>
    <row r="87" spans="1:24">
      <c r="A87" s="371" t="s">
        <v>45</v>
      </c>
      <c r="B87" s="380" t="s">
        <v>248</v>
      </c>
      <c r="C87" s="381"/>
      <c r="D87" s="381"/>
      <c r="E87" s="381"/>
      <c r="F87" s="381"/>
      <c r="G87" s="381"/>
      <c r="H87" s="381"/>
      <c r="I87" s="381"/>
      <c r="J87" s="381"/>
      <c r="K87" s="381"/>
      <c r="L87" s="382"/>
      <c r="M87" s="371" t="s">
        <v>45</v>
      </c>
      <c r="N87" s="380" t="s">
        <v>731</v>
      </c>
      <c r="O87" s="381"/>
      <c r="P87" s="381"/>
      <c r="Q87" s="381"/>
      <c r="R87" s="381"/>
      <c r="S87" s="381"/>
      <c r="T87" s="381"/>
      <c r="U87" s="381"/>
      <c r="V87" s="381"/>
      <c r="W87" s="381"/>
      <c r="X87" s="382"/>
    </row>
    <row r="88" spans="1:24">
      <c r="A88" s="371"/>
      <c r="B88" s="38" t="s">
        <v>5</v>
      </c>
      <c r="C88" s="38" t="s">
        <v>8</v>
      </c>
      <c r="D88" s="38" t="s">
        <v>11</v>
      </c>
      <c r="E88" s="38" t="s">
        <v>17</v>
      </c>
      <c r="F88" s="38" t="s">
        <v>20</v>
      </c>
      <c r="G88" s="38" t="s">
        <v>23</v>
      </c>
      <c r="H88" s="38" t="s">
        <v>26</v>
      </c>
      <c r="I88" s="38" t="s">
        <v>29</v>
      </c>
      <c r="J88" s="38" t="s">
        <v>32</v>
      </c>
      <c r="K88" s="38" t="s">
        <v>35</v>
      </c>
      <c r="L88" s="38" t="s">
        <v>38</v>
      </c>
      <c r="M88" s="371"/>
      <c r="N88" s="38" t="s">
        <v>5</v>
      </c>
      <c r="O88" s="38" t="s">
        <v>8</v>
      </c>
      <c r="P88" s="38" t="s">
        <v>11</v>
      </c>
      <c r="Q88" s="38" t="s">
        <v>17</v>
      </c>
      <c r="R88" s="38" t="s">
        <v>20</v>
      </c>
      <c r="S88" s="38" t="s">
        <v>23</v>
      </c>
      <c r="T88" s="38" t="s">
        <v>26</v>
      </c>
      <c r="U88" s="38" t="s">
        <v>29</v>
      </c>
      <c r="V88" s="38" t="s">
        <v>32</v>
      </c>
      <c r="W88" s="38" t="s">
        <v>35</v>
      </c>
      <c r="X88" s="38" t="s">
        <v>38</v>
      </c>
    </row>
    <row r="89" spans="1:24">
      <c r="A89" s="313" t="str">
        <f>+'10.ค่าใช้จ่าย(แยกกลุ่ม)'!B4</f>
        <v>ห้วยเกิ้ง,รพช.</v>
      </c>
      <c r="B89" s="313">
        <f>+'10.ค่าใช้จ่าย(แยกกลุ่ม)'!C4</f>
        <v>14763.60104962182</v>
      </c>
      <c r="C89" s="313">
        <f>+'10.ค่าใช้จ่าย(แยกกลุ่ม)'!D4</f>
        <v>73.614893084328543</v>
      </c>
      <c r="D89" s="313">
        <f>+'10.ค่าใช้จ่าย(แยกกลุ่ม)'!E4</f>
        <v>2083.6102796599494</v>
      </c>
      <c r="E89" s="313">
        <f>+'10.ค่าใช้จ่าย(แยกกลุ่ม)'!F4</f>
        <v>324.56362554877109</v>
      </c>
      <c r="F89" s="313">
        <f>+'10.ค่าใช้จ่าย(แยกกลุ่ม)'!G4</f>
        <v>13.239076804824879</v>
      </c>
      <c r="G89" s="313">
        <f>+'10.ค่าใช้จ่าย(แยกกลุ่ม)'!H4</f>
        <v>607.10638783063803</v>
      </c>
      <c r="H89" s="313">
        <f>+'10.ค่าใช้จ่าย(แยกกลุ่ม)'!I4</f>
        <v>4013.8083363765245</v>
      </c>
      <c r="I89" s="313">
        <f>+'10.ค่าใช้จ่าย(แยกกลุ่ม)'!J4</f>
        <v>368.33321904755832</v>
      </c>
      <c r="J89" s="313">
        <f>+'10.ค่าใช้จ่าย(แยกกลุ่ม)'!K4</f>
        <v>713.22149540013027</v>
      </c>
      <c r="K89" s="313">
        <f>+'10.ค่าใช้จ่าย(แยกกลุ่ม)'!L4</f>
        <v>41.986057667007394</v>
      </c>
      <c r="L89" s="313">
        <f>+'10.ค่าใช้จ่าย(แยกกลุ่ม)'!M4</f>
        <v>2393.3575587282703</v>
      </c>
      <c r="M89" s="16" t="str">
        <f>+'10.ค่าใช้จ่าย(แยกกลุ่ม)'!Z4</f>
        <v>ห้วยเกิ้ง,รพช.</v>
      </c>
      <c r="N89" s="15">
        <f>+'10.ค่าใช้จ่าย(แยกกลุ่ม)'!AA4</f>
        <v>0.12213782798462341</v>
      </c>
      <c r="O89" s="15">
        <f>+'10.ค่าใช้จ่าย(แยกกลุ่ม)'!AB4</f>
        <v>7.7510605533921334E-2</v>
      </c>
      <c r="P89" s="15">
        <f>+'10.ค่าใช้จ่าย(แยกกลุ่ม)'!AC4</f>
        <v>0.38711236873320926</v>
      </c>
      <c r="Q89" s="15">
        <f>+'10.ค่าใช้จ่าย(แยกกลุ่ม)'!AD4</f>
        <v>-0.36524789400703672</v>
      </c>
      <c r="R89" s="15">
        <f>+'10.ค่าใช้จ่าย(แยกกลุ่ม)'!AE4</f>
        <v>-0.98196483772310372</v>
      </c>
      <c r="S89" s="15">
        <f>+'10.ค่าใช้จ่าย(แยกกลุ่ม)'!AF4</f>
        <v>-0.14923545831639676</v>
      </c>
      <c r="T89" s="15">
        <f>+'10.ค่าใช้จ่าย(แยกกลุ่ม)'!AG4</f>
        <v>1.4780839767741778</v>
      </c>
      <c r="U89" s="15">
        <f>+'10.ค่าใช้จ่าย(แยกกลุ่ม)'!AH4</f>
        <v>0.50231086992355523</v>
      </c>
      <c r="V89" s="15">
        <f>+'10.ค่าใช้จ่าย(แยกกลุ่ม)'!AI4</f>
        <v>0.69372953169602714</v>
      </c>
      <c r="W89" s="15">
        <f>+'10.ค่าใช้จ่าย(แยกกลุ่ม)'!AJ4</f>
        <v>-1.425650109053163E-2</v>
      </c>
      <c r="X89" s="15">
        <f>+'10.ค่าใช้จ่าย(แยกกลุ่ม)'!AK4</f>
        <v>2.9923452539115338</v>
      </c>
    </row>
    <row r="90" spans="1:24">
      <c r="A90" s="313" t="str">
        <f>+'10.ค่าใช้จ่าย(แยกกลุ่ม)'!B8</f>
        <v>ประจักษ์ศิลปาคม,รพช.</v>
      </c>
      <c r="B90" s="313">
        <f>+'10.ค่าใช้จ่าย(แยกกลุ่ม)'!C8</f>
        <v>9280.7181911364569</v>
      </c>
      <c r="C90" s="313">
        <f>+'10.ค่าใช้จ่าย(แยกกลุ่ม)'!D8</f>
        <v>39.505035461867521</v>
      </c>
      <c r="D90" s="313">
        <f>+'10.ค่าใช้จ่าย(แยกกลุ่ม)'!E8</f>
        <v>1286.5441563180302</v>
      </c>
      <c r="E90" s="313">
        <f>+'10.ค่าใช้จ่าย(แยกกลุ่ม)'!F8</f>
        <v>554.99844761385918</v>
      </c>
      <c r="F90" s="313">
        <f>+'10.ค่าใช้จ่าย(แยกกลุ่ม)'!G8</f>
        <v>855.94771940693045</v>
      </c>
      <c r="G90" s="313">
        <f>+'10.ค่าใช้จ่าย(แยกกลุ่ม)'!H8</f>
        <v>372.93778703728555</v>
      </c>
      <c r="H90" s="313">
        <f>+'10.ค่าใช้จ่าย(แยกกลุ่ม)'!I8</f>
        <v>590.39263980361591</v>
      </c>
      <c r="I90" s="313">
        <f>+'10.ค่าใช้จ่าย(แยกกลุ่ม)'!J8</f>
        <v>134.3939491760384</v>
      </c>
      <c r="J90" s="313">
        <f>+'10.ค่าใช้จ่าย(แยกกลุ่ม)'!K8</f>
        <v>401.90101362110028</v>
      </c>
      <c r="K90" s="313">
        <f>+'10.ค่าใช้จ่าย(แยกกลุ่ม)'!L8</f>
        <v>16.500367422233797</v>
      </c>
      <c r="L90" s="313">
        <f>+'10.ค่าใช้จ่าย(แยกกลุ่ม)'!M8</f>
        <v>401.49441104718602</v>
      </c>
      <c r="M90" s="16" t="str">
        <f>+'10.ค่าใช้จ่าย(แยกกลุ่ม)'!Z8</f>
        <v>ประจักษ์ศิลปาคม,รพช.</v>
      </c>
      <c r="N90" s="15">
        <f>+'10.ค่าใช้จ่าย(แยกกลุ่ม)'!AA8</f>
        <v>-0.29459994765938119</v>
      </c>
      <c r="O90" s="15">
        <f>+'10.ค่าใช้จ่าย(แยกกลุ่ม)'!AB8</f>
        <v>-0.42175974318955062</v>
      </c>
      <c r="P90" s="15">
        <f>+'10.ค่าใช้จ่าย(แยกกลุ่ม)'!AC8</f>
        <v>-0.14351482637078394</v>
      </c>
      <c r="Q90" s="15">
        <f>+'10.ค่าใช้จ่าย(แยกกลุ่ม)'!AD8</f>
        <v>8.5415634145932715E-2</v>
      </c>
      <c r="R90" s="15">
        <f>+'10.ค่าใช้จ่าย(แยกกลุ่ม)'!AE8</f>
        <v>0.16602964448528049</v>
      </c>
      <c r="S90" s="15">
        <f>+'10.ค่าใช้จ่าย(แยกกลุ่ม)'!AF8</f>
        <v>-0.47738608615367695</v>
      </c>
      <c r="T90" s="15">
        <f>+'10.ค่าใช้จ่าย(แยกกลุ่ม)'!AG8</f>
        <v>-0.63549765756291332</v>
      </c>
      <c r="U90" s="15">
        <f>+'10.ค่าใช้จ่าย(แยกกลุ่ม)'!AH8</f>
        <v>-0.45185098639434068</v>
      </c>
      <c r="V90" s="15">
        <f>+'10.ค่าใช้จ่าย(แยกกลุ่ม)'!AI8</f>
        <v>-4.5581744270434328E-2</v>
      </c>
      <c r="W90" s="15">
        <f>+'10.ค่าใช้จ่าย(แยกกลุ่ม)'!AJ8</f>
        <v>-0.61260640269958766</v>
      </c>
      <c r="X90" s="15">
        <f>+'10.ค่าใช้จ่าย(แยกกลุ่ม)'!AK8</f>
        <v>-0.3302696036492116</v>
      </c>
    </row>
    <row r="91" spans="1:24">
      <c r="A91" s="313" t="str">
        <f>+'10.ค่าใช้จ่าย(แยกกลุ่ม)'!B16</f>
        <v>หนองแสง,รพช.</v>
      </c>
      <c r="B91" s="313">
        <f>+'10.ค่าใช้จ่าย(แยกกลุ่ม)'!C16</f>
        <v>10578.749041744304</v>
      </c>
      <c r="C91" s="313">
        <f>+'10.ค่าใช้จ่าย(แยกกลุ่ม)'!D16</f>
        <v>54.533048862776489</v>
      </c>
      <c r="D91" s="313">
        <f>+'10.ค่าใช้จ่าย(แยกกลุ่ม)'!E16</f>
        <v>1168.0286405991415</v>
      </c>
      <c r="E91" s="313">
        <f>+'10.ค่าใช้จ่าย(แยกกลุ่ม)'!F16</f>
        <v>433.34461598271326</v>
      </c>
      <c r="F91" s="313">
        <f>+'10.ค่าใช้จ่าย(แยกกลุ่ม)'!G16</f>
        <v>680.59073211884811</v>
      </c>
      <c r="G91" s="313">
        <f>+'10.ค่าใช้จ่าย(แยกกลุ่ม)'!H16</f>
        <v>580.26604278843422</v>
      </c>
      <c r="H91" s="313">
        <f>+'10.ค่าใช้จ่าย(แยกกลุ่ม)'!I16</f>
        <v>101.22787550365013</v>
      </c>
      <c r="I91" s="313">
        <f>+'10.ค่าใช้จ่าย(แยกกลุ่ม)'!J16</f>
        <v>28.020301942165478</v>
      </c>
      <c r="J91" s="313">
        <f>+'10.ค่าใช้จ่าย(แยกกลุ่ม)'!K16</f>
        <v>394.53399274643192</v>
      </c>
      <c r="K91" s="313">
        <f>+'10.ค่าใช้จ่าย(แยกกลุ่ม)'!L16</f>
        <v>13.925643382286893</v>
      </c>
      <c r="L91" s="313">
        <f>+'10.ค่าใช้จ่าย(แยกกลุ่ม)'!M16</f>
        <v>164.5016612280476</v>
      </c>
      <c r="M91" s="16" t="str">
        <f>+'10.ค่าใช้จ่าย(แยกกลุ่ม)'!Z16</f>
        <v>หนองแสง,รพช.</v>
      </c>
      <c r="N91" s="15">
        <f>+'10.ค่าใช้จ่าย(แยกกลุ่ม)'!AA16</f>
        <v>-1.6407894289125393E-2</v>
      </c>
      <c r="O91" s="15">
        <f>+'10.ค่าใช้จ่าย(แยกกลุ่ม)'!AB16</f>
        <v>-0.20894735697689135</v>
      </c>
      <c r="P91" s="15">
        <f>+'10.ค่าใช้จ่าย(แยกกลุ่ม)'!AC16</f>
        <v>-0.17573454343884343</v>
      </c>
      <c r="Q91" s="15">
        <f>+'10.ค่าใช้จ่าย(แยกกลุ่ม)'!AD16</f>
        <v>-0.34589928055927344</v>
      </c>
      <c r="R91" s="15">
        <f>+'10.ค่าใช้จ่าย(แยกกลุ่ม)'!AE16</f>
        <v>-0.10057535051978472</v>
      </c>
      <c r="S91" s="15">
        <f>+'10.ค่าใช้จ่าย(แยกกลุ่ม)'!AF16</f>
        <v>-0.10963684169044793</v>
      </c>
      <c r="T91" s="15">
        <f>+'10.ค่าใช้จ่าย(แยกกลุ่ม)'!AG16</f>
        <v>-0.81104903606761081</v>
      </c>
      <c r="U91" s="15">
        <f>+'10.ค่าใช้จ่าย(แยกกลุ่ม)'!AH16</f>
        <v>-0.84876240716397189</v>
      </c>
      <c r="V91" s="15">
        <f>+'10.ค่าใช้จ่าย(แยกกลุ่ม)'!AI16</f>
        <v>0.13787386239933624</v>
      </c>
      <c r="W91" s="15">
        <f>+'10.ค่าใช้จ่าย(แยกกลุ่ม)'!AJ16</f>
        <v>-0.79572877300870104</v>
      </c>
      <c r="X91" s="15">
        <f>+'10.ค่าใช้จ่าย(แยกกลุ่ม)'!AK16</f>
        <v>-0.16374020610099868</v>
      </c>
    </row>
    <row r="92" spans="1:24">
      <c r="A92" s="313" t="str">
        <f>+'10.ค่าใช้จ่าย(แยกกลุ่ม)'!B17</f>
        <v>นายูง,รพช.</v>
      </c>
      <c r="B92" s="313">
        <f>+'10.ค่าใช้จ่าย(แยกกลุ่ม)'!C17</f>
        <v>11398.299138199331</v>
      </c>
      <c r="C92" s="313">
        <f>+'10.ค่าใช้จ่าย(แยกกลุ่ม)'!D17</f>
        <v>64.415724802996891</v>
      </c>
      <c r="D92" s="313">
        <f>+'10.ค่าใช้จ่าย(แยกกลุ่ม)'!E17</f>
        <v>1541.6019866120687</v>
      </c>
      <c r="E92" s="313">
        <f>+'10.ค่าใช้จ่าย(แยกกลุ่ม)'!F17</f>
        <v>515.26845041892864</v>
      </c>
      <c r="F92" s="313">
        <f>+'10.ค่าใช้จ่าย(แยกกลุ่ม)'!G17</f>
        <v>766.5169045986496</v>
      </c>
      <c r="G92" s="313">
        <f>+'10.ค่าใช้จ่าย(แยกกลุ่ม)'!H17</f>
        <v>704.74428895938229</v>
      </c>
      <c r="H92" s="313">
        <f>+'10.ค่าใช้จ่าย(แยกกลุ่ม)'!I17</f>
        <v>1120.9019126606954</v>
      </c>
      <c r="I92" s="313">
        <f>+'10.ค่าใช้จ่าย(แยกกลุ่ม)'!J17</f>
        <v>76.041141926675976</v>
      </c>
      <c r="J92" s="313">
        <f>+'10.ค่าใช้จ่าย(แยกกลุ่ม)'!K17</f>
        <v>372.04341818502206</v>
      </c>
      <c r="K92" s="313">
        <f>+'10.ค่าใช้จ่าย(แยกกลุ่ม)'!L17</f>
        <v>0.51495424845132443</v>
      </c>
      <c r="L92" s="313">
        <f>+'10.ค่าใช้จ่าย(แยกกลุ่ม)'!M17</f>
        <v>207.22275475187541</v>
      </c>
      <c r="M92" s="16" t="str">
        <f>+'10.ค่าใช้จ่าย(แยกกลุ่ม)'!Z17</f>
        <v>นายูง,รพช.</v>
      </c>
      <c r="N92" s="15">
        <f>+'10.ค่าใช้จ่าย(แยกกลุ่ม)'!AA17</f>
        <v>5.9792325786691206E-2</v>
      </c>
      <c r="O92" s="15">
        <f>+'10.ค่าใช้จ่าย(แยกกลุ่ม)'!AB17</f>
        <v>-6.5589941873909652E-2</v>
      </c>
      <c r="P92" s="15">
        <f>+'10.ค่าใช้จ่าย(แยกกลุ่ม)'!AC17</f>
        <v>8.7892215278712202E-2</v>
      </c>
      <c r="Q92" s="15">
        <f>+'10.ค่าใช้จ่าย(แยกกลุ่ม)'!AD17</f>
        <v>-0.22224148704417165</v>
      </c>
      <c r="R92" s="15">
        <f>+'10.ค่าใช้จ่าย(แยกกลุ่ม)'!AE17</f>
        <v>1.297911608780088E-2</v>
      </c>
      <c r="S92" s="15">
        <f>+'10.ค่าใช้จ่าย(แยกกลุ่ม)'!AF17</f>
        <v>8.1363210404636135E-2</v>
      </c>
      <c r="T92" s="15">
        <f>+'10.ค่าใช้จ่าย(แยกกลุ่ม)'!AG17</f>
        <v>1.0922645646481046</v>
      </c>
      <c r="U92" s="15">
        <f>+'10.ค่าใช้จ่าย(แยกกลุ่ม)'!AH17</f>
        <v>-0.58957332846626409</v>
      </c>
      <c r="V92" s="15">
        <f>+'10.ค่าใช้จ่าย(แยกกลุ่ม)'!AI17</f>
        <v>7.3008889002178598E-2</v>
      </c>
      <c r="W92" s="15">
        <f>+'10.ค่าใช้จ่าย(แยกกลุ่ม)'!AJ17</f>
        <v>-0.99244628536809043</v>
      </c>
      <c r="X92" s="15">
        <f>+'10.ค่าใช้จ่าย(แยกกลุ่ม)'!AK17</f>
        <v>5.3436523900831361E-2</v>
      </c>
    </row>
    <row r="93" spans="1:24">
      <c r="A93" s="313" t="str">
        <f>+'10.ค่าใช้จ่าย(แยกกลุ่ม)'!B22</f>
        <v>กู่แก้ว,รพช.</v>
      </c>
      <c r="B93" s="313">
        <f>+'10.ค่าใช้จ่าย(แยกกลุ่ม)'!C22</f>
        <v>9288.7894088982321</v>
      </c>
      <c r="C93" s="313">
        <f>+'10.ค่าใช้จ่าย(แยกกลุ่ม)'!D22</f>
        <v>42.250832931725711</v>
      </c>
      <c r="D93" s="313">
        <f>+'10.ค่าใช้จ่าย(แยกกลุ่ม)'!E22</f>
        <v>1100.9033112859449</v>
      </c>
      <c r="E93" s="313">
        <f>+'10.ค่าใช้จ่าย(แยกกลุ่ม)'!F22</f>
        <v>539.62444887746312</v>
      </c>
      <c r="F93" s="313">
        <f>+'10.ค่าใช้จ่าย(แยกกลุ่ม)'!G22</f>
        <v>811.09544584414436</v>
      </c>
      <c r="G93" s="313">
        <f>+'10.ค่าใช้จ่าย(แยกกลุ่ม)'!H22</f>
        <v>369.29898705356277</v>
      </c>
      <c r="H93" s="313">
        <f>+'10.ค่าใช้จ่าย(แยกกลุ่ม)'!I22</f>
        <v>551.43000165616513</v>
      </c>
      <c r="I93" s="313">
        <f>+'10.ค่าใช้จ่าย(แยกกลุ่ม)'!J22</f>
        <v>124.76071397131999</v>
      </c>
      <c r="J93" s="313">
        <f>+'10.ค่าใช้จ่าย(แยกกลุ่ม)'!K22</f>
        <v>289.6571499336788</v>
      </c>
      <c r="K93" s="313">
        <f>+'10.ค่าใช้จ่าย(แยกกลุ่ม)'!L22</f>
        <v>264.12082844068317</v>
      </c>
      <c r="L93" s="313">
        <f>+'10.ค่าใช้จ่าย(แยกกลุ่ม)'!M22</f>
        <v>661.24697600649324</v>
      </c>
      <c r="M93" s="16" t="str">
        <f>+'10.ค่าใช้จ่าย(แยกกลุ่ม)'!Z22</f>
        <v>กู่แก้ว,รพช.</v>
      </c>
      <c r="N93" s="15">
        <f>+'10.ค่าใช้จ่าย(แยกกลุ่ม)'!AA22</f>
        <v>-0.13634590459132329</v>
      </c>
      <c r="O93" s="15">
        <f>+'10.ค่าใช้จ่าย(แยกกลุ่ม)'!AB22</f>
        <v>-0.38711233357459951</v>
      </c>
      <c r="P93" s="15">
        <f>+'10.ค่าใช้จ่าย(แยกกลุ่ม)'!AC22</f>
        <v>-0.2231041783005184</v>
      </c>
      <c r="Q93" s="15">
        <f>+'10.ค่าใช้จ่าย(แยกกลุ่ม)'!AD22</f>
        <v>-0.18547796091082711</v>
      </c>
      <c r="R93" s="15">
        <f>+'10.ค่าใช้จ่าย(แยกกลุ่ม)'!AE22</f>
        <v>7.1891230140900944E-2</v>
      </c>
      <c r="S93" s="15">
        <f>+'10.ค่าใช้จ่าย(แยกกลุ่ม)'!AF22</f>
        <v>-0.43334576172431105</v>
      </c>
      <c r="T93" s="15">
        <f>+'10.ค่าใช้จ่าย(แยกกลุ่ม)'!AG22</f>
        <v>2.9293856418178926E-2</v>
      </c>
      <c r="U93" s="15">
        <f>+'10.ค่าใช้จ่าย(แยกกลุ่ม)'!AH22</f>
        <v>-0.32661289302050761</v>
      </c>
      <c r="V93" s="15">
        <f>+'10.ค่าใช้จ่าย(แยกกลุ่ม)'!AI22</f>
        <v>-0.16460100770467898</v>
      </c>
      <c r="W93" s="15">
        <f>+'10.ค่าใช้จ่าย(แยกกลุ่ม)'!AJ22</f>
        <v>2.8743118876764324</v>
      </c>
      <c r="X93" s="15">
        <f>+'10.ค่าใช้จ่าย(แยกกลุ่ม)'!AK22</f>
        <v>2.3615117059817607</v>
      </c>
    </row>
    <row r="94" spans="1:24">
      <c r="A94" s="313" t="str">
        <f>+'10.ค่าใช้จ่าย(แยกกลุ่ม)'!B31</f>
        <v>ทุ่งฝน,รพช.</v>
      </c>
      <c r="B94" s="313">
        <f>+'10.ค่าใช้จ่าย(แยกกลุ่ม)'!C31</f>
        <v>10318.283398955024</v>
      </c>
      <c r="C94" s="313">
        <f>+'10.ค่าใช้จ่าย(แยกกลุ่ม)'!D31</f>
        <v>48.658268510669167</v>
      </c>
      <c r="D94" s="313">
        <f>+'10.ค่าใช้จ่าย(แยกกลุ่ม)'!E31</f>
        <v>1299.8205237864045</v>
      </c>
      <c r="E94" s="313">
        <f>+'10.ค่าใช้จ่าย(แยกกลุ่ม)'!F31</f>
        <v>598.3559886705558</v>
      </c>
      <c r="F94" s="313">
        <f>+'10.ค่าใช้จ่าย(แยกกลุ่ม)'!G31</f>
        <v>604.13154878859871</v>
      </c>
      <c r="G94" s="313">
        <f>+'10.ค่าใช้จ่าย(แยกกลุ่ม)'!H31</f>
        <v>757.8801783935952</v>
      </c>
      <c r="H94" s="313">
        <f>+'10.ค่าใช้จ่าย(แยกกลุ่ม)'!I31</f>
        <v>144.5923109742703</v>
      </c>
      <c r="I94" s="313">
        <f>+'10.ค่าใช้จ่าย(แยกกลุ่ม)'!J31</f>
        <v>178.31995787224392</v>
      </c>
      <c r="J94" s="313">
        <f>+'10.ค่าใช้จ่าย(แยกกลุ่ม)'!K31</f>
        <v>377.64525324595269</v>
      </c>
      <c r="K94" s="313">
        <f>+'10.ค่าใช้จ่าย(แยกกลุ่ม)'!L31</f>
        <v>92.918265355146005</v>
      </c>
      <c r="L94" s="313">
        <f>+'10.ค่าใช้จ่าย(แยกกลุ่ม)'!M31</f>
        <v>2.5252809658538911</v>
      </c>
      <c r="M94" s="16" t="str">
        <f>+'10.ค่าใช้จ่าย(แยกกลุ่ม)'!Z31</f>
        <v>ทุ่งฝน,รพช.</v>
      </c>
      <c r="N94" s="15">
        <f>+'10.ค่าใช้จ่าย(แยกกลุ่ม)'!AA31</f>
        <v>5.0449722616618287E-2</v>
      </c>
      <c r="O94" s="15">
        <f>+'10.ค่าใช้จ่าย(แยกกลุ่ม)'!AB31</f>
        <v>-0.38063174182705084</v>
      </c>
      <c r="P94" s="15">
        <f>+'10.ค่าใช้จ่าย(แยกกลุ่ม)'!AC31</f>
        <v>1.7318301762119431E-2</v>
      </c>
      <c r="Q94" s="15">
        <f>+'10.ค่าใช้จ่าย(แยกกลุ่ม)'!AD31</f>
        <v>-8.2595202014650149E-2</v>
      </c>
      <c r="R94" s="15">
        <f>+'10.ค่าใช้จ่าย(แยกกลุ่ม)'!AE31</f>
        <v>-9.3776948426327916E-2</v>
      </c>
      <c r="S94" s="15">
        <f>+'10.ค่าใช้จ่าย(แยกกลุ่ม)'!AF31</f>
        <v>0.14342028816402461</v>
      </c>
      <c r="T94" s="15">
        <f>+'10.ค่าใช้จ่าย(แยกกลุ่ม)'!AG31</f>
        <v>-0.83929203171336875</v>
      </c>
      <c r="U94" s="15">
        <f>+'10.ค่าใช้จ่าย(แยกกลุ่ม)'!AH31</f>
        <v>4.7183477672058202E-2</v>
      </c>
      <c r="V94" s="15">
        <f>+'10.ค่าใช้จ่าย(แยกกลุ่ม)'!AI31</f>
        <v>6.2086090209819617E-2</v>
      </c>
      <c r="W94" s="15">
        <f>+'10.ค่าใช้จ่าย(แยกกลุ่ม)'!AJ31</f>
        <v>1.5239421282523136</v>
      </c>
      <c r="X94" s="15">
        <f>+'10.ค่าใช้จ่าย(แยกกลุ่ม)'!AK31</f>
        <v>-0.99468975758362843</v>
      </c>
    </row>
    <row r="95" spans="1:24">
      <c r="A95" s="313" t="str">
        <f>+'10.ค่าใช้จ่าย(แยกกลุ่ม)'!B32</f>
        <v>ไชยวาน,รพช.</v>
      </c>
      <c r="B95" s="313">
        <f>+'10.ค่าใช้จ่าย(แยกกลุ่ม)'!C32</f>
        <v>10333.401128338584</v>
      </c>
      <c r="C95" s="313">
        <f>+'10.ค่าใช้จ่าย(แยกกลุ่ม)'!D32</f>
        <v>123.94554391229107</v>
      </c>
      <c r="D95" s="313">
        <f>+'10.ค่าใช้จ่าย(แยกกลุ่ม)'!E32</f>
        <v>1091.2485321341699</v>
      </c>
      <c r="E95" s="313">
        <f>+'10.ค่าใช้จ่าย(แยกกลุ่ม)'!F32</f>
        <v>583.54245372665468</v>
      </c>
      <c r="F95" s="313">
        <f>+'10.ค่าใช้จ่าย(แยกกลุ่ม)'!G32</f>
        <v>1075.5361393142687</v>
      </c>
      <c r="G95" s="313">
        <f>+'10.ค่าใช้จ่าย(แยกกลุ่ม)'!H32</f>
        <v>443.00844971849364</v>
      </c>
      <c r="H95" s="313">
        <f>+'10.ค่าใช้จ่าย(แยกกลุ่ม)'!I32</f>
        <v>921.16606115211016</v>
      </c>
      <c r="I95" s="313">
        <f>+'10.ค่าใช้จ่าย(แยกกลุ่ม)'!J32</f>
        <v>155.87033206599287</v>
      </c>
      <c r="J95" s="313">
        <f>+'10.ค่าใช้จ่าย(แยกกลุ่ม)'!K32</f>
        <v>253.08705180945449</v>
      </c>
      <c r="K95" s="313">
        <f>+'10.ค่าใช้จ่าย(แยกกลุ่ม)'!L32</f>
        <v>132.96672351431062</v>
      </c>
      <c r="L95" s="313">
        <f>+'10.ค่าใช้จ่าย(แยกกลุ่ม)'!M32</f>
        <v>127.65078116908387</v>
      </c>
      <c r="M95" s="16" t="str">
        <f>+'10.ค่าใช้จ่าย(แยกกลุ่ม)'!Z32</f>
        <v>ไชยวาน,รพช.</v>
      </c>
      <c r="N95" s="15">
        <f>+'10.ค่าใช้จ่าย(แยกกลุ่ม)'!AA32</f>
        <v>5.1988778487012652E-2</v>
      </c>
      <c r="O95" s="15">
        <f>+'10.ค่าใช้จ่าย(แยกกลุ่ม)'!AB32</f>
        <v>0.57769558989592495</v>
      </c>
      <c r="P95" s="15">
        <f>+'10.ค่าใช้จ่าย(แยกกลุ่ม)'!AC32</f>
        <v>-0.14592277687902827</v>
      </c>
      <c r="Q95" s="15">
        <f>+'10.ค่าใช้จ่าย(แยกกลุ่ม)'!AD32</f>
        <v>-0.10530744738358713</v>
      </c>
      <c r="R95" s="15">
        <f>+'10.ค่าใช้จ่าย(แยกกลุ่ม)'!AE32</f>
        <v>0.61335001325714067</v>
      </c>
      <c r="S95" s="15">
        <f>+'10.ค่าใช้จ่าย(แยกกลุ่ม)'!AF32</f>
        <v>-0.33162937403918974</v>
      </c>
      <c r="T95" s="15">
        <f>+'10.ค่าใช้จ่าย(แยกกลุ่ม)'!AG32</f>
        <v>2.3835397227293272E-2</v>
      </c>
      <c r="U95" s="15">
        <f>+'10.ค่าใช้จ่าย(แยกกลุ่ม)'!AH32</f>
        <v>-8.4651890083407122E-2</v>
      </c>
      <c r="V95" s="15">
        <f>+'10.ค่าใช้จ่าย(แยกกลุ่ม)'!AI32</f>
        <v>-0.28822026749011076</v>
      </c>
      <c r="W95" s="15">
        <f>+'10.ค่าใช้จ่าย(แยกกลุ่ม)'!AJ32</f>
        <v>2.611779813696876</v>
      </c>
      <c r="X95" s="15">
        <f>+'10.ค่าใช้จ่าย(แยกกลุ่ม)'!AK32</f>
        <v>-0.73157181247836622</v>
      </c>
    </row>
    <row r="96" spans="1:24">
      <c r="A96" s="313" t="str">
        <f>+'10.ค่าใช้จ่าย(แยกกลุ่ม)'!B33</f>
        <v>สร้างคอม,รพช.</v>
      </c>
      <c r="B96" s="313">
        <f>+'10.ค่าใช้จ่าย(แยกกลุ่ม)'!C33</f>
        <v>8221.2545766219009</v>
      </c>
      <c r="C96" s="313">
        <f>+'10.ค่าใช้จ่าย(แยกกลุ่ม)'!D33</f>
        <v>49.73902486382871</v>
      </c>
      <c r="D96" s="313">
        <f>+'10.ค่าใช้จ่าย(แยกกลุ่ม)'!E33</f>
        <v>988.370519344993</v>
      </c>
      <c r="E96" s="313">
        <f>+'10.ค่าใช้จ่าย(แยกกลุ่ม)'!F33</f>
        <v>586.159167135742</v>
      </c>
      <c r="F96" s="313">
        <f>+'10.ค่าใช้จ่าย(แยกกลุ่ม)'!G33</f>
        <v>201.0426859016878</v>
      </c>
      <c r="G96" s="313">
        <f>+'10.ค่าใช้จ่าย(แยกกลุ่ม)'!H33</f>
        <v>577.98592701928635</v>
      </c>
      <c r="H96" s="313">
        <f>+'10.ค่าใช้จ่าย(แยกกลุ่ม)'!I33</f>
        <v>726.85587236612173</v>
      </c>
      <c r="I96" s="313">
        <f>+'10.ค่าใช้จ่าย(แยกกลุ่ม)'!J33</f>
        <v>98.008490383403071</v>
      </c>
      <c r="J96" s="313">
        <f>+'10.ค่าใช้จ่าย(แยกกลุ่ม)'!K33</f>
        <v>382.11812273318333</v>
      </c>
      <c r="K96" s="313">
        <f>+'10.ค่าใช้จ่าย(แยกกลุ่ม)'!L33</f>
        <v>37.223102077039528</v>
      </c>
      <c r="L96" s="313">
        <f>+'10.ค่าใช้จ่าย(แยกกลุ่ม)'!M33</f>
        <v>112.61166305399335</v>
      </c>
      <c r="M96" s="16" t="str">
        <f>+'10.ค่าใช้จ่าย(แยกกลุ่ม)'!Z33</f>
        <v>สร้างคอม,รพช.</v>
      </c>
      <c r="N96" s="15">
        <f>+'10.ค่าใช้จ่าย(แยกกลุ่ม)'!AA33</f>
        <v>-0.16303766279111062</v>
      </c>
      <c r="O96" s="15">
        <f>+'10.ค่าใช้จ่าย(แยกกลุ่ม)'!AB33</f>
        <v>-0.36687485732510849</v>
      </c>
      <c r="P96" s="15">
        <f>+'10.ค่าใช้จ่าย(แยกกลุ่ม)'!AC33</f>
        <v>-0.22644134336116931</v>
      </c>
      <c r="Q96" s="15">
        <f>+'10.ค่าใช้จ่าย(แยกกลุ่ม)'!AD33</f>
        <v>-0.10129547878645986</v>
      </c>
      <c r="R96" s="15">
        <f>+'10.ค่าใช้จ่าย(แยกกลุ่ม)'!AE33</f>
        <v>-0.69842740926256841</v>
      </c>
      <c r="S96" s="15">
        <f>+'10.ค่าใช้จ่าย(แยกกลุ่ม)'!AF33</f>
        <v>-0.12798770297971374</v>
      </c>
      <c r="T96" s="15">
        <f>+'10.ค่าใช้จ่าย(แยกกลุ่ม)'!AG33</f>
        <v>-0.19213179664890626</v>
      </c>
      <c r="U96" s="15">
        <f>+'10.ค่าใช้จ่าย(แยกกลุ่ม)'!AH33</f>
        <v>-0.42444540125670566</v>
      </c>
      <c r="V96" s="15">
        <f>+'10.ค่าใช้จ่าย(แยกกลุ่ม)'!AI33</f>
        <v>7.4665547848646707E-2</v>
      </c>
      <c r="W96" s="15">
        <f>+'10.ค่าใช้จ่าย(แยกกลุ่ม)'!AJ33</f>
        <v>1.1092438256254842E-2</v>
      </c>
      <c r="X96" s="15">
        <f>+'10.ค่าใช้จ่าย(แยกกลุ่ม)'!AK33</f>
        <v>-0.76319655602153547</v>
      </c>
    </row>
    <row r="97" spans="1:24">
      <c r="A97" s="313" t="str">
        <f>+'10.ค่าใช้จ่าย(แยกกลุ่ม)'!B34</f>
        <v>พิบูลย์รักษ์,รพช.</v>
      </c>
      <c r="B97" s="313">
        <f>+'10.ค่าใช้จ่าย(แยกกลุ่ม)'!C34</f>
        <v>9837.926229661547</v>
      </c>
      <c r="C97" s="313">
        <f>+'10.ค่าใช้จ่าย(แยกกลุ่ม)'!D34</f>
        <v>65.991455965669914</v>
      </c>
      <c r="D97" s="313">
        <f>+'10.ค่าใช้จ่าย(แยกกลุ่ม)'!E34</f>
        <v>1154.1394034249904</v>
      </c>
      <c r="E97" s="313">
        <f>+'10.ค่าใช้จ่าย(แยกกลุ่ม)'!F34</f>
        <v>441.74167606114889</v>
      </c>
      <c r="F97" s="313">
        <f>+'10.ค่าใช้จ่าย(แยกกลุ่ม)'!G34</f>
        <v>605.48631078283427</v>
      </c>
      <c r="G97" s="313">
        <f>+'10.ค่าใช้จ่าย(แยกกลุ่ม)'!H34</f>
        <v>622.37168046038562</v>
      </c>
      <c r="H97" s="313">
        <f>+'10.ค่าใช้จ่าย(แยกกลุ่ม)'!I34</f>
        <v>402.95774968609334</v>
      </c>
      <c r="I97" s="313">
        <f>+'10.ค่าใช้จ่าย(แยกกลุ่ม)'!J34</f>
        <v>43.882724790047348</v>
      </c>
      <c r="J97" s="313">
        <f>+'10.ค่าใช้จ่าย(แยกกลุ่ม)'!K34</f>
        <v>363.53849920273848</v>
      </c>
      <c r="K97" s="313">
        <f>+'10.ค่าใช้จ่าย(แยกกลุ่ม)'!L34</f>
        <v>2.1125958758356811</v>
      </c>
      <c r="L97" s="313">
        <f>+'10.ค่าใช้จ่าย(แยกกลุ่ม)'!M34</f>
        <v>464.43094828411046</v>
      </c>
      <c r="M97" s="16" t="str">
        <f>+'10.ค่าใช้จ่าย(แยกกลุ่ม)'!Z34</f>
        <v>พิบูลย์รักษ์,รพช.</v>
      </c>
      <c r="N97" s="15">
        <f>+'10.ค่าใช้จ่าย(แยกกลุ่ม)'!AA34</f>
        <v>1.5471061899034991E-3</v>
      </c>
      <c r="O97" s="15">
        <f>+'10.ค่าใช้จ่าย(แยกกลุ่ม)'!AB34</f>
        <v>-0.1599986109906123</v>
      </c>
      <c r="P97" s="15">
        <f>+'10.ค่าใช้จ่าย(แยกกลุ่ม)'!AC34</f>
        <v>-9.6700570268886121E-2</v>
      </c>
      <c r="Q97" s="15">
        <f>+'10.ค่าใช้จ่าย(แยกกลุ่ม)'!AD34</f>
        <v>-0.32271767850273009</v>
      </c>
      <c r="R97" s="15">
        <f>+'10.ค่าใช้จ่าย(แยกกลุ่ม)'!AE34</f>
        <v>-9.17447477391862E-2</v>
      </c>
      <c r="S97" s="15">
        <f>+'10.ค่าใช้จ่าย(แยกกลุ่ม)'!AF34</f>
        <v>-6.1022538251996175E-2</v>
      </c>
      <c r="T97" s="15">
        <f>+'10.ค่าใช้จ่าย(แยกกลุ่ม)'!AG34</f>
        <v>-0.55213025629745593</v>
      </c>
      <c r="U97" s="15">
        <f>+'10.ค่าใช้จ่าย(แยกกลุ่ม)'!AH34</f>
        <v>-0.74229881554654409</v>
      </c>
      <c r="V97" s="15">
        <f>+'10.ค่าใช้จ่าย(แยกกลุ่ม)'!AI34</f>
        <v>2.2412382891827488E-2</v>
      </c>
      <c r="W97" s="15">
        <f>+'10.ค่าใช้จ่าย(แยกกลุ่ม)'!AJ34</f>
        <v>-0.94261548350462765</v>
      </c>
      <c r="X97" s="15">
        <f>+'10.ค่าใช้จ่าย(แยกกลุ่ม)'!AK34</f>
        <v>-2.337959442859407E-2</v>
      </c>
    </row>
    <row r="98" spans="1:24">
      <c r="A98" s="313" t="str">
        <f>+'10.ค่าใช้จ่าย(แยกกลุ่ม)'!B66</f>
        <v>ศรีธาตุ,รพช.</v>
      </c>
      <c r="B98" s="313">
        <f>+'10.ค่าใช้จ่าย(แยกกลุ่ม)'!C66</f>
        <v>10707.426838540099</v>
      </c>
      <c r="C98" s="313">
        <f>+'10.ค่าใช้จ่าย(แยกกลุ่ม)'!D66</f>
        <v>59.666579105793566</v>
      </c>
      <c r="D98" s="313">
        <f>+'10.ค่าใช้จ่าย(แยกกลุ่ม)'!E66</f>
        <v>1768.3581830814994</v>
      </c>
      <c r="E98" s="313">
        <f>+'10.ค่าใช้จ่าย(แยกกลุ่ม)'!F66</f>
        <v>533.77571171866941</v>
      </c>
      <c r="F98" s="313">
        <f>+'10.ค่าใช้จ่าย(แยกกลุ่ม)'!G66</f>
        <v>821.48565997350806</v>
      </c>
      <c r="G98" s="313">
        <f>+'10.ค่าใช้จ่าย(แยกกลุ่ม)'!H66</f>
        <v>768.93374058806933</v>
      </c>
      <c r="H98" s="313">
        <f>+'10.ค่าใช้จ่าย(แยกกลุ่ม)'!I66</f>
        <v>471.35977036401437</v>
      </c>
      <c r="I98" s="313">
        <f>+'10.ค่าใช้จ่าย(แยกกลุ่ม)'!J66</f>
        <v>214.78903146763764</v>
      </c>
      <c r="J98" s="313">
        <f>+'10.ค่าใช้จ่าย(แยกกลุ่ม)'!K66</f>
        <v>329.45875489267104</v>
      </c>
      <c r="K98" s="313">
        <f>+'10.ค่าใช้จ่าย(แยกกลุ่ม)'!L66</f>
        <v>13.02915694209257</v>
      </c>
      <c r="L98" s="313">
        <f>+'10.ค่าใช้จ่าย(แยกกลุ่ม)'!M66</f>
        <v>424.26435608162052</v>
      </c>
      <c r="M98" s="16" t="str">
        <f>+'10.ค่าใช้จ่าย(แยกกลุ่ม)'!Z66</f>
        <v>ศรีธาตุ,รพช.</v>
      </c>
      <c r="N98" s="15">
        <f>+'10.ค่าใช้จ่าย(แยกกลุ่ม)'!AA66</f>
        <v>8.353094770658373E-2</v>
      </c>
      <c r="O98" s="15">
        <f>+'10.ค่าใช้จ่าย(แยกกลุ่ม)'!AB66</f>
        <v>-0.11612993036540953</v>
      </c>
      <c r="P98" s="15">
        <f>+'10.ค่าใช้จ่าย(แยกกลุ่ม)'!AC66</f>
        <v>3.0455877496002533E-2</v>
      </c>
      <c r="Q98" s="15">
        <f>+'10.ค่าใช้จ่าย(แยกกลุ่ม)'!AD66</f>
        <v>-0.27485049561210667</v>
      </c>
      <c r="R98" s="15">
        <f>+'10.ค่าใช้จ่าย(แยกกลุ่ม)'!AE66</f>
        <v>5.1518755002082299E-2</v>
      </c>
      <c r="S98" s="15">
        <f>+'10.ค่าใช้จ่าย(แยกกลุ่ม)'!AF66</f>
        <v>-8.7389607183111333E-3</v>
      </c>
      <c r="T98" s="15">
        <f>+'10.ค่าใช้จ่าย(แยกกลุ่ม)'!AG66</f>
        <v>-0.47475892118297275</v>
      </c>
      <c r="U98" s="15">
        <f>+'10.ค่าใช้จ่าย(แยกกลุ่ม)'!AH66</f>
        <v>-0.2939831661559838</v>
      </c>
      <c r="V98" s="15">
        <f>+'10.ค่าใช้จ่าย(แยกกลุ่ม)'!AI66</f>
        <v>-7.3351190954025466E-2</v>
      </c>
      <c r="W98" s="15">
        <f>+'10.ค่าใช้จ่าย(แยกกลุ่ม)'!AJ66</f>
        <v>-0.66893201806414126</v>
      </c>
      <c r="X98" s="15">
        <f>+'10.ค่าใช้จ่าย(แยกกลุ่ม)'!AK66</f>
        <v>-0.11027258547814377</v>
      </c>
    </row>
    <row r="99" spans="1:24">
      <c r="A99" s="313" t="str">
        <f>+'10.ค่าใช้จ่าย(แยกกลุ่ม)'!B79</f>
        <v>โนนสะอาด,รพช.</v>
      </c>
      <c r="B99" s="313">
        <f>+'10.ค่าใช้จ่าย(แยกกลุ่ม)'!C79</f>
        <v>9703.4906883913154</v>
      </c>
      <c r="C99" s="313">
        <f>+'10.ค่าใช้จ่าย(แยกกลุ่ม)'!D79</f>
        <v>24.187972095685623</v>
      </c>
      <c r="D99" s="313">
        <f>+'10.ค่าใช้จ่าย(แยกกลุ่ม)'!E79</f>
        <v>1671.6925559076026</v>
      </c>
      <c r="E99" s="313">
        <f>+'10.ค่าใช้จ่าย(แยกกลุ่ม)'!F79</f>
        <v>564.18734572376354</v>
      </c>
      <c r="F99" s="313">
        <f>+'10.ค่าใช้จ่าย(แยกกลุ่ม)'!G79</f>
        <v>792.23415908182562</v>
      </c>
      <c r="G99" s="313">
        <f>+'10.ค่าใช้จ่าย(แยกกลุ่ม)'!H79</f>
        <v>452.98774414068652</v>
      </c>
      <c r="H99" s="313">
        <f>+'10.ค่าใช้จ่าย(แยกกลุ่ม)'!I79</f>
        <v>556.85056705066836</v>
      </c>
      <c r="I99" s="313">
        <f>+'10.ค่าใช้จ่าย(แยกกลุ่ม)'!J79</f>
        <v>90.165027819839906</v>
      </c>
      <c r="J99" s="313">
        <f>+'10.ค่าใช้จ่าย(แยกกลุ่ม)'!K79</f>
        <v>438.40085684854739</v>
      </c>
      <c r="K99" s="313">
        <f>+'10.ค่าใช้จ่าย(แยกกลุ่ม)'!L79</f>
        <v>54.181500720554659</v>
      </c>
      <c r="L99" s="313">
        <f>+'10.ค่าใช้จ่าย(แยกกลุ่ม)'!M79</f>
        <v>110.84229876478146</v>
      </c>
      <c r="M99" s="16" t="str">
        <f>+'10.ค่าใช้จ่าย(แยกกลุ่ม)'!Z79</f>
        <v>โนนสะอาด,รพช.</v>
      </c>
      <c r="N99" s="15">
        <f>+'10.ค่าใช้จ่าย(แยกกลุ่ม)'!AA79</f>
        <v>-7.2895660745531957E-2</v>
      </c>
      <c r="O99" s="15">
        <f>+'10.ค่าใช้จ่าย(แยกกลุ่ม)'!AB79</f>
        <v>-0.49444870563568799</v>
      </c>
      <c r="P99" s="15">
        <f>+'10.ค่าใช้จ่าย(แยกกลุ่ม)'!AC79</f>
        <v>-0.1158953723408998</v>
      </c>
      <c r="Q99" s="15">
        <f>+'10.ค่าใช้จ่าย(แยกกลุ่ม)'!AD79</f>
        <v>-0.25000199169628062</v>
      </c>
      <c r="R99" s="15">
        <f>+'10.ค่าใช้จ่าย(แยกกลุ่ม)'!AE79</f>
        <v>-2.9090777099264189E-2</v>
      </c>
      <c r="S99" s="15">
        <f>+'10.ค่าใช้จ่าย(แยกกลุ่ม)'!AF79</f>
        <v>-0.46130604985156692</v>
      </c>
      <c r="T99" s="15">
        <f>+'10.ค่าใช้จ่าย(แยกกลุ่ม)'!AG79</f>
        <v>-0.30220301242229697</v>
      </c>
      <c r="U99" s="15">
        <f>+'10.ค่าใช้จ่าย(แยกกลุ่ม)'!AH79</f>
        <v>-0.75385459787793141</v>
      </c>
      <c r="V99" s="15">
        <f>+'10.ค่าใช้จ่าย(แยกกลุ่ม)'!AI79</f>
        <v>2.4263787473988524E-2</v>
      </c>
      <c r="W99" s="15">
        <f>+'10.ค่าใช้จ่าย(แยกกลุ่ม)'!AJ79</f>
        <v>-0.30410671684637292</v>
      </c>
      <c r="X99" s="15">
        <f>+'10.ค่าใช้จ่าย(แยกกลุ่ม)'!AK79</f>
        <v>-0.82545587883630245</v>
      </c>
    </row>
    <row r="100" spans="1:24">
      <c r="A100" s="313" t="str">
        <f>+'10.ค่าใช้จ่าย(แยกกลุ่ม)'!B88</f>
        <v>กุดจับ,รพช.</v>
      </c>
      <c r="B100" s="313">
        <f>+'10.ค่าใช้จ่าย(แยกกลุ่ม)'!C88</f>
        <v>8983.5536036041867</v>
      </c>
      <c r="C100" s="313">
        <f>+'10.ค่าใช้จ่าย(แยกกลุ่ม)'!D88</f>
        <v>36.558152295879644</v>
      </c>
      <c r="D100" s="313">
        <f>+'10.ค่าใช้จ่าย(แยกกลุ่ม)'!E88</f>
        <v>1689.9234148980192</v>
      </c>
      <c r="E100" s="313">
        <f>+'10.ค่าใช้จ่าย(แยกกลุ่ม)'!F88</f>
        <v>645.42217605570761</v>
      </c>
      <c r="F100" s="313">
        <f>+'10.ค่าใช้จ่าย(แยกกลุ่ม)'!G88</f>
        <v>648.40109887258859</v>
      </c>
      <c r="G100" s="313">
        <f>+'10.ค่าใช้จ่าย(แยกกลุ่ม)'!H88</f>
        <v>668.2354676013548</v>
      </c>
      <c r="H100" s="313">
        <f>+'10.ค่าใช้จ่าย(แยกกลุ่ม)'!I88</f>
        <v>518.60458682987382</v>
      </c>
      <c r="I100" s="313">
        <f>+'10.ค่าใช้จ่าย(แยกกลุ่ม)'!J88</f>
        <v>293.82739359252594</v>
      </c>
      <c r="J100" s="313">
        <f>+'10.ค่าใช้จ่าย(แยกกลุ่ม)'!K88</f>
        <v>409.88555367170801</v>
      </c>
      <c r="K100" s="313">
        <f>+'10.ค่าใช้จ่าย(แยกกลุ่ม)'!L88</f>
        <v>5.8374768608903315E-3</v>
      </c>
      <c r="L100" s="313">
        <f>+'10.ค่าใช้จ่าย(แยกกลุ่ม)'!M88</f>
        <v>109.42904157710463</v>
      </c>
      <c r="M100" s="16" t="str">
        <f>+'10.ค่าใช้จ่าย(แยกกลุ่ม)'!Z88</f>
        <v>กุดจับ,รพช.</v>
      </c>
      <c r="N100" s="15">
        <f>+'10.ค่าใช้จ่าย(แยกกลุ่ม)'!AA88</f>
        <v>-2.7654228279493848E-2</v>
      </c>
      <c r="O100" s="15">
        <f>+'10.ค่าใช้จ่าย(แยกกลุ่ม)'!AB88</f>
        <v>-0.25469820058130671</v>
      </c>
      <c r="P100" s="15">
        <f>+'10.ค่าใช้จ่าย(แยกกลุ่ม)'!AC88</f>
        <v>0.13720573385280599</v>
      </c>
      <c r="Q100" s="15">
        <f>+'10.ค่าใช้จ่าย(แยกกลุ่ม)'!AD88</f>
        <v>0.14643775292949759</v>
      </c>
      <c r="R100" s="15">
        <f>+'10.ค่าใช้จ่าย(แยกกลุ่ม)'!AE88</f>
        <v>-0.17640640025159829</v>
      </c>
      <c r="S100" s="15">
        <f>+'10.ค่าใช้จ่าย(แยกกลุ่ม)'!AF88</f>
        <v>-0.29846356839189497</v>
      </c>
      <c r="T100" s="15">
        <f>+'10.ค่าใช้จ่าย(แยกกลุ่ม)'!AG88</f>
        <v>-0.34216432561604526</v>
      </c>
      <c r="U100" s="15">
        <f>+'10.ค่าใช้จ่าย(แยกกลุ่ม)'!AH88</f>
        <v>0.72991832756058161</v>
      </c>
      <c r="V100" s="15">
        <f>+'10.ค่าใช้จ่าย(แยกกลุ่ม)'!AI88</f>
        <v>9.2794571234573603E-2</v>
      </c>
      <c r="W100" s="15">
        <f>+'10.ค่าใช้จ่าย(แยกกลุ่ม)'!AJ88</f>
        <v>-0.99984455331711719</v>
      </c>
      <c r="X100" s="15">
        <f>+'10.ค่าใช้จ่าย(แยกกลุ่ม)'!AK88</f>
        <v>-0.71467167723788183</v>
      </c>
    </row>
    <row r="101" spans="1:24">
      <c r="A101" s="313" t="str">
        <f>+'10.ค่าใช้จ่าย(แยกกลุ่ม)'!B89</f>
        <v>หนองวัวซอ,รพช.</v>
      </c>
      <c r="B101" s="313">
        <f>+'10.ค่าใช้จ่าย(แยกกลุ่ม)'!C89</f>
        <v>10563.011989566738</v>
      </c>
      <c r="C101" s="313">
        <f>+'10.ค่าใช้จ่าย(แยกกลุ่ม)'!D89</f>
        <v>64.347248072497507</v>
      </c>
      <c r="D101" s="313">
        <f>+'10.ค่าใช้จ่าย(แยกกลุ่ม)'!E89</f>
        <v>1417.4847902389461</v>
      </c>
      <c r="E101" s="313">
        <f>+'10.ค่าใช้จ่าย(แยกกลุ่ม)'!F89</f>
        <v>734.23615366176023</v>
      </c>
      <c r="F101" s="313">
        <f>+'10.ค่าใช้จ่าย(แยกกลุ่ม)'!G89</f>
        <v>636.1402549211366</v>
      </c>
      <c r="G101" s="313">
        <f>+'10.ค่าใช้จ่าย(แยกกลุ่ม)'!H89</f>
        <v>738.73917127808807</v>
      </c>
      <c r="H101" s="313">
        <f>+'10.ค่าใช้จ่าย(แยกกลุ่ม)'!I89</f>
        <v>268.70539103906816</v>
      </c>
      <c r="I101" s="313">
        <f>+'10.ค่าใช้จ่าย(แยกกลุ่ม)'!J89</f>
        <v>125.33112328445564</v>
      </c>
      <c r="J101" s="313">
        <f>+'10.ค่าใช้จ่าย(แยกกลุ่ม)'!K89</f>
        <v>317.53021401541298</v>
      </c>
      <c r="K101" s="313">
        <f>+'10.ค่าใช้จ่าย(แยกกลุ่ม)'!L89</f>
        <v>28.051318099718991</v>
      </c>
      <c r="L101" s="313">
        <f>+'10.ค่าใช้จ่าย(แยกกลุ่ม)'!M89</f>
        <v>330.95197232826655</v>
      </c>
      <c r="M101" s="16" t="str">
        <f>+'10.ค่าใช้จ่าย(แยกกลุ่ม)'!Z89</f>
        <v>หนองวัวซอ,รพช.</v>
      </c>
      <c r="N101" s="15">
        <f>+'10.ค่าใช้จ่าย(แยกกลุ่ม)'!AA89</f>
        <v>0.14330035728484558</v>
      </c>
      <c r="O101" s="15">
        <f>+'10.ค่าใช้จ่าย(แยกกลุ่ม)'!AB89</f>
        <v>0.31183106268416766</v>
      </c>
      <c r="P101" s="15">
        <f>+'10.ค่าใช้จ่าย(แยกกลุ่ม)'!AC89</f>
        <v>-4.6127287841533283E-2</v>
      </c>
      <c r="Q101" s="15">
        <f>+'10.ค่าใช้จ่าย(แยกกลุ่ม)'!AD89</f>
        <v>0.30419449060103593</v>
      </c>
      <c r="R101" s="15">
        <f>+'10.ค่าใช้จ่าย(แยกกลุ่ม)'!AE89</f>
        <v>-0.19198002069037862</v>
      </c>
      <c r="S101" s="15">
        <f>+'10.ค่าใช้จ่าย(แยกกลุ่ม)'!AF89</f>
        <v>-0.22444637072641982</v>
      </c>
      <c r="T101" s="15">
        <f>+'10.ค่าใช้จ่าย(แยกกลุ่ม)'!AG89</f>
        <v>-0.65915459173758451</v>
      </c>
      <c r="U101" s="15">
        <f>+'10.ค่าใช้จ่าย(แยกกลุ่ม)'!AH89</f>
        <v>-0.26210893908616956</v>
      </c>
      <c r="V101" s="15">
        <f>+'10.ค่าใช้จ่าย(แยกกลุ่ม)'!AI89</f>
        <v>-0.15343370613906399</v>
      </c>
      <c r="W101" s="15">
        <f>+'10.ค่าใช้จ่าย(แยกกลุ่ม)'!AJ89</f>
        <v>-0.25301899210849343</v>
      </c>
      <c r="X101" s="15">
        <f>+'10.ค่าใช้จ่าย(แยกกลุ่ม)'!AK89</f>
        <v>-0.13706663406438463</v>
      </c>
    </row>
    <row r="102" spans="1:24">
      <c r="A102" s="313" t="str">
        <f>+'10.ค่าใช้จ่าย(แยกกลุ่ม)'!B90</f>
        <v>วังสามหมอ,รพช.</v>
      </c>
      <c r="B102" s="313">
        <f>+'10.ค่าใช้จ่าย(แยกกลุ่ม)'!C90</f>
        <v>8429.8675891334115</v>
      </c>
      <c r="C102" s="313">
        <f>+'10.ค่าใช้จ่าย(แยกกลุ่ม)'!D90</f>
        <v>9.8801122408166471</v>
      </c>
      <c r="D102" s="313">
        <f>+'10.ค่าใช้จ่าย(แยกกลุ่ม)'!E90</f>
        <v>1475.714593472125</v>
      </c>
      <c r="E102" s="313">
        <f>+'10.ค่าใช้จ่าย(แยกกลุ่ม)'!F90</f>
        <v>514.48714465625369</v>
      </c>
      <c r="F102" s="313">
        <f>+'10.ค่าใช้จ่าย(แยกกลุ่ม)'!G90</f>
        <v>819.3169275884469</v>
      </c>
      <c r="G102" s="313">
        <f>+'10.ค่าใช้จ่าย(แยกกลุ่ม)'!H90</f>
        <v>1934.4307122945249</v>
      </c>
      <c r="H102" s="313">
        <f>+'10.ค่าใช้จ่าย(แยกกลุ่ม)'!I90</f>
        <v>2479.1480014699164</v>
      </c>
      <c r="I102" s="313">
        <f>+'10.ค่าใช้จ่าย(แยกกลุ่ม)'!J90</f>
        <v>214.70929595448104</v>
      </c>
      <c r="J102" s="313">
        <f>+'10.ค่าใช้จ่าย(แยกกลุ่ม)'!K90</f>
        <v>363.45688646089184</v>
      </c>
      <c r="K102" s="313">
        <f>+'10.ค่าใช้จ่าย(แยกกลุ่ม)'!L90</f>
        <v>0.17789714219843908</v>
      </c>
      <c r="L102" s="313">
        <f>+'10.ค่าใช้จ่าย(แยกกลุ่ม)'!M90</f>
        <v>687.8536474135401</v>
      </c>
      <c r="M102" s="16" t="str">
        <f>+'10.ค่าใช้จ่าย(แยกกลุ่ม)'!Z90</f>
        <v>วังสามหมอ,รพช.</v>
      </c>
      <c r="N102" s="15">
        <f>+'10.ค่าใช้จ่าย(แยกกลุ่ม)'!AA90</f>
        <v>-8.7583102618869119E-2</v>
      </c>
      <c r="O102" s="15">
        <f>+'10.ค่าใช้จ่าย(แยกกลุ่ม)'!AB90</f>
        <v>-0.7985766520161568</v>
      </c>
      <c r="P102" s="15">
        <f>+'10.ค่าใช้จ่าย(แยกกลุ่ม)'!AC90</f>
        <v>-6.9425144168228925E-3</v>
      </c>
      <c r="Q102" s="15">
        <f>+'10.ค่าใช้จ่าย(แยกกลุ่ม)'!AD90</f>
        <v>-8.6136938096282978E-2</v>
      </c>
      <c r="R102" s="15">
        <f>+'10.ค่าใช้จ่าย(แยกกลุ่ม)'!AE90</f>
        <v>4.0689441922067526E-2</v>
      </c>
      <c r="S102" s="15">
        <f>+'10.ค่าใช้จ่าย(แยกกลุ่ม)'!AF90</f>
        <v>1.0308314731743737</v>
      </c>
      <c r="T102" s="15">
        <f>+'10.ค่าใช้จ่าย(แยกกลุ่ม)'!AG90</f>
        <v>2.1447311475083364</v>
      </c>
      <c r="U102" s="15">
        <f>+'10.ค่าใช้จ่าย(แยกกลุ่ม)'!AH90</f>
        <v>0.26410795681078325</v>
      </c>
      <c r="V102" s="15">
        <f>+'10.ค่าใช้จ่าย(แยกกลุ่ม)'!AI90</f>
        <v>-3.0988750776022648E-2</v>
      </c>
      <c r="W102" s="15">
        <f>+'10.ค่าใช้จ่าย(แยกกลุ่ม)'!AJ90</f>
        <v>-0.9952627614107824</v>
      </c>
      <c r="X102" s="15">
        <f>+'10.ค่าใช้จ่าย(แยกกลุ่ม)'!AK90</f>
        <v>0.7935287076787706</v>
      </c>
    </row>
    <row r="103" spans="1:24">
      <c r="A103" s="313" t="str">
        <f>+'10.ค่าใช้จ่าย(แยกกลุ่ม)'!B91</f>
        <v>น้ำโสม,รพช.</v>
      </c>
      <c r="B103" s="313">
        <f>+'10.ค่าใช้จ่าย(แยกกลุ่ม)'!C91</f>
        <v>9591.4456359502856</v>
      </c>
      <c r="C103" s="313">
        <f>+'10.ค่าใช้จ่าย(แยกกลุ่ม)'!D91</f>
        <v>94.605036891050531</v>
      </c>
      <c r="D103" s="313">
        <f>+'10.ค่าใช้จ่าย(แยกกลุ่ม)'!E91</f>
        <v>1391.1446663425791</v>
      </c>
      <c r="E103" s="313">
        <f>+'10.ค่าใช้จ่าย(แยกกลุ่ม)'!F91</f>
        <v>343.17000802156548</v>
      </c>
      <c r="F103" s="313">
        <f>+'10.ค่าใช้จ่าย(แยกกลุ่ม)'!G91</f>
        <v>785.27327772310593</v>
      </c>
      <c r="G103" s="313">
        <f>+'10.ค่าใช้จ่าย(แยกกลุ่ม)'!H91</f>
        <v>480.85501684370996</v>
      </c>
      <c r="H103" s="313">
        <f>+'10.ค่าใช้จ่าย(แยกกลุ่ม)'!I91</f>
        <v>323.85663666883397</v>
      </c>
      <c r="I103" s="313">
        <f>+'10.ค่าใช้จ่าย(แยกกลุ่ม)'!J91</f>
        <v>78.918597806176805</v>
      </c>
      <c r="J103" s="313">
        <f>+'10.ค่าใช้จ่าย(แยกกลุ่ม)'!K91</f>
        <v>415.41205632606005</v>
      </c>
      <c r="K103" s="313">
        <f>+'10.ค่าใช้จ่าย(แยกกลุ่ม)'!L91</f>
        <v>27.791667247272713</v>
      </c>
      <c r="L103" s="313">
        <f>+'10.ค่าใช้จ่าย(แยกกลุ่ม)'!M91</f>
        <v>581.97066436492537</v>
      </c>
      <c r="M103" s="16" t="str">
        <f>+'10.ค่าใช้จ่าย(แยกกลุ่ม)'!Z91</f>
        <v>น้ำโสม,รพช.</v>
      </c>
      <c r="N103" s="15">
        <f>+'10.ค่าใช้จ่าย(แยกกลุ่ม)'!AA91</f>
        <v>3.8141699857137251E-2</v>
      </c>
      <c r="O103" s="15">
        <f>+'10.ค่าใช้จ่าย(แยกกลุ่ม)'!AB91</f>
        <v>0.92868894626599352</v>
      </c>
      <c r="P103" s="15">
        <f>+'10.ค่าใช้จ่าย(แยกกลุ่ม)'!AC91</f>
        <v>-6.3852434236495503E-2</v>
      </c>
      <c r="Q103" s="15">
        <f>+'10.ค่าใช้จ่าย(แยกกลุ่ม)'!AD91</f>
        <v>-0.3904407572833628</v>
      </c>
      <c r="R103" s="15">
        <f>+'10.ค่าใช้จ่าย(แยกกลุ่ม)'!AE91</f>
        <v>-2.5525146229195689E-3</v>
      </c>
      <c r="S103" s="15">
        <f>+'10.ค่าใช้จ่าย(แยกกลุ่ม)'!AF91</f>
        <v>-0.49518196954096005</v>
      </c>
      <c r="T103" s="15">
        <f>+'10.ค่าใช้จ่าย(แยกกลุ่ม)'!AG91</f>
        <v>-0.58919675144205741</v>
      </c>
      <c r="U103" s="15">
        <f>+'10.ค่าใช้จ่าย(แยกกลุ่ม)'!AH91</f>
        <v>-0.53536419099297927</v>
      </c>
      <c r="V103" s="15">
        <f>+'10.ค่าใช้จ่าย(แยกกลุ่ม)'!AI91</f>
        <v>0.10752876238742036</v>
      </c>
      <c r="W103" s="15">
        <f>+'10.ค่าใช้จ่าย(แยกกลุ่ม)'!AJ91</f>
        <v>-0.25993325741220308</v>
      </c>
      <c r="X103" s="15">
        <f>+'10.ค่าใช้จ่าย(แยกกลุ่ม)'!AK91</f>
        <v>0.51744647642735431</v>
      </c>
    </row>
    <row r="104" spans="1:24">
      <c r="A104" s="313" t="str">
        <f>+'10.ค่าใช้จ่าย(แยกกลุ่ม)'!B119</f>
        <v>หนองหาน,รพช.</v>
      </c>
      <c r="B104" s="313">
        <f>+'10.ค่าใช้จ่าย(แยกกลุ่ม)'!C119</f>
        <v>6690.6394536345424</v>
      </c>
      <c r="C104" s="313">
        <f>+'10.ค่าใช้จ่าย(แยกกลุ่ม)'!D119</f>
        <v>37.557998941188792</v>
      </c>
      <c r="D104" s="313">
        <f>+'10.ค่าใช้จ่าย(แยกกลุ่ม)'!E119</f>
        <v>1634.0229603033429</v>
      </c>
      <c r="E104" s="313">
        <f>+'10.ค่าใช้จ่าย(แยกกลุ่ม)'!F119</f>
        <v>684.27837516716136</v>
      </c>
      <c r="F104" s="313">
        <f>+'10.ค่าใช้จ่าย(แยกกลุ่ม)'!G119</f>
        <v>690.1482019715661</v>
      </c>
      <c r="G104" s="313">
        <f>+'10.ค่าใช้จ่าย(แยกกลุ่ม)'!H119</f>
        <v>489.49194095193747</v>
      </c>
      <c r="H104" s="313">
        <f>+'10.ค่าใช้จ่าย(แยกกลุ่ม)'!I119</f>
        <v>479.26670056446625</v>
      </c>
      <c r="I104" s="313">
        <f>+'10.ค่าใช้จ่าย(แยกกลุ่ม)'!J119</f>
        <v>472.5404820868709</v>
      </c>
      <c r="J104" s="313">
        <f>+'10.ค่าใช้จ่าย(แยกกลุ่ม)'!K119</f>
        <v>314.95406283622378</v>
      </c>
      <c r="K104" s="313">
        <f>+'10.ค่าใช้จ่าย(แยกกลุ่ม)'!L119</f>
        <v>56.397259965788756</v>
      </c>
      <c r="L104" s="313">
        <f>+'10.ค่าใช้จ่าย(แยกกลุ่ม)'!M119</f>
        <v>124.01166466001467</v>
      </c>
      <c r="M104" s="16" t="str">
        <f>+'10.ค่าใช้จ่าย(แยกกลุ่ม)'!Z119</f>
        <v>หนองหาน,รพช.</v>
      </c>
      <c r="N104" s="15">
        <f>+'10.ค่าใช้จ่าย(แยกกลุ่ม)'!AA119</f>
        <v>-9.3270595922371455E-2</v>
      </c>
      <c r="O104" s="15">
        <f>+'10.ค่าใช้จ่าย(แยกกลุ่ม)'!AB119</f>
        <v>-0.42330679692815371</v>
      </c>
      <c r="P104" s="15">
        <f>+'10.ค่าใช้จ่าย(แยกกลุ่ม)'!AC119</f>
        <v>-1.5492205591386629E-2</v>
      </c>
      <c r="Q104" s="15">
        <f>+'10.ค่าใช้จ่าย(แยกกลุ่ม)'!AD119</f>
        <v>-4.7310446562439032E-2</v>
      </c>
      <c r="R104" s="15">
        <f>+'10.ค่าใช้จ่าย(แยกกลุ่ม)'!AE119</f>
        <v>-3.822646923463404E-2</v>
      </c>
      <c r="S104" s="15">
        <f>+'10.ค่าใช้จ่าย(แยกกลุ่ม)'!AF119</f>
        <v>-0.18801478584394313</v>
      </c>
      <c r="T104" s="15">
        <f>+'10.ค่าใช้จ่าย(แยกกลุ่ม)'!AG119</f>
        <v>-0.40854328431195536</v>
      </c>
      <c r="U104" s="15">
        <f>+'10.ค่าใช้จ่าย(แยกกลุ่ม)'!AH119</f>
        <v>-0.18609433671806064</v>
      </c>
      <c r="V104" s="15">
        <f>+'10.ค่าใช้จ่าย(แยกกลุ่ม)'!AI119</f>
        <v>-5.8235303403471092E-2</v>
      </c>
      <c r="W104" s="15">
        <f>+'10.ค่าใช้จ่าย(แยกกลุ่ม)'!AJ119</f>
        <v>0.16770468231329655</v>
      </c>
      <c r="X104" s="15">
        <f>+'10.ค่าใช้จ่าย(แยกกลุ่ม)'!AK119</f>
        <v>-3.9266138892480276E-2</v>
      </c>
    </row>
    <row r="105" spans="1:24">
      <c r="A105" s="313" t="str">
        <f>+'10.ค่าใช้จ่าย(แยกกลุ่ม)'!B120</f>
        <v>บ้านผือ,รพช.</v>
      </c>
      <c r="B105" s="313">
        <f>+'10.ค่าใช้จ่าย(แยกกลุ่ม)'!C120</f>
        <v>7015.1859544864501</v>
      </c>
      <c r="C105" s="313">
        <f>+'10.ค่าใช้จ่าย(แยกกลุ่ม)'!D120</f>
        <v>36.267763075971004</v>
      </c>
      <c r="D105" s="313">
        <f>+'10.ค่าใช้จ่าย(แยกกลุ่ม)'!E120</f>
        <v>1558.11613096159</v>
      </c>
      <c r="E105" s="313">
        <f>+'10.ค่าใช้จ่าย(แยกกลุ่ม)'!F120</f>
        <v>673.04092228943159</v>
      </c>
      <c r="F105" s="313">
        <f>+'10.ค่าใช้จ่าย(แยกกลุ่ม)'!G120</f>
        <v>420.43134902965556</v>
      </c>
      <c r="G105" s="313">
        <f>+'10.ค่าใช้จ่าย(แยกกลุ่ม)'!H120</f>
        <v>335.88554954737384</v>
      </c>
      <c r="H105" s="313">
        <f>+'10.ค่าใช้จ่าย(แยกกลุ่ม)'!I120</f>
        <v>757.30163824624822</v>
      </c>
      <c r="I105" s="313">
        <f>+'10.ค่าใช้จ่าย(แยกกลุ่ม)'!J120</f>
        <v>818.51313290303347</v>
      </c>
      <c r="J105" s="313">
        <f>+'10.ค่าใช้จ่าย(แยกกลุ่ม)'!K120</f>
        <v>290.74097742906838</v>
      </c>
      <c r="K105" s="313">
        <f>+'10.ค่าใช้จ่าย(แยกกลุ่ม)'!L120</f>
        <v>8.1732911429423147</v>
      </c>
      <c r="L105" s="313">
        <f>+'10.ค่าใช้จ่าย(แยกกลุ่ม)'!M120</f>
        <v>104.85399458131609</v>
      </c>
      <c r="M105" s="16" t="str">
        <f>+'10.ค่าใช้จ่าย(แยกกลุ่ม)'!Z120</f>
        <v>บ้านผือ,รพช.</v>
      </c>
      <c r="N105" s="15">
        <f>+'10.ค่าใช้จ่าย(แยกกลุ่ม)'!AA120</f>
        <v>-4.9287377673617815E-2</v>
      </c>
      <c r="O105" s="15">
        <f>+'10.ค่าใช้จ่าย(แยกกลุ่ม)'!AB120</f>
        <v>-0.44311802954988477</v>
      </c>
      <c r="P105" s="15">
        <f>+'10.ค่าใช้จ่าย(แยกกลุ่ม)'!AC120</f>
        <v>-6.1226486535595016E-2</v>
      </c>
      <c r="Q105" s="15">
        <f>+'10.ค่าใช้จ่าย(แยกกลุ่ม)'!AD120</f>
        <v>-6.295583936218184E-2</v>
      </c>
      <c r="R105" s="15">
        <f>+'10.ค่าใช้จ่าย(แยกกลุ่ม)'!AE120</f>
        <v>-0.4140972303549415</v>
      </c>
      <c r="S105" s="15">
        <f>+'10.ค่าใช้จ่าย(แยกกลุ่ม)'!AF120</f>
        <v>-0.4428220833406355</v>
      </c>
      <c r="T105" s="15">
        <f>+'10.ค่าใช้จ่าย(แยกกลุ่ม)'!AG120</f>
        <v>-6.5424033810892596E-2</v>
      </c>
      <c r="U105" s="15">
        <f>+'10.ค่าใช้จ่าย(แยกกลุ่ม)'!AH120</f>
        <v>0.40981037518379254</v>
      </c>
      <c r="V105" s="15">
        <f>+'10.ค่าใช้จ่าย(แยกกลุ่ม)'!AI120</f>
        <v>-0.13063643017983256</v>
      </c>
      <c r="W105" s="15">
        <f>+'10.ค่าใช้จ่าย(แยกกลุ่ม)'!AJ120</f>
        <v>-0.83077209170599731</v>
      </c>
      <c r="X105" s="15">
        <f>+'10.ค่าใช้จ่าย(แยกกลุ่ม)'!AK120</f>
        <v>-0.18768300270115226</v>
      </c>
    </row>
    <row r="106" spans="1:24">
      <c r="A106" s="313" t="str">
        <f>+'10.ค่าใช้จ่าย(แยกกลุ่ม)'!B121</f>
        <v>เพ็ญ,รพช.</v>
      </c>
      <c r="B106" s="313">
        <f>+'10.ค่าใช้จ่าย(แยกกลุ่ม)'!C121</f>
        <v>7749.3088500922786</v>
      </c>
      <c r="C106" s="313">
        <f>+'10.ค่าใช้จ่าย(แยกกลุ่ม)'!D121</f>
        <v>39.08971923612075</v>
      </c>
      <c r="D106" s="313">
        <f>+'10.ค่าใช้จ่าย(แยกกลุ่ม)'!E121</f>
        <v>1814.0737842711646</v>
      </c>
      <c r="E106" s="313">
        <f>+'10.ค่าใช้จ่าย(แยกกลุ่ม)'!F121</f>
        <v>697.94526574722192</v>
      </c>
      <c r="F106" s="313">
        <f>+'10.ค่าใช้จ่าย(แยกกลุ่ม)'!G121</f>
        <v>544.51738608390303</v>
      </c>
      <c r="G106" s="313">
        <f>+'10.ค่าใช้จ่าย(แยกกลุ่ม)'!H121</f>
        <v>408.49816119096124</v>
      </c>
      <c r="H106" s="313">
        <f>+'10.ค่าใช้จ่าย(แยกกลุ่ม)'!I121</f>
        <v>1070.3430803343429</v>
      </c>
      <c r="I106" s="313">
        <f>+'10.ค่าใช้จ่าย(แยกกลุ่ม)'!J121</f>
        <v>707.77198662870842</v>
      </c>
      <c r="J106" s="313">
        <f>+'10.ค่าใช้จ่าย(แยกกลุ่ม)'!K121</f>
        <v>394.73375132677575</v>
      </c>
      <c r="K106" s="313">
        <f>+'10.ค่าใช้จ่าย(แยกกลุ่ม)'!L121</f>
        <v>52.518222392112129</v>
      </c>
      <c r="L106" s="313">
        <f>+'10.ค่าใช้จ่าย(แยกกลุ่ม)'!M121</f>
        <v>48.755738249001475</v>
      </c>
      <c r="M106" s="16" t="str">
        <f>+'10.ค่าใช้จ่าย(แยกกลุ่ม)'!Z121</f>
        <v>เพ็ญ,รพช.</v>
      </c>
      <c r="N106" s="15">
        <f>+'10.ค่าใช้จ่าย(แยกกลุ่ม)'!AA121</f>
        <v>5.0202487273568339E-2</v>
      </c>
      <c r="O106" s="15">
        <f>+'10.ค่าใช้จ่าย(แยกกลุ่ม)'!AB121</f>
        <v>-0.39978763435302139</v>
      </c>
      <c r="P106" s="15">
        <f>+'10.ค่าใช้จ่าย(แยกกลุ่ม)'!AC121</f>
        <v>9.298940323074803E-2</v>
      </c>
      <c r="Q106" s="15">
        <f>+'10.ค่าใช้จ่าย(แยกกลุ่ม)'!AD121</f>
        <v>-2.8282658521618372E-2</v>
      </c>
      <c r="R106" s="15">
        <f>+'10.ค่าใช้จ่าย(แยกกลุ่ม)'!AE121</f>
        <v>-0.24117398628154396</v>
      </c>
      <c r="S106" s="15">
        <f>+'10.ค่าใช้จ่าย(แยกกลุ่ม)'!AF121</f>
        <v>-0.32236991225649875</v>
      </c>
      <c r="T106" s="15">
        <f>+'10.ค่าใช้จ่าย(แยกกลุ่ม)'!AG121</f>
        <v>0.32089628219188604</v>
      </c>
      <c r="U106" s="15">
        <f>+'10.ค่าใช้จ่าย(แยกกลุ่ม)'!AH121</f>
        <v>0.21906937091479331</v>
      </c>
      <c r="V106" s="15">
        <f>+'10.ค่าใช้จ่าย(แยกกลุ่ม)'!AI121</f>
        <v>0.18031914942459035</v>
      </c>
      <c r="W106" s="15">
        <f>+'10.ค่าใช้จ่าย(แยกกลุ่ม)'!AJ121</f>
        <v>8.7389249606120739E-2</v>
      </c>
      <c r="X106" s="15">
        <f>+'10.ค่าใช้จ่าย(แยกกลุ่ม)'!AK121</f>
        <v>-0.6222832038620808</v>
      </c>
    </row>
    <row r="107" spans="1:24">
      <c r="A107" s="313" t="str">
        <f>+'10.ค่าใช้จ่าย(แยกกลุ่ม)'!B124</f>
        <v>สมเด็จพระยุพราชบ้านดุง,รพช.</v>
      </c>
      <c r="B107" s="313">
        <f>+'10.ค่าใช้จ่าย(แยกกลุ่ม)'!C124</f>
        <v>6536.8318955445466</v>
      </c>
      <c r="C107" s="313">
        <f>+'10.ค่าใช้จ่าย(แยกกลุ่ม)'!D124</f>
        <v>90.512088420451249</v>
      </c>
      <c r="D107" s="313">
        <f>+'10.ค่าใช้จ่าย(แยกกลุ่ม)'!E124</f>
        <v>1522.9496063515458</v>
      </c>
      <c r="E107" s="313">
        <f>+'10.ค่าใช้จ่าย(แยกกลุ่ม)'!F124</f>
        <v>568.83982673649598</v>
      </c>
      <c r="F107" s="313">
        <f>+'10.ค่าใช้จ่าย(แยกกลุ่ม)'!G124</f>
        <v>864.44073794558471</v>
      </c>
      <c r="G107" s="313">
        <f>+'10.ค่าใช้จ่าย(แยกกลุ่ม)'!H124</f>
        <v>678.04829983049206</v>
      </c>
      <c r="H107" s="313">
        <f>+'10.ค่าใช้จ่าย(แยกกลุ่ม)'!I124</f>
        <v>591.35600518736692</v>
      </c>
      <c r="I107" s="313">
        <f>+'10.ค่าใช้จ่าย(แยกกลุ่ม)'!J124</f>
        <v>359.78226506049452</v>
      </c>
      <c r="J107" s="313">
        <f>+'10.ค่าใช้จ่าย(แยกกลุ่ม)'!K124</f>
        <v>298.51598354935243</v>
      </c>
      <c r="K107" s="313">
        <f>+'10.ค่าใช้จ่าย(แยกกลุ่ม)'!L124</f>
        <v>7.1690617476484153</v>
      </c>
      <c r="L107" s="313">
        <f>+'10.ค่าใช้จ่าย(แยกกลุ่ม)'!M124</f>
        <v>145.21464518174662</v>
      </c>
      <c r="M107" s="16" t="str">
        <f>+'10.ค่าใช้จ่าย(แยกกลุ่ม)'!Z124</f>
        <v>สมเด็จพระยุพราชบ้านดุง,รพช.</v>
      </c>
      <c r="N107" s="15">
        <f>+'10.ค่าใช้จ่าย(แยกกลุ่ม)'!AA124</f>
        <v>-0.11411491677630979</v>
      </c>
      <c r="O107" s="15">
        <f>+'10.ค่าใช้จ่าย(แยกกลุ่ม)'!AB124</f>
        <v>0.38978933008777672</v>
      </c>
      <c r="P107" s="15">
        <f>+'10.ค่าใช้จ่าย(แยกกลุ่ม)'!AC124</f>
        <v>-8.2414510463008878E-2</v>
      </c>
      <c r="Q107" s="15">
        <f>+'10.ค่าใช้จ่าย(แยกกลุ่ม)'!AD124</f>
        <v>-0.208030269291054</v>
      </c>
      <c r="R107" s="15">
        <f>+'10.ค่าใช้จ่าย(แยกกลุ่ม)'!AE124</f>
        <v>0.20466331477249397</v>
      </c>
      <c r="S107" s="15">
        <f>+'10.ค่าใช้จ่าย(แยกกลุ่ม)'!AF124</f>
        <v>0.12476865885739186</v>
      </c>
      <c r="T107" s="15">
        <f>+'10.ค่าใช้จ่าย(แยกกลุ่ม)'!AG124</f>
        <v>-0.27021535145549747</v>
      </c>
      <c r="U107" s="15">
        <f>+'10.ค่าใช้จ่าย(แยกกลุ่ม)'!AH124</f>
        <v>-0.38030955191833221</v>
      </c>
      <c r="V107" s="15">
        <f>+'10.ค่าใช้จ่าย(แยกกลุ่ม)'!AI124</f>
        <v>-0.10738787699729108</v>
      </c>
      <c r="W107" s="15">
        <f>+'10.ค่าใช้จ่าย(แยกกลุ่ม)'!AJ124</f>
        <v>-0.85156465091388556</v>
      </c>
      <c r="X107" s="15">
        <f>+'10.ค่าใช้จ่าย(แยกกลุ่ม)'!AK124</f>
        <v>0.12499600047543952</v>
      </c>
    </row>
    <row r="108" spans="1:24">
      <c r="A108" s="313" t="str">
        <f>+'10.ค่าใช้จ่าย(แยกกลุ่ม)'!B131</f>
        <v>กุมภวาปี,รพท.</v>
      </c>
      <c r="B108" s="313">
        <f>+'10.ค่าใช้จ่าย(แยกกลุ่ม)'!C131</f>
        <v>6468.3031314669652</v>
      </c>
      <c r="C108" s="313">
        <f>+'10.ค่าใช้จ่าย(แยกกลุ่ม)'!D131</f>
        <v>85.262951692752679</v>
      </c>
      <c r="D108" s="313">
        <f>+'10.ค่าใช้จ่าย(แยกกลุ่ม)'!E131</f>
        <v>2027.9774166312541</v>
      </c>
      <c r="E108" s="313">
        <f>+'10.ค่าใช้จ่าย(แยกกลุ่ม)'!F131</f>
        <v>923.56763474218565</v>
      </c>
      <c r="F108" s="313">
        <f>+'10.ค่าใช้จ่าย(แยกกลุ่ม)'!G131</f>
        <v>515.29789785045227</v>
      </c>
      <c r="G108" s="313">
        <f>+'10.ค่าใช้จ่าย(แยกกลุ่ม)'!H131</f>
        <v>317.87780884109111</v>
      </c>
      <c r="H108" s="313">
        <f>+'10.ค่าใช้จ่าย(แยกกลุ่ม)'!I131</f>
        <v>1217.5182897538934</v>
      </c>
      <c r="I108" s="313">
        <f>+'10.ค่าใช้จ่าย(แยกกลุ่ม)'!J131</f>
        <v>348.86988932594517</v>
      </c>
      <c r="J108" s="313">
        <f>+'10.ค่าใช้จ่าย(แยกกลุ่ม)'!K131</f>
        <v>358.60070613509521</v>
      </c>
      <c r="K108" s="313">
        <f>+'10.ค่าใช้จ่าย(แยกกลุ่ม)'!L131</f>
        <v>41.295621441816422</v>
      </c>
      <c r="L108" s="313">
        <f>+'10.ค่าใช้จ่าย(แยกกลุ่ม)'!M131</f>
        <v>161.7693604859567</v>
      </c>
      <c r="M108" s="16" t="str">
        <f>+'10.ค่าใช้จ่าย(แยกกลุ่ม)'!Z131</f>
        <v>กุมภวาปี,รพท.</v>
      </c>
      <c r="N108" s="15">
        <f>+'10.ค่าใช้จ่าย(แยกกลุ่ม)'!AA131</f>
        <v>-2.5526615053245379E-2</v>
      </c>
      <c r="O108" s="15">
        <f>+'10.ค่าใช้จ่าย(แยกกลุ่ม)'!AB131</f>
        <v>0.56319431838508072</v>
      </c>
      <c r="P108" s="15">
        <f>+'10.ค่าใช้จ่าย(แยกกลุ่ม)'!AC131</f>
        <v>-7.5010159280088334E-2</v>
      </c>
      <c r="Q108" s="15">
        <f>+'10.ค่าใช้จ่าย(แยกกลุ่ม)'!AD131</f>
        <v>-0.29294505067320264</v>
      </c>
      <c r="R108" s="15">
        <f>+'10.ค่าใช้จ่าย(แยกกลุ่ม)'!AE131</f>
        <v>-9.9626940368455194E-2</v>
      </c>
      <c r="S108" s="15">
        <f>+'10.ค่าใช้จ่าย(แยกกลุ่ม)'!AF131</f>
        <v>-0.28526857328537947</v>
      </c>
      <c r="T108" s="15">
        <f>+'10.ค่าใช้จ่าย(แยกกลุ่ม)'!AG131</f>
        <v>0.23517447658666549</v>
      </c>
      <c r="U108" s="15">
        <f>+'10.ค่าใช้จ่าย(แยกกลุ่ม)'!AH131</f>
        <v>-0.34124049313392879</v>
      </c>
      <c r="V108" s="15">
        <f>+'10.ค่าใช้จ่าย(แยกกลุ่ม)'!AI131</f>
        <v>0.12158167185034839</v>
      </c>
      <c r="W108" s="15">
        <f>+'10.ค่าใช้จ่าย(แยกกลุ่ม)'!AJ131</f>
        <v>0.87957924561144796</v>
      </c>
      <c r="X108" s="15">
        <f>+'10.ค่าใช้จ่าย(แยกกลุ่ม)'!AK131</f>
        <v>4.0958968601231056E-2</v>
      </c>
    </row>
    <row r="109" spans="1:24">
      <c r="A109" s="313" t="str">
        <f>+'10.ค่าใช้จ่าย(แยกกลุ่ม)'!B150</f>
        <v>อุดรธานี,รพศ.</v>
      </c>
      <c r="B109" s="313">
        <f>+'10.ค่าใช้จ่าย(แยกกลุ่ม)'!C150</f>
        <v>6883.4627558023176</v>
      </c>
      <c r="C109" s="313">
        <f>+'10.ค่าใช้จ่าย(แยกกลุ่ม)'!D150</f>
        <v>63.589840272851085</v>
      </c>
      <c r="D109" s="313">
        <f>+'10.ค่าใช้จ่าย(แยกกลุ่ม)'!E150</f>
        <v>4189.9716237403009</v>
      </c>
      <c r="E109" s="313">
        <f>+'10.ค่าใช้จ่าย(แยกกลุ่ม)'!F150</f>
        <v>2333.4246250642618</v>
      </c>
      <c r="F109" s="313">
        <f>+'10.ค่าใช้จ่าย(แยกกลุ่ม)'!G150</f>
        <v>87.614862139885858</v>
      </c>
      <c r="G109" s="313">
        <f>+'10.ค่าใช้จ่าย(แยกกลุ่ม)'!H150</f>
        <v>458.72380201434731</v>
      </c>
      <c r="H109" s="313">
        <f>+'10.ค่าใช้จ่าย(แยกกลุ่ม)'!I150</f>
        <v>856.51502796082343</v>
      </c>
      <c r="I109" s="313">
        <f>+'10.ค่าใช้จ่าย(แยกกลุ่ม)'!J150</f>
        <v>699.0214213933574</v>
      </c>
      <c r="J109" s="313">
        <f>+'10.ค่าใช้จ่าย(แยกกลุ่ม)'!K150</f>
        <v>249.96943314103709</v>
      </c>
      <c r="K109" s="313">
        <f>+'10.ค่าใช้จ่าย(แยกกลุ่ม)'!L150</f>
        <v>7.0614073383193228</v>
      </c>
      <c r="L109" s="313">
        <f>+'10.ค่าใช้จ่าย(แยกกลุ่ม)'!M150</f>
        <v>110.24754138947515</v>
      </c>
      <c r="M109" s="16" t="str">
        <f>+'10.ค่าใช้จ่าย(แยกกลุ่ม)'!Z150</f>
        <v>อุดรธานี,รพศ.</v>
      </c>
      <c r="N109" s="15">
        <f>+'10.ค่าใช้จ่าย(แยกกลุ่ม)'!AA150</f>
        <v>4.9742424135210989E-2</v>
      </c>
      <c r="O109" s="15">
        <f>+'10.ค่าใช้จ่าย(แยกกลุ่ม)'!AB150</f>
        <v>0.19690597238626661</v>
      </c>
      <c r="P109" s="15">
        <f>+'10.ค่าใช้จ่าย(แยกกลุ่ม)'!AC150</f>
        <v>0.14642828311000128</v>
      </c>
      <c r="Q109" s="15">
        <f>+'10.ค่าใช้จ่าย(แยกกลุ่ม)'!AD150</f>
        <v>5.127870815735646E-2</v>
      </c>
      <c r="R109" s="15">
        <f>+'10.ค่าใช้จ่าย(แยกกลุ่ม)'!AE150</f>
        <v>-0.61869094439504624</v>
      </c>
      <c r="S109" s="15">
        <f>+'10.ค่าใช้จ่าย(แยกกลุ่ม)'!AF150</f>
        <v>0.11786931687253692</v>
      </c>
      <c r="T109" s="15">
        <f>+'10.ค่าใช้จ่าย(แยกกลุ่ม)'!AG150</f>
        <v>6.2960358030256611E-2</v>
      </c>
      <c r="U109" s="15">
        <f>+'10.ค่าใช้จ่าย(แยกกลุ่ม)'!AH150</f>
        <v>0.22286558145242419</v>
      </c>
      <c r="V109" s="15">
        <f>+'10.ค่าใช้จ่าย(แยกกลุ่ม)'!AI150</f>
        <v>-0.10414177167122433</v>
      </c>
      <c r="W109" s="15">
        <f>+'10.ค่าใช้จ่าย(แยกกลุ่ม)'!AJ150</f>
        <v>0.32720325412040474</v>
      </c>
      <c r="X109" s="15">
        <f>+'10.ค่าใช้จ่าย(แยกกลุ่ม)'!AK150</f>
        <v>0.7133286576911495</v>
      </c>
    </row>
  </sheetData>
  <mergeCells count="28">
    <mergeCell ref="A2:A3"/>
    <mergeCell ref="M2:M3"/>
    <mergeCell ref="A17:A18"/>
    <mergeCell ref="M17:M18"/>
    <mergeCell ref="A87:A88"/>
    <mergeCell ref="M87:M88"/>
    <mergeCell ref="B2:L2"/>
    <mergeCell ref="B17:L17"/>
    <mergeCell ref="B28:L28"/>
    <mergeCell ref="B45:L45"/>
    <mergeCell ref="B66:L66"/>
    <mergeCell ref="B78:L78"/>
    <mergeCell ref="A66:A67"/>
    <mergeCell ref="M66:M67"/>
    <mergeCell ref="A78:A79"/>
    <mergeCell ref="M78:M79"/>
    <mergeCell ref="A28:A29"/>
    <mergeCell ref="M28:M29"/>
    <mergeCell ref="A45:A46"/>
    <mergeCell ref="M45:M46"/>
    <mergeCell ref="B87:L87"/>
    <mergeCell ref="N78:X78"/>
    <mergeCell ref="N87:X87"/>
    <mergeCell ref="N2:X2"/>
    <mergeCell ref="N17:X17"/>
    <mergeCell ref="N28:X28"/>
    <mergeCell ref="N45:X45"/>
    <mergeCell ref="N66:X6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5"/>
  <sheetViews>
    <sheetView view="pageBreakPreview" zoomScale="76" zoomScaleNormal="60" zoomScaleSheetLayoutView="76" workbookViewId="0">
      <selection activeCell="J43" sqref="J42:J43"/>
    </sheetView>
  </sheetViews>
  <sheetFormatPr defaultColWidth="9" defaultRowHeight="13.2"/>
  <cols>
    <col min="1" max="1" width="20.5546875" style="36" customWidth="1"/>
    <col min="2" max="4" width="16.5546875" style="36" customWidth="1"/>
    <col min="5" max="8" width="13" style="36" customWidth="1"/>
    <col min="9" max="11" width="16.5546875" style="36" customWidth="1"/>
    <col min="12" max="256" width="9" style="36"/>
    <col min="257" max="257" width="20.5546875" style="36" customWidth="1"/>
    <col min="258" max="260" width="16.5546875" style="36" customWidth="1"/>
    <col min="261" max="264" width="13" style="36" customWidth="1"/>
    <col min="265" max="267" width="16.5546875" style="36" customWidth="1"/>
    <col min="268" max="512" width="9" style="36"/>
    <col min="513" max="513" width="20.5546875" style="36" customWidth="1"/>
    <col min="514" max="516" width="16.5546875" style="36" customWidth="1"/>
    <col min="517" max="520" width="13" style="36" customWidth="1"/>
    <col min="521" max="523" width="16.5546875" style="36" customWidth="1"/>
    <col min="524" max="768" width="9" style="36"/>
    <col min="769" max="769" width="20.5546875" style="36" customWidth="1"/>
    <col min="770" max="772" width="16.5546875" style="36" customWidth="1"/>
    <col min="773" max="776" width="13" style="36" customWidth="1"/>
    <col min="777" max="779" width="16.5546875" style="36" customWidth="1"/>
    <col min="780" max="1024" width="9" style="36"/>
    <col min="1025" max="1025" width="20.5546875" style="36" customWidth="1"/>
    <col min="1026" max="1028" width="16.5546875" style="36" customWidth="1"/>
    <col min="1029" max="1032" width="13" style="36" customWidth="1"/>
    <col min="1033" max="1035" width="16.5546875" style="36" customWidth="1"/>
    <col min="1036" max="1280" width="9" style="36"/>
    <col min="1281" max="1281" width="20.5546875" style="36" customWidth="1"/>
    <col min="1282" max="1284" width="16.5546875" style="36" customWidth="1"/>
    <col min="1285" max="1288" width="13" style="36" customWidth="1"/>
    <col min="1289" max="1291" width="16.5546875" style="36" customWidth="1"/>
    <col min="1292" max="1536" width="9" style="36"/>
    <col min="1537" max="1537" width="20.5546875" style="36" customWidth="1"/>
    <col min="1538" max="1540" width="16.5546875" style="36" customWidth="1"/>
    <col min="1541" max="1544" width="13" style="36" customWidth="1"/>
    <col min="1545" max="1547" width="16.5546875" style="36" customWidth="1"/>
    <col min="1548" max="1792" width="9" style="36"/>
    <col min="1793" max="1793" width="20.5546875" style="36" customWidth="1"/>
    <col min="1794" max="1796" width="16.5546875" style="36" customWidth="1"/>
    <col min="1797" max="1800" width="13" style="36" customWidth="1"/>
    <col min="1801" max="1803" width="16.5546875" style="36" customWidth="1"/>
    <col min="1804" max="2048" width="9" style="36"/>
    <col min="2049" max="2049" width="20.5546875" style="36" customWidth="1"/>
    <col min="2050" max="2052" width="16.5546875" style="36" customWidth="1"/>
    <col min="2053" max="2056" width="13" style="36" customWidth="1"/>
    <col min="2057" max="2059" width="16.5546875" style="36" customWidth="1"/>
    <col min="2060" max="2304" width="9" style="36"/>
    <col min="2305" max="2305" width="20.5546875" style="36" customWidth="1"/>
    <col min="2306" max="2308" width="16.5546875" style="36" customWidth="1"/>
    <col min="2309" max="2312" width="13" style="36" customWidth="1"/>
    <col min="2313" max="2315" width="16.5546875" style="36" customWidth="1"/>
    <col min="2316" max="2560" width="9" style="36"/>
    <col min="2561" max="2561" width="20.5546875" style="36" customWidth="1"/>
    <col min="2562" max="2564" width="16.5546875" style="36" customWidth="1"/>
    <col min="2565" max="2568" width="13" style="36" customWidth="1"/>
    <col min="2569" max="2571" width="16.5546875" style="36" customWidth="1"/>
    <col min="2572" max="2816" width="9" style="36"/>
    <col min="2817" max="2817" width="20.5546875" style="36" customWidth="1"/>
    <col min="2818" max="2820" width="16.5546875" style="36" customWidth="1"/>
    <col min="2821" max="2824" width="13" style="36" customWidth="1"/>
    <col min="2825" max="2827" width="16.5546875" style="36" customWidth="1"/>
    <col min="2828" max="3072" width="9" style="36"/>
    <col min="3073" max="3073" width="20.5546875" style="36" customWidth="1"/>
    <col min="3074" max="3076" width="16.5546875" style="36" customWidth="1"/>
    <col min="3077" max="3080" width="13" style="36" customWidth="1"/>
    <col min="3081" max="3083" width="16.5546875" style="36" customWidth="1"/>
    <col min="3084" max="3328" width="9" style="36"/>
    <col min="3329" max="3329" width="20.5546875" style="36" customWidth="1"/>
    <col min="3330" max="3332" width="16.5546875" style="36" customWidth="1"/>
    <col min="3333" max="3336" width="13" style="36" customWidth="1"/>
    <col min="3337" max="3339" width="16.5546875" style="36" customWidth="1"/>
    <col min="3340" max="3584" width="9" style="36"/>
    <col min="3585" max="3585" width="20.5546875" style="36" customWidth="1"/>
    <col min="3586" max="3588" width="16.5546875" style="36" customWidth="1"/>
    <col min="3589" max="3592" width="13" style="36" customWidth="1"/>
    <col min="3593" max="3595" width="16.5546875" style="36" customWidth="1"/>
    <col min="3596" max="3840" width="9" style="36"/>
    <col min="3841" max="3841" width="20.5546875" style="36" customWidth="1"/>
    <col min="3842" max="3844" width="16.5546875" style="36" customWidth="1"/>
    <col min="3845" max="3848" width="13" style="36" customWidth="1"/>
    <col min="3849" max="3851" width="16.5546875" style="36" customWidth="1"/>
    <col min="3852" max="4096" width="9" style="36"/>
    <col min="4097" max="4097" width="20.5546875" style="36" customWidth="1"/>
    <col min="4098" max="4100" width="16.5546875" style="36" customWidth="1"/>
    <col min="4101" max="4104" width="13" style="36" customWidth="1"/>
    <col min="4105" max="4107" width="16.5546875" style="36" customWidth="1"/>
    <col min="4108" max="4352" width="9" style="36"/>
    <col min="4353" max="4353" width="20.5546875" style="36" customWidth="1"/>
    <col min="4354" max="4356" width="16.5546875" style="36" customWidth="1"/>
    <col min="4357" max="4360" width="13" style="36" customWidth="1"/>
    <col min="4361" max="4363" width="16.5546875" style="36" customWidth="1"/>
    <col min="4364" max="4608" width="9" style="36"/>
    <col min="4609" max="4609" width="20.5546875" style="36" customWidth="1"/>
    <col min="4610" max="4612" width="16.5546875" style="36" customWidth="1"/>
    <col min="4613" max="4616" width="13" style="36" customWidth="1"/>
    <col min="4617" max="4619" width="16.5546875" style="36" customWidth="1"/>
    <col min="4620" max="4864" width="9" style="36"/>
    <col min="4865" max="4865" width="20.5546875" style="36" customWidth="1"/>
    <col min="4866" max="4868" width="16.5546875" style="36" customWidth="1"/>
    <col min="4869" max="4872" width="13" style="36" customWidth="1"/>
    <col min="4873" max="4875" width="16.5546875" style="36" customWidth="1"/>
    <col min="4876" max="5120" width="9" style="36"/>
    <col min="5121" max="5121" width="20.5546875" style="36" customWidth="1"/>
    <col min="5122" max="5124" width="16.5546875" style="36" customWidth="1"/>
    <col min="5125" max="5128" width="13" style="36" customWidth="1"/>
    <col min="5129" max="5131" width="16.5546875" style="36" customWidth="1"/>
    <col min="5132" max="5376" width="9" style="36"/>
    <col min="5377" max="5377" width="20.5546875" style="36" customWidth="1"/>
    <col min="5378" max="5380" width="16.5546875" style="36" customWidth="1"/>
    <col min="5381" max="5384" width="13" style="36" customWidth="1"/>
    <col min="5385" max="5387" width="16.5546875" style="36" customWidth="1"/>
    <col min="5388" max="5632" width="9" style="36"/>
    <col min="5633" max="5633" width="20.5546875" style="36" customWidth="1"/>
    <col min="5634" max="5636" width="16.5546875" style="36" customWidth="1"/>
    <col min="5637" max="5640" width="13" style="36" customWidth="1"/>
    <col min="5641" max="5643" width="16.5546875" style="36" customWidth="1"/>
    <col min="5644" max="5888" width="9" style="36"/>
    <col min="5889" max="5889" width="20.5546875" style="36" customWidth="1"/>
    <col min="5890" max="5892" width="16.5546875" style="36" customWidth="1"/>
    <col min="5893" max="5896" width="13" style="36" customWidth="1"/>
    <col min="5897" max="5899" width="16.5546875" style="36" customWidth="1"/>
    <col min="5900" max="6144" width="9" style="36"/>
    <col min="6145" max="6145" width="20.5546875" style="36" customWidth="1"/>
    <col min="6146" max="6148" width="16.5546875" style="36" customWidth="1"/>
    <col min="6149" max="6152" width="13" style="36" customWidth="1"/>
    <col min="6153" max="6155" width="16.5546875" style="36" customWidth="1"/>
    <col min="6156" max="6400" width="9" style="36"/>
    <col min="6401" max="6401" width="20.5546875" style="36" customWidth="1"/>
    <col min="6402" max="6404" width="16.5546875" style="36" customWidth="1"/>
    <col min="6405" max="6408" width="13" style="36" customWidth="1"/>
    <col min="6409" max="6411" width="16.5546875" style="36" customWidth="1"/>
    <col min="6412" max="6656" width="9" style="36"/>
    <col min="6657" max="6657" width="20.5546875" style="36" customWidth="1"/>
    <col min="6658" max="6660" width="16.5546875" style="36" customWidth="1"/>
    <col min="6661" max="6664" width="13" style="36" customWidth="1"/>
    <col min="6665" max="6667" width="16.5546875" style="36" customWidth="1"/>
    <col min="6668" max="6912" width="9" style="36"/>
    <col min="6913" max="6913" width="20.5546875" style="36" customWidth="1"/>
    <col min="6914" max="6916" width="16.5546875" style="36" customWidth="1"/>
    <col min="6917" max="6920" width="13" style="36" customWidth="1"/>
    <col min="6921" max="6923" width="16.5546875" style="36" customWidth="1"/>
    <col min="6924" max="7168" width="9" style="36"/>
    <col min="7169" max="7169" width="20.5546875" style="36" customWidth="1"/>
    <col min="7170" max="7172" width="16.5546875" style="36" customWidth="1"/>
    <col min="7173" max="7176" width="13" style="36" customWidth="1"/>
    <col min="7177" max="7179" width="16.5546875" style="36" customWidth="1"/>
    <col min="7180" max="7424" width="9" style="36"/>
    <col min="7425" max="7425" width="20.5546875" style="36" customWidth="1"/>
    <col min="7426" max="7428" width="16.5546875" style="36" customWidth="1"/>
    <col min="7429" max="7432" width="13" style="36" customWidth="1"/>
    <col min="7433" max="7435" width="16.5546875" style="36" customWidth="1"/>
    <col min="7436" max="7680" width="9" style="36"/>
    <col min="7681" max="7681" width="20.5546875" style="36" customWidth="1"/>
    <col min="7682" max="7684" width="16.5546875" style="36" customWidth="1"/>
    <col min="7685" max="7688" width="13" style="36" customWidth="1"/>
    <col min="7689" max="7691" width="16.5546875" style="36" customWidth="1"/>
    <col min="7692" max="7936" width="9" style="36"/>
    <col min="7937" max="7937" width="20.5546875" style="36" customWidth="1"/>
    <col min="7938" max="7940" width="16.5546875" style="36" customWidth="1"/>
    <col min="7941" max="7944" width="13" style="36" customWidth="1"/>
    <col min="7945" max="7947" width="16.5546875" style="36" customWidth="1"/>
    <col min="7948" max="8192" width="9" style="36"/>
    <col min="8193" max="8193" width="20.5546875" style="36" customWidth="1"/>
    <col min="8194" max="8196" width="16.5546875" style="36" customWidth="1"/>
    <col min="8197" max="8200" width="13" style="36" customWidth="1"/>
    <col min="8201" max="8203" width="16.5546875" style="36" customWidth="1"/>
    <col min="8204" max="8448" width="9" style="36"/>
    <col min="8449" max="8449" width="20.5546875" style="36" customWidth="1"/>
    <col min="8450" max="8452" width="16.5546875" style="36" customWidth="1"/>
    <col min="8453" max="8456" width="13" style="36" customWidth="1"/>
    <col min="8457" max="8459" width="16.5546875" style="36" customWidth="1"/>
    <col min="8460" max="8704" width="9" style="36"/>
    <col min="8705" max="8705" width="20.5546875" style="36" customWidth="1"/>
    <col min="8706" max="8708" width="16.5546875" style="36" customWidth="1"/>
    <col min="8709" max="8712" width="13" style="36" customWidth="1"/>
    <col min="8713" max="8715" width="16.5546875" style="36" customWidth="1"/>
    <col min="8716" max="8960" width="9" style="36"/>
    <col min="8961" max="8961" width="20.5546875" style="36" customWidth="1"/>
    <col min="8962" max="8964" width="16.5546875" style="36" customWidth="1"/>
    <col min="8965" max="8968" width="13" style="36" customWidth="1"/>
    <col min="8969" max="8971" width="16.5546875" style="36" customWidth="1"/>
    <col min="8972" max="9216" width="9" style="36"/>
    <col min="9217" max="9217" width="20.5546875" style="36" customWidth="1"/>
    <col min="9218" max="9220" width="16.5546875" style="36" customWidth="1"/>
    <col min="9221" max="9224" width="13" style="36" customWidth="1"/>
    <col min="9225" max="9227" width="16.5546875" style="36" customWidth="1"/>
    <col min="9228" max="9472" width="9" style="36"/>
    <col min="9473" max="9473" width="20.5546875" style="36" customWidth="1"/>
    <col min="9474" max="9476" width="16.5546875" style="36" customWidth="1"/>
    <col min="9477" max="9480" width="13" style="36" customWidth="1"/>
    <col min="9481" max="9483" width="16.5546875" style="36" customWidth="1"/>
    <col min="9484" max="9728" width="9" style="36"/>
    <col min="9729" max="9729" width="20.5546875" style="36" customWidth="1"/>
    <col min="9730" max="9732" width="16.5546875" style="36" customWidth="1"/>
    <col min="9733" max="9736" width="13" style="36" customWidth="1"/>
    <col min="9737" max="9739" width="16.5546875" style="36" customWidth="1"/>
    <col min="9740" max="9984" width="9" style="36"/>
    <col min="9985" max="9985" width="20.5546875" style="36" customWidth="1"/>
    <col min="9986" max="9988" width="16.5546875" style="36" customWidth="1"/>
    <col min="9989" max="9992" width="13" style="36" customWidth="1"/>
    <col min="9993" max="9995" width="16.5546875" style="36" customWidth="1"/>
    <col min="9996" max="10240" width="9" style="36"/>
    <col min="10241" max="10241" width="20.5546875" style="36" customWidth="1"/>
    <col min="10242" max="10244" width="16.5546875" style="36" customWidth="1"/>
    <col min="10245" max="10248" width="13" style="36" customWidth="1"/>
    <col min="10249" max="10251" width="16.5546875" style="36" customWidth="1"/>
    <col min="10252" max="10496" width="9" style="36"/>
    <col min="10497" max="10497" width="20.5546875" style="36" customWidth="1"/>
    <col min="10498" max="10500" width="16.5546875" style="36" customWidth="1"/>
    <col min="10501" max="10504" width="13" style="36" customWidth="1"/>
    <col min="10505" max="10507" width="16.5546875" style="36" customWidth="1"/>
    <col min="10508" max="10752" width="9" style="36"/>
    <col min="10753" max="10753" width="20.5546875" style="36" customWidth="1"/>
    <col min="10754" max="10756" width="16.5546875" style="36" customWidth="1"/>
    <col min="10757" max="10760" width="13" style="36" customWidth="1"/>
    <col min="10761" max="10763" width="16.5546875" style="36" customWidth="1"/>
    <col min="10764" max="11008" width="9" style="36"/>
    <col min="11009" max="11009" width="20.5546875" style="36" customWidth="1"/>
    <col min="11010" max="11012" width="16.5546875" style="36" customWidth="1"/>
    <col min="11013" max="11016" width="13" style="36" customWidth="1"/>
    <col min="11017" max="11019" width="16.5546875" style="36" customWidth="1"/>
    <col min="11020" max="11264" width="9" style="36"/>
    <col min="11265" max="11265" width="20.5546875" style="36" customWidth="1"/>
    <col min="11266" max="11268" width="16.5546875" style="36" customWidth="1"/>
    <col min="11269" max="11272" width="13" style="36" customWidth="1"/>
    <col min="11273" max="11275" width="16.5546875" style="36" customWidth="1"/>
    <col min="11276" max="11520" width="9" style="36"/>
    <col min="11521" max="11521" width="20.5546875" style="36" customWidth="1"/>
    <col min="11522" max="11524" width="16.5546875" style="36" customWidth="1"/>
    <col min="11525" max="11528" width="13" style="36" customWidth="1"/>
    <col min="11529" max="11531" width="16.5546875" style="36" customWidth="1"/>
    <col min="11532" max="11776" width="9" style="36"/>
    <col min="11777" max="11777" width="20.5546875" style="36" customWidth="1"/>
    <col min="11778" max="11780" width="16.5546875" style="36" customWidth="1"/>
    <col min="11781" max="11784" width="13" style="36" customWidth="1"/>
    <col min="11785" max="11787" width="16.5546875" style="36" customWidth="1"/>
    <col min="11788" max="12032" width="9" style="36"/>
    <col min="12033" max="12033" width="20.5546875" style="36" customWidth="1"/>
    <col min="12034" max="12036" width="16.5546875" style="36" customWidth="1"/>
    <col min="12037" max="12040" width="13" style="36" customWidth="1"/>
    <col min="12041" max="12043" width="16.5546875" style="36" customWidth="1"/>
    <col min="12044" max="12288" width="9" style="36"/>
    <col min="12289" max="12289" width="20.5546875" style="36" customWidth="1"/>
    <col min="12290" max="12292" width="16.5546875" style="36" customWidth="1"/>
    <col min="12293" max="12296" width="13" style="36" customWidth="1"/>
    <col min="12297" max="12299" width="16.5546875" style="36" customWidth="1"/>
    <col min="12300" max="12544" width="9" style="36"/>
    <col min="12545" max="12545" width="20.5546875" style="36" customWidth="1"/>
    <col min="12546" max="12548" width="16.5546875" style="36" customWidth="1"/>
    <col min="12549" max="12552" width="13" style="36" customWidth="1"/>
    <col min="12553" max="12555" width="16.5546875" style="36" customWidth="1"/>
    <col min="12556" max="12800" width="9" style="36"/>
    <col min="12801" max="12801" width="20.5546875" style="36" customWidth="1"/>
    <col min="12802" max="12804" width="16.5546875" style="36" customWidth="1"/>
    <col min="12805" max="12808" width="13" style="36" customWidth="1"/>
    <col min="12809" max="12811" width="16.5546875" style="36" customWidth="1"/>
    <col min="12812" max="13056" width="9" style="36"/>
    <col min="13057" max="13057" width="20.5546875" style="36" customWidth="1"/>
    <col min="13058" max="13060" width="16.5546875" style="36" customWidth="1"/>
    <col min="13061" max="13064" width="13" style="36" customWidth="1"/>
    <col min="13065" max="13067" width="16.5546875" style="36" customWidth="1"/>
    <col min="13068" max="13312" width="9" style="36"/>
    <col min="13313" max="13313" width="20.5546875" style="36" customWidth="1"/>
    <col min="13314" max="13316" width="16.5546875" style="36" customWidth="1"/>
    <col min="13317" max="13320" width="13" style="36" customWidth="1"/>
    <col min="13321" max="13323" width="16.5546875" style="36" customWidth="1"/>
    <col min="13324" max="13568" width="9" style="36"/>
    <col min="13569" max="13569" width="20.5546875" style="36" customWidth="1"/>
    <col min="13570" max="13572" width="16.5546875" style="36" customWidth="1"/>
    <col min="13573" max="13576" width="13" style="36" customWidth="1"/>
    <col min="13577" max="13579" width="16.5546875" style="36" customWidth="1"/>
    <col min="13580" max="13824" width="9" style="36"/>
    <col min="13825" max="13825" width="20.5546875" style="36" customWidth="1"/>
    <col min="13826" max="13828" width="16.5546875" style="36" customWidth="1"/>
    <col min="13829" max="13832" width="13" style="36" customWidth="1"/>
    <col min="13833" max="13835" width="16.5546875" style="36" customWidth="1"/>
    <col min="13836" max="14080" width="9" style="36"/>
    <col min="14081" max="14081" width="20.5546875" style="36" customWidth="1"/>
    <col min="14082" max="14084" width="16.5546875" style="36" customWidth="1"/>
    <col min="14085" max="14088" width="13" style="36" customWidth="1"/>
    <col min="14089" max="14091" width="16.5546875" style="36" customWidth="1"/>
    <col min="14092" max="14336" width="9" style="36"/>
    <col min="14337" max="14337" width="20.5546875" style="36" customWidth="1"/>
    <col min="14338" max="14340" width="16.5546875" style="36" customWidth="1"/>
    <col min="14341" max="14344" width="13" style="36" customWidth="1"/>
    <col min="14345" max="14347" width="16.5546875" style="36" customWidth="1"/>
    <col min="14348" max="14592" width="9" style="36"/>
    <col min="14593" max="14593" width="20.5546875" style="36" customWidth="1"/>
    <col min="14594" max="14596" width="16.5546875" style="36" customWidth="1"/>
    <col min="14597" max="14600" width="13" style="36" customWidth="1"/>
    <col min="14601" max="14603" width="16.5546875" style="36" customWidth="1"/>
    <col min="14604" max="14848" width="9" style="36"/>
    <col min="14849" max="14849" width="20.5546875" style="36" customWidth="1"/>
    <col min="14850" max="14852" width="16.5546875" style="36" customWidth="1"/>
    <col min="14853" max="14856" width="13" style="36" customWidth="1"/>
    <col min="14857" max="14859" width="16.5546875" style="36" customWidth="1"/>
    <col min="14860" max="15104" width="9" style="36"/>
    <col min="15105" max="15105" width="20.5546875" style="36" customWidth="1"/>
    <col min="15106" max="15108" width="16.5546875" style="36" customWidth="1"/>
    <col min="15109" max="15112" width="13" style="36" customWidth="1"/>
    <col min="15113" max="15115" width="16.5546875" style="36" customWidth="1"/>
    <col min="15116" max="15360" width="9" style="36"/>
    <col min="15361" max="15361" width="20.5546875" style="36" customWidth="1"/>
    <col min="15362" max="15364" width="16.5546875" style="36" customWidth="1"/>
    <col min="15365" max="15368" width="13" style="36" customWidth="1"/>
    <col min="15369" max="15371" width="16.5546875" style="36" customWidth="1"/>
    <col min="15372" max="15616" width="9" style="36"/>
    <col min="15617" max="15617" width="20.5546875" style="36" customWidth="1"/>
    <col min="15618" max="15620" width="16.5546875" style="36" customWidth="1"/>
    <col min="15621" max="15624" width="13" style="36" customWidth="1"/>
    <col min="15625" max="15627" width="16.5546875" style="36" customWidth="1"/>
    <col min="15628" max="15872" width="9" style="36"/>
    <col min="15873" max="15873" width="20.5546875" style="36" customWidth="1"/>
    <col min="15874" max="15876" width="16.5546875" style="36" customWidth="1"/>
    <col min="15877" max="15880" width="13" style="36" customWidth="1"/>
    <col min="15881" max="15883" width="16.5546875" style="36" customWidth="1"/>
    <col min="15884" max="16128" width="9" style="36"/>
    <col min="16129" max="16129" width="20.5546875" style="36" customWidth="1"/>
    <col min="16130" max="16132" width="16.5546875" style="36" customWidth="1"/>
    <col min="16133" max="16136" width="13" style="36" customWidth="1"/>
    <col min="16137" max="16139" width="16.5546875" style="36" customWidth="1"/>
    <col min="16140" max="16384" width="9" style="36"/>
  </cols>
  <sheetData>
    <row r="1" spans="1:11" s="27" customFormat="1" ht="15">
      <c r="A1" s="27" t="s">
        <v>1363</v>
      </c>
      <c r="I1" s="27" t="s">
        <v>1363</v>
      </c>
    </row>
    <row r="2" spans="1:11" s="27" customFormat="1" ht="15" customHeight="1">
      <c r="A2" s="383" t="s">
        <v>247</v>
      </c>
      <c r="B2" s="384" t="s">
        <v>135</v>
      </c>
      <c r="C2" s="384"/>
      <c r="D2" s="384"/>
      <c r="E2" s="384"/>
      <c r="F2" s="384"/>
      <c r="G2" s="384"/>
      <c r="H2" s="384"/>
    </row>
    <row r="3" spans="1:11" s="27" customFormat="1" ht="15" customHeight="1">
      <c r="A3" s="383"/>
      <c r="B3" s="28" t="s">
        <v>137</v>
      </c>
      <c r="C3" s="29" t="s">
        <v>253</v>
      </c>
      <c r="D3" s="28" t="s">
        <v>139</v>
      </c>
      <c r="E3" s="28" t="s">
        <v>140</v>
      </c>
      <c r="F3" s="28" t="s">
        <v>141</v>
      </c>
      <c r="G3" s="28" t="s">
        <v>142</v>
      </c>
      <c r="H3" s="28" t="s">
        <v>143</v>
      </c>
    </row>
    <row r="4" spans="1:11" s="27" customFormat="1" ht="15">
      <c r="A4" s="30">
        <v>1</v>
      </c>
      <c r="B4" s="31">
        <f>+'9.รายได้(แยกกลุ่ม)'!C11</f>
        <v>993.55591330938762</v>
      </c>
      <c r="C4" s="31">
        <f>+'9.รายได้(แยกกลุ่ม)'!D11</f>
        <v>490.89806890581866</v>
      </c>
      <c r="D4" s="31">
        <f>+'9.รายได้(แยกกลุ่ม)'!E11</f>
        <v>1487.1634066714214</v>
      </c>
      <c r="E4" s="31">
        <f>+'9.รายได้(แยกกลุ่ม)'!F11</f>
        <v>8371.8880194701542</v>
      </c>
      <c r="F4" s="31">
        <f>+'9.รายได้(แยกกลุ่ม)'!G11</f>
        <v>9.9463947082120168</v>
      </c>
      <c r="G4" s="31">
        <f>+'9.รายได้(แยกกลุ่ม)'!H11</f>
        <v>38.545720356265726</v>
      </c>
      <c r="H4" s="31">
        <f>+'9.รายได้(แยกกลุ่ม)'!I11</f>
        <v>918.38626346253125</v>
      </c>
      <c r="I4" s="32"/>
      <c r="K4" s="32"/>
    </row>
    <row r="5" spans="1:11" s="27" customFormat="1" ht="15">
      <c r="A5" s="33">
        <v>2</v>
      </c>
      <c r="B5" s="34">
        <f>+'9.รายได้(แยกกลุ่ม)'!C26</f>
        <v>935.2098128456995</v>
      </c>
      <c r="C5" s="34">
        <f>+'9.รายได้(แยกกลุ่ม)'!D26</f>
        <v>246.08483216967124</v>
      </c>
      <c r="D5" s="34">
        <f>+'9.รายได้(แยกกลุ่ม)'!E26</f>
        <v>616.56203968671866</v>
      </c>
      <c r="E5" s="34">
        <f>+'9.รายได้(แยกกลุ่ม)'!F26</f>
        <v>2252.6680767857047</v>
      </c>
      <c r="F5" s="34">
        <f>+'9.รายได้(แยกกลุ่ม)'!G26</f>
        <v>8.4908348967787468</v>
      </c>
      <c r="G5" s="34">
        <f>+'9.รายได้(แยกกลุ่ม)'!H26</f>
        <v>29.402559981739689</v>
      </c>
      <c r="H5" s="34">
        <f>+'9.รายได้(แยกกลุ่ม)'!I26</f>
        <v>560.54735901144886</v>
      </c>
      <c r="I5" s="32"/>
      <c r="K5" s="32"/>
    </row>
    <row r="6" spans="1:11" s="27" customFormat="1" ht="15">
      <c r="A6" s="33">
        <v>3</v>
      </c>
      <c r="B6" s="34">
        <f>+'9.รายได้(แยกกลุ่ม)'!C44</f>
        <v>894.09545545616811</v>
      </c>
      <c r="C6" s="34">
        <f>+'9.รายได้(แยกกลุ่ม)'!D44</f>
        <v>210.61536925179297</v>
      </c>
      <c r="D6" s="34">
        <f>+'9.รายได้(แยกกลุ่ม)'!E44</f>
        <v>680.48742178985367</v>
      </c>
      <c r="E6" s="34">
        <f>+'9.รายได้(แยกกลุ่ม)'!F44</f>
        <v>2767.3121055668535</v>
      </c>
      <c r="F6" s="34">
        <f>+'9.รายได้(แยกกลุ่ม)'!G44</f>
        <v>5.6977738348848073</v>
      </c>
      <c r="G6" s="34">
        <f>+'9.รายได้(แยกกลุ่ม)'!H44</f>
        <v>26.523911888520214</v>
      </c>
      <c r="H6" s="34">
        <f>+'9.รายได้(แยกกลุ่ม)'!I44</f>
        <v>575.70665436399952</v>
      </c>
      <c r="I6" s="32"/>
      <c r="K6" s="32"/>
    </row>
    <row r="7" spans="1:11" s="27" customFormat="1" ht="15">
      <c r="A7" s="33">
        <v>4</v>
      </c>
      <c r="B7" s="34">
        <f>+'9.รายได้(แยกกลุ่ม)'!C61</f>
        <v>922.26656801367324</v>
      </c>
      <c r="C7" s="34">
        <f>+'9.รายได้(แยกกลุ่ม)'!D61</f>
        <v>216.81630807817737</v>
      </c>
      <c r="D7" s="34">
        <f>+'9.รายได้(แยกกลุ่ม)'!E61</f>
        <v>669.56513591338296</v>
      </c>
      <c r="E7" s="34">
        <f>+'9.รายได้(แยกกลุ่ม)'!F61</f>
        <v>2841.3543468494486</v>
      </c>
      <c r="F7" s="34">
        <f>+'9.รายได้(แยกกลุ่ม)'!G61</f>
        <v>5.8130111954473369</v>
      </c>
      <c r="G7" s="34">
        <f>+'9.รายได้(แยกกลุ่ม)'!H61</f>
        <v>49.206887699590474</v>
      </c>
      <c r="H7" s="34">
        <f>+'9.รายได้(แยกกลุ่ม)'!I61</f>
        <v>605.4132082594349</v>
      </c>
      <c r="I7" s="32"/>
      <c r="K7" s="32"/>
    </row>
    <row r="8" spans="1:11" s="27" customFormat="1" ht="15">
      <c r="A8" s="33">
        <v>5</v>
      </c>
      <c r="B8" s="34">
        <f>+'9.รายได้(แยกกลุ่ม)'!C72</f>
        <v>911.65242403806576</v>
      </c>
      <c r="C8" s="34">
        <f>+'9.รายได้(แยกกลุ่ม)'!D72</f>
        <v>276.99291598134323</v>
      </c>
      <c r="D8" s="34">
        <f>+'9.รายได้(แยกกลุ่ม)'!E72</f>
        <v>1032.9600646022584</v>
      </c>
      <c r="E8" s="34">
        <f>+'9.รายได้(แยกกลุ่ม)'!F72</f>
        <v>6031.3171323523811</v>
      </c>
      <c r="F8" s="34">
        <f>+'9.รายได้(แยกกลุ่ม)'!G72</f>
        <v>8.7099226917604469</v>
      </c>
      <c r="G8" s="34">
        <f>+'9.รายได้(แยกกลุ่ม)'!H72</f>
        <v>41.377458789351508</v>
      </c>
      <c r="H8" s="34">
        <f>+'9.รายได้(แยกกลุ่ม)'!I72</f>
        <v>625.33770970372166</v>
      </c>
      <c r="I8" s="32"/>
      <c r="K8" s="32"/>
    </row>
    <row r="9" spans="1:11" s="27" customFormat="1" ht="15">
      <c r="A9" s="33">
        <v>6</v>
      </c>
      <c r="B9" s="34">
        <f>+'9.รายได้(แยกกลุ่ม)'!C83</f>
        <v>812.08232111015229</v>
      </c>
      <c r="C9" s="34">
        <f>+'9.รายได้(แยกกลุ่ม)'!D83</f>
        <v>223.43578137033236</v>
      </c>
      <c r="D9" s="34">
        <f>+'9.รายได้(แยกกลุ่ม)'!E83</f>
        <v>501.82053620407208</v>
      </c>
      <c r="E9" s="34">
        <f>+'9.รายได้(แยกกลุ่ม)'!F83</f>
        <v>1803.8075308193036</v>
      </c>
      <c r="F9" s="34">
        <f>+'9.รายได้(แยกกลุ่ม)'!G83</f>
        <v>5.4584677518119982</v>
      </c>
      <c r="G9" s="34">
        <f>+'9.รายได้(แยกกลุ่ม)'!H83</f>
        <v>30.776682474477937</v>
      </c>
      <c r="H9" s="34">
        <f>+'9.รายได้(แยกกลุ่ม)'!I83</f>
        <v>475.85799540644001</v>
      </c>
      <c r="I9" s="32"/>
      <c r="K9" s="32"/>
    </row>
    <row r="10" spans="1:11" s="27" customFormat="1" ht="15">
      <c r="A10" s="33">
        <v>7</v>
      </c>
      <c r="B10" s="34">
        <f>+'9.รายได้(แยกกลุ่ม)'!C93</f>
        <v>841.71420889489161</v>
      </c>
      <c r="C10" s="34">
        <f>+'9.รายได้(แยกกลุ่ม)'!D93</f>
        <v>307.68928075886146</v>
      </c>
      <c r="D10" s="34">
        <f>+'9.รายได้(แยกกลุ่ม)'!E93</f>
        <v>565.82268463114929</v>
      </c>
      <c r="E10" s="34">
        <f>+'9.รายได้(แยกกลุ่ม)'!F93</f>
        <v>3010.719130909029</v>
      </c>
      <c r="F10" s="34">
        <f>+'9.รายได้(แยกกลุ่ม)'!G93</f>
        <v>6.0560758879601337</v>
      </c>
      <c r="G10" s="34">
        <f>+'9.รายได้(แยกกลุ่ม)'!H93</f>
        <v>29.820718221731784</v>
      </c>
      <c r="H10" s="34">
        <f>+'9.รายได้(แยกกลุ่ม)'!I93</f>
        <v>518.67053355040639</v>
      </c>
      <c r="I10" s="32"/>
      <c r="K10" s="32"/>
    </row>
    <row r="11" spans="1:11" s="27" customFormat="1" ht="15">
      <c r="A11" s="33">
        <v>8</v>
      </c>
      <c r="B11" s="34">
        <f>+'9.รายได้(แยกกลุ่ม)'!C104</f>
        <v>983.08909038432546</v>
      </c>
      <c r="C11" s="34">
        <f>+'9.รายได้(แยกกลุ่ม)'!D104</f>
        <v>293.1482802025381</v>
      </c>
      <c r="D11" s="34">
        <f>+'9.รายได้(แยกกลุ่ม)'!E104</f>
        <v>945.67751368493339</v>
      </c>
      <c r="E11" s="34">
        <f>+'9.รายได้(แยกกลุ่ม)'!F104</f>
        <v>3247.3243241668588</v>
      </c>
      <c r="F11" s="34">
        <f>+'9.รายได้(แยกกลุ่ม)'!G104</f>
        <v>6.8016366015923593</v>
      </c>
      <c r="G11" s="34">
        <f>+'9.รายได้(แยกกลุ่ม)'!H104</f>
        <v>52.912660774631547</v>
      </c>
      <c r="H11" s="34">
        <f>+'9.รายได้(แยกกลุ่ม)'!I104</f>
        <v>508.44403242341582</v>
      </c>
      <c r="I11" s="32"/>
      <c r="K11" s="32"/>
    </row>
    <row r="12" spans="1:11" s="27" customFormat="1" ht="15">
      <c r="A12" s="33">
        <v>9</v>
      </c>
      <c r="B12" s="34">
        <f>+'9.รายได้(แยกกลุ่ม)'!C114</f>
        <v>986.08417587190741</v>
      </c>
      <c r="C12" s="34">
        <f>+'9.รายได้(แยกกลุ่ม)'!D114</f>
        <v>273.41541553074376</v>
      </c>
      <c r="D12" s="34">
        <f>+'9.รายได้(แยกกลุ่ม)'!E114</f>
        <v>1347.2805584132648</v>
      </c>
      <c r="E12" s="34">
        <f>+'9.รายได้(แยกกลุ่ม)'!F114</f>
        <v>4763.775966459908</v>
      </c>
      <c r="F12" s="34">
        <f>+'9.รายได้(แยกกลุ่ม)'!G114</f>
        <v>8.0884853626916566</v>
      </c>
      <c r="G12" s="34">
        <f>+'9.รายได้(แยกกลุ่ม)'!H114</f>
        <v>54.80612975899087</v>
      </c>
      <c r="H12" s="34">
        <f>+'9.รายได้(แยกกลุ่ม)'!I114</f>
        <v>599.34017745210735</v>
      </c>
      <c r="I12" s="32"/>
      <c r="K12" s="32"/>
    </row>
    <row r="13" spans="1:11" s="27" customFormat="1" ht="15">
      <c r="A13" s="33">
        <v>10</v>
      </c>
      <c r="B13" s="34">
        <f>+'9.รายได้(แยกกลุ่ม)'!C126</f>
        <v>1049.0752751314399</v>
      </c>
      <c r="C13" s="34">
        <f>+'9.รายได้(แยกกลุ่ม)'!D126</f>
        <v>277.07680981399187</v>
      </c>
      <c r="D13" s="34">
        <f>+'9.รายได้(แยกกลุ่ม)'!E126</f>
        <v>846.17921827449106</v>
      </c>
      <c r="E13" s="34">
        <f>+'9.รายได้(แยกกลุ่ม)'!F126</f>
        <v>4871.8167352919136</v>
      </c>
      <c r="F13" s="34">
        <f>+'9.รายได้(แยกกลุ่ม)'!G126</f>
        <v>14.373811487570036</v>
      </c>
      <c r="G13" s="34">
        <f>+'9.รายได้(แยกกลุ่ม)'!H126</f>
        <v>66.889582879285442</v>
      </c>
      <c r="H13" s="34">
        <f>+'9.รายได้(แยกกลุ่ม)'!I126</f>
        <v>532.55625123403354</v>
      </c>
      <c r="I13" s="32"/>
      <c r="K13" s="32"/>
    </row>
    <row r="14" spans="1:11" s="27" customFormat="1" ht="15">
      <c r="A14" s="33">
        <v>11</v>
      </c>
      <c r="B14" s="35">
        <f>+'9.รายได้(แยกกลุ่ม)'!C136</f>
        <v>1776.5601556687584</v>
      </c>
      <c r="C14" s="35">
        <f>+'9.รายได้(แยกกลุ่ม)'!D136</f>
        <v>824.24465194956338</v>
      </c>
      <c r="D14" s="35">
        <f>+'9.รายได้(แยกกลุ่ม)'!E136</f>
        <v>2521.7530408428497</v>
      </c>
      <c r="E14" s="35">
        <f>+'9.รายได้(แยกกลุ่ม)'!F136</f>
        <v>9716.5421583395982</v>
      </c>
      <c r="F14" s="35">
        <f>+'9.รายได้(แยกกลุ่ม)'!G136</f>
        <v>39.986307381678394</v>
      </c>
      <c r="G14" s="35">
        <f>+'9.รายได้(แยกกลุ่ม)'!H136</f>
        <v>214.08943019146614</v>
      </c>
      <c r="H14" s="35">
        <f>+'9.รายได้(แยกกลุ่ม)'!I136</f>
        <v>878.15025516715741</v>
      </c>
      <c r="I14" s="32"/>
      <c r="K14" s="32"/>
    </row>
    <row r="15" spans="1:11" s="27" customFormat="1" ht="15">
      <c r="A15" s="33">
        <v>12</v>
      </c>
      <c r="B15" s="35">
        <f>+'9.รายได้(แยกกลุ่ม)'!C145</f>
        <v>1690.6900491286369</v>
      </c>
      <c r="C15" s="35">
        <f>+'9.รายได้(แยกกลุ่ม)'!D145</f>
        <v>1102.3213772062009</v>
      </c>
      <c r="D15" s="35">
        <f>+'9.รายได้(แยกกลุ่ม)'!E145</f>
        <v>4224.1916434997875</v>
      </c>
      <c r="E15" s="35">
        <f>+'9.รายได้(แยกกลุ่ม)'!F145</f>
        <v>11075.06360251548</v>
      </c>
      <c r="F15" s="35">
        <f>+'9.รายได้(แยกกลุ่ม)'!G145</f>
        <v>69.47200849047266</v>
      </c>
      <c r="G15" s="35">
        <f>+'9.รายได้(แยกกลุ่ม)'!H145</f>
        <v>323.21351367196644</v>
      </c>
      <c r="H15" s="35">
        <f>+'9.รายได้(แยกกลุ่ม)'!I145</f>
        <v>1469.4292536216924</v>
      </c>
      <c r="I15" s="32"/>
      <c r="K15" s="32"/>
    </row>
    <row r="16" spans="1:11" s="27" customFormat="1" ht="15">
      <c r="A16" s="33">
        <v>13</v>
      </c>
      <c r="B16" s="35">
        <f>+'9.รายได้(แยกกลุ่ม)'!C152</f>
        <v>3413.7284333838629</v>
      </c>
      <c r="C16" s="35">
        <f>+'9.รายได้(แยกกลุ่ม)'!D152</f>
        <v>1807.1981610516859</v>
      </c>
      <c r="D16" s="35">
        <f>+'9.รายได้(แยกกลุ่ม)'!E152</f>
        <v>5068.2707876000241</v>
      </c>
      <c r="E16" s="35">
        <f>+'9.รายได้(แยกกลุ่ม)'!F152</f>
        <v>20173.031038895249</v>
      </c>
      <c r="F16" s="35">
        <f>+'9.รายได้(แยกกลุ่ม)'!G152</f>
        <v>96.369550507089315</v>
      </c>
      <c r="G16" s="35">
        <f>+'9.รายได้(แยกกลุ่ม)'!H152</f>
        <v>329.5405345144037</v>
      </c>
      <c r="H16" s="35">
        <f>+'9.รายได้(แยกกลุ่ม)'!I152</f>
        <v>1734.8588044873591</v>
      </c>
      <c r="I16" s="32"/>
      <c r="K16" s="32"/>
    </row>
    <row r="17" spans="1:11" s="27" customFormat="1" ht="15">
      <c r="A17" s="36"/>
      <c r="B17" s="36"/>
      <c r="C17" s="36"/>
      <c r="D17" s="36"/>
      <c r="E17" s="36"/>
      <c r="F17" s="36"/>
      <c r="G17" s="36"/>
      <c r="H17" s="36"/>
      <c r="I17" s="32"/>
      <c r="K17" s="32"/>
    </row>
    <row r="35" spans="1:1" ht="15">
      <c r="A35" s="27" t="s">
        <v>1363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1"/>
  <sheetViews>
    <sheetView view="pageBreakPreview" zoomScale="75" zoomScaleNormal="75" zoomScaleSheetLayoutView="75" workbookViewId="0">
      <selection activeCell="A11" sqref="A11:XFD11"/>
    </sheetView>
  </sheetViews>
  <sheetFormatPr defaultColWidth="9" defaultRowHeight="13.2"/>
  <cols>
    <col min="1" max="1" width="8.6640625" style="36" customWidth="1"/>
    <col min="2" max="2" width="12.88671875" style="36" customWidth="1"/>
    <col min="3" max="3" width="11.109375" style="36" customWidth="1"/>
    <col min="4" max="4" width="8.88671875" style="36" customWidth="1"/>
    <col min="5" max="5" width="13.88671875" style="36" customWidth="1"/>
    <col min="6" max="6" width="16.88671875" style="36" customWidth="1"/>
    <col min="7" max="7" width="7.44140625" style="36" customWidth="1"/>
    <col min="8" max="8" width="19.5546875" style="36" customWidth="1"/>
    <col min="9" max="9" width="13.5546875" style="36" customWidth="1"/>
    <col min="10" max="10" width="16.5546875" style="36" customWidth="1"/>
    <col min="11" max="11" width="13.21875" style="36" customWidth="1"/>
    <col min="12" max="12" width="14.21875" style="36" customWidth="1"/>
    <col min="13" max="18" width="10.6640625" style="36" customWidth="1"/>
    <col min="19" max="256" width="9" style="36"/>
    <col min="257" max="257" width="8.6640625" style="36" customWidth="1"/>
    <col min="258" max="258" width="12.88671875" style="36" customWidth="1"/>
    <col min="259" max="259" width="11.109375" style="36" customWidth="1"/>
    <col min="260" max="260" width="8.88671875" style="36" customWidth="1"/>
    <col min="261" max="261" width="13.88671875" style="36" customWidth="1"/>
    <col min="262" max="262" width="16.88671875" style="36" customWidth="1"/>
    <col min="263" max="263" width="7.44140625" style="36" customWidth="1"/>
    <col min="264" max="264" width="19.5546875" style="36" customWidth="1"/>
    <col min="265" max="265" width="13.5546875" style="36" customWidth="1"/>
    <col min="266" max="266" width="16.5546875" style="36" customWidth="1"/>
    <col min="267" max="267" width="13.21875" style="36" customWidth="1"/>
    <col min="268" max="268" width="14.21875" style="36" customWidth="1"/>
    <col min="269" max="274" width="10.6640625" style="36" customWidth="1"/>
    <col min="275" max="512" width="9" style="36"/>
    <col min="513" max="513" width="8.6640625" style="36" customWidth="1"/>
    <col min="514" max="514" width="12.88671875" style="36" customWidth="1"/>
    <col min="515" max="515" width="11.109375" style="36" customWidth="1"/>
    <col min="516" max="516" width="8.88671875" style="36" customWidth="1"/>
    <col min="517" max="517" width="13.88671875" style="36" customWidth="1"/>
    <col min="518" max="518" width="16.88671875" style="36" customWidth="1"/>
    <col min="519" max="519" width="7.44140625" style="36" customWidth="1"/>
    <col min="520" max="520" width="19.5546875" style="36" customWidth="1"/>
    <col min="521" max="521" width="13.5546875" style="36" customWidth="1"/>
    <col min="522" max="522" width="16.5546875" style="36" customWidth="1"/>
    <col min="523" max="523" width="13.21875" style="36" customWidth="1"/>
    <col min="524" max="524" width="14.21875" style="36" customWidth="1"/>
    <col min="525" max="530" width="10.6640625" style="36" customWidth="1"/>
    <col min="531" max="768" width="9" style="36"/>
    <col min="769" max="769" width="8.6640625" style="36" customWidth="1"/>
    <col min="770" max="770" width="12.88671875" style="36" customWidth="1"/>
    <col min="771" max="771" width="11.109375" style="36" customWidth="1"/>
    <col min="772" max="772" width="8.88671875" style="36" customWidth="1"/>
    <col min="773" max="773" width="13.88671875" style="36" customWidth="1"/>
    <col min="774" max="774" width="16.88671875" style="36" customWidth="1"/>
    <col min="775" max="775" width="7.44140625" style="36" customWidth="1"/>
    <col min="776" max="776" width="19.5546875" style="36" customWidth="1"/>
    <col min="777" max="777" width="13.5546875" style="36" customWidth="1"/>
    <col min="778" max="778" width="16.5546875" style="36" customWidth="1"/>
    <col min="779" max="779" width="13.21875" style="36" customWidth="1"/>
    <col min="780" max="780" width="14.21875" style="36" customWidth="1"/>
    <col min="781" max="786" width="10.6640625" style="36" customWidth="1"/>
    <col min="787" max="1024" width="9" style="36"/>
    <col min="1025" max="1025" width="8.6640625" style="36" customWidth="1"/>
    <col min="1026" max="1026" width="12.88671875" style="36" customWidth="1"/>
    <col min="1027" max="1027" width="11.109375" style="36" customWidth="1"/>
    <col min="1028" max="1028" width="8.88671875" style="36" customWidth="1"/>
    <col min="1029" max="1029" width="13.88671875" style="36" customWidth="1"/>
    <col min="1030" max="1030" width="16.88671875" style="36" customWidth="1"/>
    <col min="1031" max="1031" width="7.44140625" style="36" customWidth="1"/>
    <col min="1032" max="1032" width="19.5546875" style="36" customWidth="1"/>
    <col min="1033" max="1033" width="13.5546875" style="36" customWidth="1"/>
    <col min="1034" max="1034" width="16.5546875" style="36" customWidth="1"/>
    <col min="1035" max="1035" width="13.21875" style="36" customWidth="1"/>
    <col min="1036" max="1036" width="14.21875" style="36" customWidth="1"/>
    <col min="1037" max="1042" width="10.6640625" style="36" customWidth="1"/>
    <col min="1043" max="1280" width="9" style="36"/>
    <col min="1281" max="1281" width="8.6640625" style="36" customWidth="1"/>
    <col min="1282" max="1282" width="12.88671875" style="36" customWidth="1"/>
    <col min="1283" max="1283" width="11.109375" style="36" customWidth="1"/>
    <col min="1284" max="1284" width="8.88671875" style="36" customWidth="1"/>
    <col min="1285" max="1285" width="13.88671875" style="36" customWidth="1"/>
    <col min="1286" max="1286" width="16.88671875" style="36" customWidth="1"/>
    <col min="1287" max="1287" width="7.44140625" style="36" customWidth="1"/>
    <col min="1288" max="1288" width="19.5546875" style="36" customWidth="1"/>
    <col min="1289" max="1289" width="13.5546875" style="36" customWidth="1"/>
    <col min="1290" max="1290" width="16.5546875" style="36" customWidth="1"/>
    <col min="1291" max="1291" width="13.21875" style="36" customWidth="1"/>
    <col min="1292" max="1292" width="14.21875" style="36" customWidth="1"/>
    <col min="1293" max="1298" width="10.6640625" style="36" customWidth="1"/>
    <col min="1299" max="1536" width="9" style="36"/>
    <col min="1537" max="1537" width="8.6640625" style="36" customWidth="1"/>
    <col min="1538" max="1538" width="12.88671875" style="36" customWidth="1"/>
    <col min="1539" max="1539" width="11.109375" style="36" customWidth="1"/>
    <col min="1540" max="1540" width="8.88671875" style="36" customWidth="1"/>
    <col min="1541" max="1541" width="13.88671875" style="36" customWidth="1"/>
    <col min="1542" max="1542" width="16.88671875" style="36" customWidth="1"/>
    <col min="1543" max="1543" width="7.44140625" style="36" customWidth="1"/>
    <col min="1544" max="1544" width="19.5546875" style="36" customWidth="1"/>
    <col min="1545" max="1545" width="13.5546875" style="36" customWidth="1"/>
    <col min="1546" max="1546" width="16.5546875" style="36" customWidth="1"/>
    <col min="1547" max="1547" width="13.21875" style="36" customWidth="1"/>
    <col min="1548" max="1548" width="14.21875" style="36" customWidth="1"/>
    <col min="1549" max="1554" width="10.6640625" style="36" customWidth="1"/>
    <col min="1555" max="1792" width="9" style="36"/>
    <col min="1793" max="1793" width="8.6640625" style="36" customWidth="1"/>
    <col min="1794" max="1794" width="12.88671875" style="36" customWidth="1"/>
    <col min="1795" max="1795" width="11.109375" style="36" customWidth="1"/>
    <col min="1796" max="1796" width="8.88671875" style="36" customWidth="1"/>
    <col min="1797" max="1797" width="13.88671875" style="36" customWidth="1"/>
    <col min="1798" max="1798" width="16.88671875" style="36" customWidth="1"/>
    <col min="1799" max="1799" width="7.44140625" style="36" customWidth="1"/>
    <col min="1800" max="1800" width="19.5546875" style="36" customWidth="1"/>
    <col min="1801" max="1801" width="13.5546875" style="36" customWidth="1"/>
    <col min="1802" max="1802" width="16.5546875" style="36" customWidth="1"/>
    <col min="1803" max="1803" width="13.21875" style="36" customWidth="1"/>
    <col min="1804" max="1804" width="14.21875" style="36" customWidth="1"/>
    <col min="1805" max="1810" width="10.6640625" style="36" customWidth="1"/>
    <col min="1811" max="2048" width="9" style="36"/>
    <col min="2049" max="2049" width="8.6640625" style="36" customWidth="1"/>
    <col min="2050" max="2050" width="12.88671875" style="36" customWidth="1"/>
    <col min="2051" max="2051" width="11.109375" style="36" customWidth="1"/>
    <col min="2052" max="2052" width="8.88671875" style="36" customWidth="1"/>
    <col min="2053" max="2053" width="13.88671875" style="36" customWidth="1"/>
    <col min="2054" max="2054" width="16.88671875" style="36" customWidth="1"/>
    <col min="2055" max="2055" width="7.44140625" style="36" customWidth="1"/>
    <col min="2056" max="2056" width="19.5546875" style="36" customWidth="1"/>
    <col min="2057" max="2057" width="13.5546875" style="36" customWidth="1"/>
    <col min="2058" max="2058" width="16.5546875" style="36" customWidth="1"/>
    <col min="2059" max="2059" width="13.21875" style="36" customWidth="1"/>
    <col min="2060" max="2060" width="14.21875" style="36" customWidth="1"/>
    <col min="2061" max="2066" width="10.6640625" style="36" customWidth="1"/>
    <col min="2067" max="2304" width="9" style="36"/>
    <col min="2305" max="2305" width="8.6640625" style="36" customWidth="1"/>
    <col min="2306" max="2306" width="12.88671875" style="36" customWidth="1"/>
    <col min="2307" max="2307" width="11.109375" style="36" customWidth="1"/>
    <col min="2308" max="2308" width="8.88671875" style="36" customWidth="1"/>
    <col min="2309" max="2309" width="13.88671875" style="36" customWidth="1"/>
    <col min="2310" max="2310" width="16.88671875" style="36" customWidth="1"/>
    <col min="2311" max="2311" width="7.44140625" style="36" customWidth="1"/>
    <col min="2312" max="2312" width="19.5546875" style="36" customWidth="1"/>
    <col min="2313" max="2313" width="13.5546875" style="36" customWidth="1"/>
    <col min="2314" max="2314" width="16.5546875" style="36" customWidth="1"/>
    <col min="2315" max="2315" width="13.21875" style="36" customWidth="1"/>
    <col min="2316" max="2316" width="14.21875" style="36" customWidth="1"/>
    <col min="2317" max="2322" width="10.6640625" style="36" customWidth="1"/>
    <col min="2323" max="2560" width="9" style="36"/>
    <col min="2561" max="2561" width="8.6640625" style="36" customWidth="1"/>
    <col min="2562" max="2562" width="12.88671875" style="36" customWidth="1"/>
    <col min="2563" max="2563" width="11.109375" style="36" customWidth="1"/>
    <col min="2564" max="2564" width="8.88671875" style="36" customWidth="1"/>
    <col min="2565" max="2565" width="13.88671875" style="36" customWidth="1"/>
    <col min="2566" max="2566" width="16.88671875" style="36" customWidth="1"/>
    <col min="2567" max="2567" width="7.44140625" style="36" customWidth="1"/>
    <col min="2568" max="2568" width="19.5546875" style="36" customWidth="1"/>
    <col min="2569" max="2569" width="13.5546875" style="36" customWidth="1"/>
    <col min="2570" max="2570" width="16.5546875" style="36" customWidth="1"/>
    <col min="2571" max="2571" width="13.21875" style="36" customWidth="1"/>
    <col min="2572" max="2572" width="14.21875" style="36" customWidth="1"/>
    <col min="2573" max="2578" width="10.6640625" style="36" customWidth="1"/>
    <col min="2579" max="2816" width="9" style="36"/>
    <col min="2817" max="2817" width="8.6640625" style="36" customWidth="1"/>
    <col min="2818" max="2818" width="12.88671875" style="36" customWidth="1"/>
    <col min="2819" max="2819" width="11.109375" style="36" customWidth="1"/>
    <col min="2820" max="2820" width="8.88671875" style="36" customWidth="1"/>
    <col min="2821" max="2821" width="13.88671875" style="36" customWidth="1"/>
    <col min="2822" max="2822" width="16.88671875" style="36" customWidth="1"/>
    <col min="2823" max="2823" width="7.44140625" style="36" customWidth="1"/>
    <col min="2824" max="2824" width="19.5546875" style="36" customWidth="1"/>
    <col min="2825" max="2825" width="13.5546875" style="36" customWidth="1"/>
    <col min="2826" max="2826" width="16.5546875" style="36" customWidth="1"/>
    <col min="2827" max="2827" width="13.21875" style="36" customWidth="1"/>
    <col min="2828" max="2828" width="14.21875" style="36" customWidth="1"/>
    <col min="2829" max="2834" width="10.6640625" style="36" customWidth="1"/>
    <col min="2835" max="3072" width="9" style="36"/>
    <col min="3073" max="3073" width="8.6640625" style="36" customWidth="1"/>
    <col min="3074" max="3074" width="12.88671875" style="36" customWidth="1"/>
    <col min="3075" max="3075" width="11.109375" style="36" customWidth="1"/>
    <col min="3076" max="3076" width="8.88671875" style="36" customWidth="1"/>
    <col min="3077" max="3077" width="13.88671875" style="36" customWidth="1"/>
    <col min="3078" max="3078" width="16.88671875" style="36" customWidth="1"/>
    <col min="3079" max="3079" width="7.44140625" style="36" customWidth="1"/>
    <col min="3080" max="3080" width="19.5546875" style="36" customWidth="1"/>
    <col min="3081" max="3081" width="13.5546875" style="36" customWidth="1"/>
    <col min="3082" max="3082" width="16.5546875" style="36" customWidth="1"/>
    <col min="3083" max="3083" width="13.21875" style="36" customWidth="1"/>
    <col min="3084" max="3084" width="14.21875" style="36" customWidth="1"/>
    <col min="3085" max="3090" width="10.6640625" style="36" customWidth="1"/>
    <col min="3091" max="3328" width="9" style="36"/>
    <col min="3329" max="3329" width="8.6640625" style="36" customWidth="1"/>
    <col min="3330" max="3330" width="12.88671875" style="36" customWidth="1"/>
    <col min="3331" max="3331" width="11.109375" style="36" customWidth="1"/>
    <col min="3332" max="3332" width="8.88671875" style="36" customWidth="1"/>
    <col min="3333" max="3333" width="13.88671875" style="36" customWidth="1"/>
    <col min="3334" max="3334" width="16.88671875" style="36" customWidth="1"/>
    <col min="3335" max="3335" width="7.44140625" style="36" customWidth="1"/>
    <col min="3336" max="3336" width="19.5546875" style="36" customWidth="1"/>
    <col min="3337" max="3337" width="13.5546875" style="36" customWidth="1"/>
    <col min="3338" max="3338" width="16.5546875" style="36" customWidth="1"/>
    <col min="3339" max="3339" width="13.21875" style="36" customWidth="1"/>
    <col min="3340" max="3340" width="14.21875" style="36" customWidth="1"/>
    <col min="3341" max="3346" width="10.6640625" style="36" customWidth="1"/>
    <col min="3347" max="3584" width="9" style="36"/>
    <col min="3585" max="3585" width="8.6640625" style="36" customWidth="1"/>
    <col min="3586" max="3586" width="12.88671875" style="36" customWidth="1"/>
    <col min="3587" max="3587" width="11.109375" style="36" customWidth="1"/>
    <col min="3588" max="3588" width="8.88671875" style="36" customWidth="1"/>
    <col min="3589" max="3589" width="13.88671875" style="36" customWidth="1"/>
    <col min="3590" max="3590" width="16.88671875" style="36" customWidth="1"/>
    <col min="3591" max="3591" width="7.44140625" style="36" customWidth="1"/>
    <col min="3592" max="3592" width="19.5546875" style="36" customWidth="1"/>
    <col min="3593" max="3593" width="13.5546875" style="36" customWidth="1"/>
    <col min="3594" max="3594" width="16.5546875" style="36" customWidth="1"/>
    <col min="3595" max="3595" width="13.21875" style="36" customWidth="1"/>
    <col min="3596" max="3596" width="14.21875" style="36" customWidth="1"/>
    <col min="3597" max="3602" width="10.6640625" style="36" customWidth="1"/>
    <col min="3603" max="3840" width="9" style="36"/>
    <col min="3841" max="3841" width="8.6640625" style="36" customWidth="1"/>
    <col min="3842" max="3842" width="12.88671875" style="36" customWidth="1"/>
    <col min="3843" max="3843" width="11.109375" style="36" customWidth="1"/>
    <col min="3844" max="3844" width="8.88671875" style="36" customWidth="1"/>
    <col min="3845" max="3845" width="13.88671875" style="36" customWidth="1"/>
    <col min="3846" max="3846" width="16.88671875" style="36" customWidth="1"/>
    <col min="3847" max="3847" width="7.44140625" style="36" customWidth="1"/>
    <col min="3848" max="3848" width="19.5546875" style="36" customWidth="1"/>
    <col min="3849" max="3849" width="13.5546875" style="36" customWidth="1"/>
    <col min="3850" max="3850" width="16.5546875" style="36" customWidth="1"/>
    <col min="3851" max="3851" width="13.21875" style="36" customWidth="1"/>
    <col min="3852" max="3852" width="14.21875" style="36" customWidth="1"/>
    <col min="3853" max="3858" width="10.6640625" style="36" customWidth="1"/>
    <col min="3859" max="4096" width="9" style="36"/>
    <col min="4097" max="4097" width="8.6640625" style="36" customWidth="1"/>
    <col min="4098" max="4098" width="12.88671875" style="36" customWidth="1"/>
    <col min="4099" max="4099" width="11.109375" style="36" customWidth="1"/>
    <col min="4100" max="4100" width="8.88671875" style="36" customWidth="1"/>
    <col min="4101" max="4101" width="13.88671875" style="36" customWidth="1"/>
    <col min="4102" max="4102" width="16.88671875" style="36" customWidth="1"/>
    <col min="4103" max="4103" width="7.44140625" style="36" customWidth="1"/>
    <col min="4104" max="4104" width="19.5546875" style="36" customWidth="1"/>
    <col min="4105" max="4105" width="13.5546875" style="36" customWidth="1"/>
    <col min="4106" max="4106" width="16.5546875" style="36" customWidth="1"/>
    <col min="4107" max="4107" width="13.21875" style="36" customWidth="1"/>
    <col min="4108" max="4108" width="14.21875" style="36" customWidth="1"/>
    <col min="4109" max="4114" width="10.6640625" style="36" customWidth="1"/>
    <col min="4115" max="4352" width="9" style="36"/>
    <col min="4353" max="4353" width="8.6640625" style="36" customWidth="1"/>
    <col min="4354" max="4354" width="12.88671875" style="36" customWidth="1"/>
    <col min="4355" max="4355" width="11.109375" style="36" customWidth="1"/>
    <col min="4356" max="4356" width="8.88671875" style="36" customWidth="1"/>
    <col min="4357" max="4357" width="13.88671875" style="36" customWidth="1"/>
    <col min="4358" max="4358" width="16.88671875" style="36" customWidth="1"/>
    <col min="4359" max="4359" width="7.44140625" style="36" customWidth="1"/>
    <col min="4360" max="4360" width="19.5546875" style="36" customWidth="1"/>
    <col min="4361" max="4361" width="13.5546875" style="36" customWidth="1"/>
    <col min="4362" max="4362" width="16.5546875" style="36" customWidth="1"/>
    <col min="4363" max="4363" width="13.21875" style="36" customWidth="1"/>
    <col min="4364" max="4364" width="14.21875" style="36" customWidth="1"/>
    <col min="4365" max="4370" width="10.6640625" style="36" customWidth="1"/>
    <col min="4371" max="4608" width="9" style="36"/>
    <col min="4609" max="4609" width="8.6640625" style="36" customWidth="1"/>
    <col min="4610" max="4610" width="12.88671875" style="36" customWidth="1"/>
    <col min="4611" max="4611" width="11.109375" style="36" customWidth="1"/>
    <col min="4612" max="4612" width="8.88671875" style="36" customWidth="1"/>
    <col min="4613" max="4613" width="13.88671875" style="36" customWidth="1"/>
    <col min="4614" max="4614" width="16.88671875" style="36" customWidth="1"/>
    <col min="4615" max="4615" width="7.44140625" style="36" customWidth="1"/>
    <col min="4616" max="4616" width="19.5546875" style="36" customWidth="1"/>
    <col min="4617" max="4617" width="13.5546875" style="36" customWidth="1"/>
    <col min="4618" max="4618" width="16.5546875" style="36" customWidth="1"/>
    <col min="4619" max="4619" width="13.21875" style="36" customWidth="1"/>
    <col min="4620" max="4620" width="14.21875" style="36" customWidth="1"/>
    <col min="4621" max="4626" width="10.6640625" style="36" customWidth="1"/>
    <col min="4627" max="4864" width="9" style="36"/>
    <col min="4865" max="4865" width="8.6640625" style="36" customWidth="1"/>
    <col min="4866" max="4866" width="12.88671875" style="36" customWidth="1"/>
    <col min="4867" max="4867" width="11.109375" style="36" customWidth="1"/>
    <col min="4868" max="4868" width="8.88671875" style="36" customWidth="1"/>
    <col min="4869" max="4869" width="13.88671875" style="36" customWidth="1"/>
    <col min="4870" max="4870" width="16.88671875" style="36" customWidth="1"/>
    <col min="4871" max="4871" width="7.44140625" style="36" customWidth="1"/>
    <col min="4872" max="4872" width="19.5546875" style="36" customWidth="1"/>
    <col min="4873" max="4873" width="13.5546875" style="36" customWidth="1"/>
    <col min="4874" max="4874" width="16.5546875" style="36" customWidth="1"/>
    <col min="4875" max="4875" width="13.21875" style="36" customWidth="1"/>
    <col min="4876" max="4876" width="14.21875" style="36" customWidth="1"/>
    <col min="4877" max="4882" width="10.6640625" style="36" customWidth="1"/>
    <col min="4883" max="5120" width="9" style="36"/>
    <col min="5121" max="5121" width="8.6640625" style="36" customWidth="1"/>
    <col min="5122" max="5122" width="12.88671875" style="36" customWidth="1"/>
    <col min="5123" max="5123" width="11.109375" style="36" customWidth="1"/>
    <col min="5124" max="5124" width="8.88671875" style="36" customWidth="1"/>
    <col min="5125" max="5125" width="13.88671875" style="36" customWidth="1"/>
    <col min="5126" max="5126" width="16.88671875" style="36" customWidth="1"/>
    <col min="5127" max="5127" width="7.44140625" style="36" customWidth="1"/>
    <col min="5128" max="5128" width="19.5546875" style="36" customWidth="1"/>
    <col min="5129" max="5129" width="13.5546875" style="36" customWidth="1"/>
    <col min="5130" max="5130" width="16.5546875" style="36" customWidth="1"/>
    <col min="5131" max="5131" width="13.21875" style="36" customWidth="1"/>
    <col min="5132" max="5132" width="14.21875" style="36" customWidth="1"/>
    <col min="5133" max="5138" width="10.6640625" style="36" customWidth="1"/>
    <col min="5139" max="5376" width="9" style="36"/>
    <col min="5377" max="5377" width="8.6640625" style="36" customWidth="1"/>
    <col min="5378" max="5378" width="12.88671875" style="36" customWidth="1"/>
    <col min="5379" max="5379" width="11.109375" style="36" customWidth="1"/>
    <col min="5380" max="5380" width="8.88671875" style="36" customWidth="1"/>
    <col min="5381" max="5381" width="13.88671875" style="36" customWidth="1"/>
    <col min="5382" max="5382" width="16.88671875" style="36" customWidth="1"/>
    <col min="5383" max="5383" width="7.44140625" style="36" customWidth="1"/>
    <col min="5384" max="5384" width="19.5546875" style="36" customWidth="1"/>
    <col min="5385" max="5385" width="13.5546875" style="36" customWidth="1"/>
    <col min="5386" max="5386" width="16.5546875" style="36" customWidth="1"/>
    <col min="5387" max="5387" width="13.21875" style="36" customWidth="1"/>
    <col min="5388" max="5388" width="14.21875" style="36" customWidth="1"/>
    <col min="5389" max="5394" width="10.6640625" style="36" customWidth="1"/>
    <col min="5395" max="5632" width="9" style="36"/>
    <col min="5633" max="5633" width="8.6640625" style="36" customWidth="1"/>
    <col min="5634" max="5634" width="12.88671875" style="36" customWidth="1"/>
    <col min="5635" max="5635" width="11.109375" style="36" customWidth="1"/>
    <col min="5636" max="5636" width="8.88671875" style="36" customWidth="1"/>
    <col min="5637" max="5637" width="13.88671875" style="36" customWidth="1"/>
    <col min="5638" max="5638" width="16.88671875" style="36" customWidth="1"/>
    <col min="5639" max="5639" width="7.44140625" style="36" customWidth="1"/>
    <col min="5640" max="5640" width="19.5546875" style="36" customWidth="1"/>
    <col min="5641" max="5641" width="13.5546875" style="36" customWidth="1"/>
    <col min="5642" max="5642" width="16.5546875" style="36" customWidth="1"/>
    <col min="5643" max="5643" width="13.21875" style="36" customWidth="1"/>
    <col min="5644" max="5644" width="14.21875" style="36" customWidth="1"/>
    <col min="5645" max="5650" width="10.6640625" style="36" customWidth="1"/>
    <col min="5651" max="5888" width="9" style="36"/>
    <col min="5889" max="5889" width="8.6640625" style="36" customWidth="1"/>
    <col min="5890" max="5890" width="12.88671875" style="36" customWidth="1"/>
    <col min="5891" max="5891" width="11.109375" style="36" customWidth="1"/>
    <col min="5892" max="5892" width="8.88671875" style="36" customWidth="1"/>
    <col min="5893" max="5893" width="13.88671875" style="36" customWidth="1"/>
    <col min="5894" max="5894" width="16.88671875" style="36" customWidth="1"/>
    <col min="5895" max="5895" width="7.44140625" style="36" customWidth="1"/>
    <col min="5896" max="5896" width="19.5546875" style="36" customWidth="1"/>
    <col min="5897" max="5897" width="13.5546875" style="36" customWidth="1"/>
    <col min="5898" max="5898" width="16.5546875" style="36" customWidth="1"/>
    <col min="5899" max="5899" width="13.21875" style="36" customWidth="1"/>
    <col min="5900" max="5900" width="14.21875" style="36" customWidth="1"/>
    <col min="5901" max="5906" width="10.6640625" style="36" customWidth="1"/>
    <col min="5907" max="6144" width="9" style="36"/>
    <col min="6145" max="6145" width="8.6640625" style="36" customWidth="1"/>
    <col min="6146" max="6146" width="12.88671875" style="36" customWidth="1"/>
    <col min="6147" max="6147" width="11.109375" style="36" customWidth="1"/>
    <col min="6148" max="6148" width="8.88671875" style="36" customWidth="1"/>
    <col min="6149" max="6149" width="13.88671875" style="36" customWidth="1"/>
    <col min="6150" max="6150" width="16.88671875" style="36" customWidth="1"/>
    <col min="6151" max="6151" width="7.44140625" style="36" customWidth="1"/>
    <col min="6152" max="6152" width="19.5546875" style="36" customWidth="1"/>
    <col min="6153" max="6153" width="13.5546875" style="36" customWidth="1"/>
    <col min="6154" max="6154" width="16.5546875" style="36" customWidth="1"/>
    <col min="6155" max="6155" width="13.21875" style="36" customWidth="1"/>
    <col min="6156" max="6156" width="14.21875" style="36" customWidth="1"/>
    <col min="6157" max="6162" width="10.6640625" style="36" customWidth="1"/>
    <col min="6163" max="6400" width="9" style="36"/>
    <col min="6401" max="6401" width="8.6640625" style="36" customWidth="1"/>
    <col min="6402" max="6402" width="12.88671875" style="36" customWidth="1"/>
    <col min="6403" max="6403" width="11.109375" style="36" customWidth="1"/>
    <col min="6404" max="6404" width="8.88671875" style="36" customWidth="1"/>
    <col min="6405" max="6405" width="13.88671875" style="36" customWidth="1"/>
    <col min="6406" max="6406" width="16.88671875" style="36" customWidth="1"/>
    <col min="6407" max="6407" width="7.44140625" style="36" customWidth="1"/>
    <col min="6408" max="6408" width="19.5546875" style="36" customWidth="1"/>
    <col min="6409" max="6409" width="13.5546875" style="36" customWidth="1"/>
    <col min="6410" max="6410" width="16.5546875" style="36" customWidth="1"/>
    <col min="6411" max="6411" width="13.21875" style="36" customWidth="1"/>
    <col min="6412" max="6412" width="14.21875" style="36" customWidth="1"/>
    <col min="6413" max="6418" width="10.6640625" style="36" customWidth="1"/>
    <col min="6419" max="6656" width="9" style="36"/>
    <col min="6657" max="6657" width="8.6640625" style="36" customWidth="1"/>
    <col min="6658" max="6658" width="12.88671875" style="36" customWidth="1"/>
    <col min="6659" max="6659" width="11.109375" style="36" customWidth="1"/>
    <col min="6660" max="6660" width="8.88671875" style="36" customWidth="1"/>
    <col min="6661" max="6661" width="13.88671875" style="36" customWidth="1"/>
    <col min="6662" max="6662" width="16.88671875" style="36" customWidth="1"/>
    <col min="6663" max="6663" width="7.44140625" style="36" customWidth="1"/>
    <col min="6664" max="6664" width="19.5546875" style="36" customWidth="1"/>
    <col min="6665" max="6665" width="13.5546875" style="36" customWidth="1"/>
    <col min="6666" max="6666" width="16.5546875" style="36" customWidth="1"/>
    <col min="6667" max="6667" width="13.21875" style="36" customWidth="1"/>
    <col min="6668" max="6668" width="14.21875" style="36" customWidth="1"/>
    <col min="6669" max="6674" width="10.6640625" style="36" customWidth="1"/>
    <col min="6675" max="6912" width="9" style="36"/>
    <col min="6913" max="6913" width="8.6640625" style="36" customWidth="1"/>
    <col min="6914" max="6914" width="12.88671875" style="36" customWidth="1"/>
    <col min="6915" max="6915" width="11.109375" style="36" customWidth="1"/>
    <col min="6916" max="6916" width="8.88671875" style="36" customWidth="1"/>
    <col min="6917" max="6917" width="13.88671875" style="36" customWidth="1"/>
    <col min="6918" max="6918" width="16.88671875" style="36" customWidth="1"/>
    <col min="6919" max="6919" width="7.44140625" style="36" customWidth="1"/>
    <col min="6920" max="6920" width="19.5546875" style="36" customWidth="1"/>
    <col min="6921" max="6921" width="13.5546875" style="36" customWidth="1"/>
    <col min="6922" max="6922" width="16.5546875" style="36" customWidth="1"/>
    <col min="6923" max="6923" width="13.21875" style="36" customWidth="1"/>
    <col min="6924" max="6924" width="14.21875" style="36" customWidth="1"/>
    <col min="6925" max="6930" width="10.6640625" style="36" customWidth="1"/>
    <col min="6931" max="7168" width="9" style="36"/>
    <col min="7169" max="7169" width="8.6640625" style="36" customWidth="1"/>
    <col min="7170" max="7170" width="12.88671875" style="36" customWidth="1"/>
    <col min="7171" max="7171" width="11.109375" style="36" customWidth="1"/>
    <col min="7172" max="7172" width="8.88671875" style="36" customWidth="1"/>
    <col min="7173" max="7173" width="13.88671875" style="36" customWidth="1"/>
    <col min="7174" max="7174" width="16.88671875" style="36" customWidth="1"/>
    <col min="7175" max="7175" width="7.44140625" style="36" customWidth="1"/>
    <col min="7176" max="7176" width="19.5546875" style="36" customWidth="1"/>
    <col min="7177" max="7177" width="13.5546875" style="36" customWidth="1"/>
    <col min="7178" max="7178" width="16.5546875" style="36" customWidth="1"/>
    <col min="7179" max="7179" width="13.21875" style="36" customWidth="1"/>
    <col min="7180" max="7180" width="14.21875" style="36" customWidth="1"/>
    <col min="7181" max="7186" width="10.6640625" style="36" customWidth="1"/>
    <col min="7187" max="7424" width="9" style="36"/>
    <col min="7425" max="7425" width="8.6640625" style="36" customWidth="1"/>
    <col min="7426" max="7426" width="12.88671875" style="36" customWidth="1"/>
    <col min="7427" max="7427" width="11.109375" style="36" customWidth="1"/>
    <col min="7428" max="7428" width="8.88671875" style="36" customWidth="1"/>
    <col min="7429" max="7429" width="13.88671875" style="36" customWidth="1"/>
    <col min="7430" max="7430" width="16.88671875" style="36" customWidth="1"/>
    <col min="7431" max="7431" width="7.44140625" style="36" customWidth="1"/>
    <col min="7432" max="7432" width="19.5546875" style="36" customWidth="1"/>
    <col min="7433" max="7433" width="13.5546875" style="36" customWidth="1"/>
    <col min="7434" max="7434" width="16.5546875" style="36" customWidth="1"/>
    <col min="7435" max="7435" width="13.21875" style="36" customWidth="1"/>
    <col min="7436" max="7436" width="14.21875" style="36" customWidth="1"/>
    <col min="7437" max="7442" width="10.6640625" style="36" customWidth="1"/>
    <col min="7443" max="7680" width="9" style="36"/>
    <col min="7681" max="7681" width="8.6640625" style="36" customWidth="1"/>
    <col min="7682" max="7682" width="12.88671875" style="36" customWidth="1"/>
    <col min="7683" max="7683" width="11.109375" style="36" customWidth="1"/>
    <col min="7684" max="7684" width="8.88671875" style="36" customWidth="1"/>
    <col min="7685" max="7685" width="13.88671875" style="36" customWidth="1"/>
    <col min="7686" max="7686" width="16.88671875" style="36" customWidth="1"/>
    <col min="7687" max="7687" width="7.44140625" style="36" customWidth="1"/>
    <col min="7688" max="7688" width="19.5546875" style="36" customWidth="1"/>
    <col min="7689" max="7689" width="13.5546875" style="36" customWidth="1"/>
    <col min="7690" max="7690" width="16.5546875" style="36" customWidth="1"/>
    <col min="7691" max="7691" width="13.21875" style="36" customWidth="1"/>
    <col min="7692" max="7692" width="14.21875" style="36" customWidth="1"/>
    <col min="7693" max="7698" width="10.6640625" style="36" customWidth="1"/>
    <col min="7699" max="7936" width="9" style="36"/>
    <col min="7937" max="7937" width="8.6640625" style="36" customWidth="1"/>
    <col min="7938" max="7938" width="12.88671875" style="36" customWidth="1"/>
    <col min="7939" max="7939" width="11.109375" style="36" customWidth="1"/>
    <col min="7940" max="7940" width="8.88671875" style="36" customWidth="1"/>
    <col min="7941" max="7941" width="13.88671875" style="36" customWidth="1"/>
    <col min="7942" max="7942" width="16.88671875" style="36" customWidth="1"/>
    <col min="7943" max="7943" width="7.44140625" style="36" customWidth="1"/>
    <col min="7944" max="7944" width="19.5546875" style="36" customWidth="1"/>
    <col min="7945" max="7945" width="13.5546875" style="36" customWidth="1"/>
    <col min="7946" max="7946" width="16.5546875" style="36" customWidth="1"/>
    <col min="7947" max="7947" width="13.21875" style="36" customWidth="1"/>
    <col min="7948" max="7948" width="14.21875" style="36" customWidth="1"/>
    <col min="7949" max="7954" width="10.6640625" style="36" customWidth="1"/>
    <col min="7955" max="8192" width="9" style="36"/>
    <col min="8193" max="8193" width="8.6640625" style="36" customWidth="1"/>
    <col min="8194" max="8194" width="12.88671875" style="36" customWidth="1"/>
    <col min="8195" max="8195" width="11.109375" style="36" customWidth="1"/>
    <col min="8196" max="8196" width="8.88671875" style="36" customWidth="1"/>
    <col min="8197" max="8197" width="13.88671875" style="36" customWidth="1"/>
    <col min="8198" max="8198" width="16.88671875" style="36" customWidth="1"/>
    <col min="8199" max="8199" width="7.44140625" style="36" customWidth="1"/>
    <col min="8200" max="8200" width="19.5546875" style="36" customWidth="1"/>
    <col min="8201" max="8201" width="13.5546875" style="36" customWidth="1"/>
    <col min="8202" max="8202" width="16.5546875" style="36" customWidth="1"/>
    <col min="8203" max="8203" width="13.21875" style="36" customWidth="1"/>
    <col min="8204" max="8204" width="14.21875" style="36" customWidth="1"/>
    <col min="8205" max="8210" width="10.6640625" style="36" customWidth="1"/>
    <col min="8211" max="8448" width="9" style="36"/>
    <col min="8449" max="8449" width="8.6640625" style="36" customWidth="1"/>
    <col min="8450" max="8450" width="12.88671875" style="36" customWidth="1"/>
    <col min="8451" max="8451" width="11.109375" style="36" customWidth="1"/>
    <col min="8452" max="8452" width="8.88671875" style="36" customWidth="1"/>
    <col min="8453" max="8453" width="13.88671875" style="36" customWidth="1"/>
    <col min="8454" max="8454" width="16.88671875" style="36" customWidth="1"/>
    <col min="8455" max="8455" width="7.44140625" style="36" customWidth="1"/>
    <col min="8456" max="8456" width="19.5546875" style="36" customWidth="1"/>
    <col min="8457" max="8457" width="13.5546875" style="36" customWidth="1"/>
    <col min="8458" max="8458" width="16.5546875" style="36" customWidth="1"/>
    <col min="8459" max="8459" width="13.21875" style="36" customWidth="1"/>
    <col min="8460" max="8460" width="14.21875" style="36" customWidth="1"/>
    <col min="8461" max="8466" width="10.6640625" style="36" customWidth="1"/>
    <col min="8467" max="8704" width="9" style="36"/>
    <col min="8705" max="8705" width="8.6640625" style="36" customWidth="1"/>
    <col min="8706" max="8706" width="12.88671875" style="36" customWidth="1"/>
    <col min="8707" max="8707" width="11.109375" style="36" customWidth="1"/>
    <col min="8708" max="8708" width="8.88671875" style="36" customWidth="1"/>
    <col min="8709" max="8709" width="13.88671875" style="36" customWidth="1"/>
    <col min="8710" max="8710" width="16.88671875" style="36" customWidth="1"/>
    <col min="8711" max="8711" width="7.44140625" style="36" customWidth="1"/>
    <col min="8712" max="8712" width="19.5546875" style="36" customWidth="1"/>
    <col min="8713" max="8713" width="13.5546875" style="36" customWidth="1"/>
    <col min="8714" max="8714" width="16.5546875" style="36" customWidth="1"/>
    <col min="8715" max="8715" width="13.21875" style="36" customWidth="1"/>
    <col min="8716" max="8716" width="14.21875" style="36" customWidth="1"/>
    <col min="8717" max="8722" width="10.6640625" style="36" customWidth="1"/>
    <col min="8723" max="8960" width="9" style="36"/>
    <col min="8961" max="8961" width="8.6640625" style="36" customWidth="1"/>
    <col min="8962" max="8962" width="12.88671875" style="36" customWidth="1"/>
    <col min="8963" max="8963" width="11.109375" style="36" customWidth="1"/>
    <col min="8964" max="8964" width="8.88671875" style="36" customWidth="1"/>
    <col min="8965" max="8965" width="13.88671875" style="36" customWidth="1"/>
    <col min="8966" max="8966" width="16.88671875" style="36" customWidth="1"/>
    <col min="8967" max="8967" width="7.44140625" style="36" customWidth="1"/>
    <col min="8968" max="8968" width="19.5546875" style="36" customWidth="1"/>
    <col min="8969" max="8969" width="13.5546875" style="36" customWidth="1"/>
    <col min="8970" max="8970" width="16.5546875" style="36" customWidth="1"/>
    <col min="8971" max="8971" width="13.21875" style="36" customWidth="1"/>
    <col min="8972" max="8972" width="14.21875" style="36" customWidth="1"/>
    <col min="8973" max="8978" width="10.6640625" style="36" customWidth="1"/>
    <col min="8979" max="9216" width="9" style="36"/>
    <col min="9217" max="9217" width="8.6640625" style="36" customWidth="1"/>
    <col min="9218" max="9218" width="12.88671875" style="36" customWidth="1"/>
    <col min="9219" max="9219" width="11.109375" style="36" customWidth="1"/>
    <col min="9220" max="9220" width="8.88671875" style="36" customWidth="1"/>
    <col min="9221" max="9221" width="13.88671875" style="36" customWidth="1"/>
    <col min="9222" max="9222" width="16.88671875" style="36" customWidth="1"/>
    <col min="9223" max="9223" width="7.44140625" style="36" customWidth="1"/>
    <col min="9224" max="9224" width="19.5546875" style="36" customWidth="1"/>
    <col min="9225" max="9225" width="13.5546875" style="36" customWidth="1"/>
    <col min="9226" max="9226" width="16.5546875" style="36" customWidth="1"/>
    <col min="9227" max="9227" width="13.21875" style="36" customWidth="1"/>
    <col min="9228" max="9228" width="14.21875" style="36" customWidth="1"/>
    <col min="9229" max="9234" width="10.6640625" style="36" customWidth="1"/>
    <col min="9235" max="9472" width="9" style="36"/>
    <col min="9473" max="9473" width="8.6640625" style="36" customWidth="1"/>
    <col min="9474" max="9474" width="12.88671875" style="36" customWidth="1"/>
    <col min="9475" max="9475" width="11.109375" style="36" customWidth="1"/>
    <col min="9476" max="9476" width="8.88671875" style="36" customWidth="1"/>
    <col min="9477" max="9477" width="13.88671875" style="36" customWidth="1"/>
    <col min="9478" max="9478" width="16.88671875" style="36" customWidth="1"/>
    <col min="9479" max="9479" width="7.44140625" style="36" customWidth="1"/>
    <col min="9480" max="9480" width="19.5546875" style="36" customWidth="1"/>
    <col min="9481" max="9481" width="13.5546875" style="36" customWidth="1"/>
    <col min="9482" max="9482" width="16.5546875" style="36" customWidth="1"/>
    <col min="9483" max="9483" width="13.21875" style="36" customWidth="1"/>
    <col min="9484" max="9484" width="14.21875" style="36" customWidth="1"/>
    <col min="9485" max="9490" width="10.6640625" style="36" customWidth="1"/>
    <col min="9491" max="9728" width="9" style="36"/>
    <col min="9729" max="9729" width="8.6640625" style="36" customWidth="1"/>
    <col min="9730" max="9730" width="12.88671875" style="36" customWidth="1"/>
    <col min="9731" max="9731" width="11.109375" style="36" customWidth="1"/>
    <col min="9732" max="9732" width="8.88671875" style="36" customWidth="1"/>
    <col min="9733" max="9733" width="13.88671875" style="36" customWidth="1"/>
    <col min="9734" max="9734" width="16.88671875" style="36" customWidth="1"/>
    <col min="9735" max="9735" width="7.44140625" style="36" customWidth="1"/>
    <col min="9736" max="9736" width="19.5546875" style="36" customWidth="1"/>
    <col min="9737" max="9737" width="13.5546875" style="36" customWidth="1"/>
    <col min="9738" max="9738" width="16.5546875" style="36" customWidth="1"/>
    <col min="9739" max="9739" width="13.21875" style="36" customWidth="1"/>
    <col min="9740" max="9740" width="14.21875" style="36" customWidth="1"/>
    <col min="9741" max="9746" width="10.6640625" style="36" customWidth="1"/>
    <col min="9747" max="9984" width="9" style="36"/>
    <col min="9985" max="9985" width="8.6640625" style="36" customWidth="1"/>
    <col min="9986" max="9986" width="12.88671875" style="36" customWidth="1"/>
    <col min="9987" max="9987" width="11.109375" style="36" customWidth="1"/>
    <col min="9988" max="9988" width="8.88671875" style="36" customWidth="1"/>
    <col min="9989" max="9989" width="13.88671875" style="36" customWidth="1"/>
    <col min="9990" max="9990" width="16.88671875" style="36" customWidth="1"/>
    <col min="9991" max="9991" width="7.44140625" style="36" customWidth="1"/>
    <col min="9992" max="9992" width="19.5546875" style="36" customWidth="1"/>
    <col min="9993" max="9993" width="13.5546875" style="36" customWidth="1"/>
    <col min="9994" max="9994" width="16.5546875" style="36" customWidth="1"/>
    <col min="9995" max="9995" width="13.21875" style="36" customWidth="1"/>
    <col min="9996" max="9996" width="14.21875" style="36" customWidth="1"/>
    <col min="9997" max="10002" width="10.6640625" style="36" customWidth="1"/>
    <col min="10003" max="10240" width="9" style="36"/>
    <col min="10241" max="10241" width="8.6640625" style="36" customWidth="1"/>
    <col min="10242" max="10242" width="12.88671875" style="36" customWidth="1"/>
    <col min="10243" max="10243" width="11.109375" style="36" customWidth="1"/>
    <col min="10244" max="10244" width="8.88671875" style="36" customWidth="1"/>
    <col min="10245" max="10245" width="13.88671875" style="36" customWidth="1"/>
    <col min="10246" max="10246" width="16.88671875" style="36" customWidth="1"/>
    <col min="10247" max="10247" width="7.44140625" style="36" customWidth="1"/>
    <col min="10248" max="10248" width="19.5546875" style="36" customWidth="1"/>
    <col min="10249" max="10249" width="13.5546875" style="36" customWidth="1"/>
    <col min="10250" max="10250" width="16.5546875" style="36" customWidth="1"/>
    <col min="10251" max="10251" width="13.21875" style="36" customWidth="1"/>
    <col min="10252" max="10252" width="14.21875" style="36" customWidth="1"/>
    <col min="10253" max="10258" width="10.6640625" style="36" customWidth="1"/>
    <col min="10259" max="10496" width="9" style="36"/>
    <col min="10497" max="10497" width="8.6640625" style="36" customWidth="1"/>
    <col min="10498" max="10498" width="12.88671875" style="36" customWidth="1"/>
    <col min="10499" max="10499" width="11.109375" style="36" customWidth="1"/>
    <col min="10500" max="10500" width="8.88671875" style="36" customWidth="1"/>
    <col min="10501" max="10501" width="13.88671875" style="36" customWidth="1"/>
    <col min="10502" max="10502" width="16.88671875" style="36" customWidth="1"/>
    <col min="10503" max="10503" width="7.44140625" style="36" customWidth="1"/>
    <col min="10504" max="10504" width="19.5546875" style="36" customWidth="1"/>
    <col min="10505" max="10505" width="13.5546875" style="36" customWidth="1"/>
    <col min="10506" max="10506" width="16.5546875" style="36" customWidth="1"/>
    <col min="10507" max="10507" width="13.21875" style="36" customWidth="1"/>
    <col min="10508" max="10508" width="14.21875" style="36" customWidth="1"/>
    <col min="10509" max="10514" width="10.6640625" style="36" customWidth="1"/>
    <col min="10515" max="10752" width="9" style="36"/>
    <col min="10753" max="10753" width="8.6640625" style="36" customWidth="1"/>
    <col min="10754" max="10754" width="12.88671875" style="36" customWidth="1"/>
    <col min="10755" max="10755" width="11.109375" style="36" customWidth="1"/>
    <col min="10756" max="10756" width="8.88671875" style="36" customWidth="1"/>
    <col min="10757" max="10757" width="13.88671875" style="36" customWidth="1"/>
    <col min="10758" max="10758" width="16.88671875" style="36" customWidth="1"/>
    <col min="10759" max="10759" width="7.44140625" style="36" customWidth="1"/>
    <col min="10760" max="10760" width="19.5546875" style="36" customWidth="1"/>
    <col min="10761" max="10761" width="13.5546875" style="36" customWidth="1"/>
    <col min="10762" max="10762" width="16.5546875" style="36" customWidth="1"/>
    <col min="10763" max="10763" width="13.21875" style="36" customWidth="1"/>
    <col min="10764" max="10764" width="14.21875" style="36" customWidth="1"/>
    <col min="10765" max="10770" width="10.6640625" style="36" customWidth="1"/>
    <col min="10771" max="11008" width="9" style="36"/>
    <col min="11009" max="11009" width="8.6640625" style="36" customWidth="1"/>
    <col min="11010" max="11010" width="12.88671875" style="36" customWidth="1"/>
    <col min="11011" max="11011" width="11.109375" style="36" customWidth="1"/>
    <col min="11012" max="11012" width="8.88671875" style="36" customWidth="1"/>
    <col min="11013" max="11013" width="13.88671875" style="36" customWidth="1"/>
    <col min="11014" max="11014" width="16.88671875" style="36" customWidth="1"/>
    <col min="11015" max="11015" width="7.44140625" style="36" customWidth="1"/>
    <col min="11016" max="11016" width="19.5546875" style="36" customWidth="1"/>
    <col min="11017" max="11017" width="13.5546875" style="36" customWidth="1"/>
    <col min="11018" max="11018" width="16.5546875" style="36" customWidth="1"/>
    <col min="11019" max="11019" width="13.21875" style="36" customWidth="1"/>
    <col min="11020" max="11020" width="14.21875" style="36" customWidth="1"/>
    <col min="11021" max="11026" width="10.6640625" style="36" customWidth="1"/>
    <col min="11027" max="11264" width="9" style="36"/>
    <col min="11265" max="11265" width="8.6640625" style="36" customWidth="1"/>
    <col min="11266" max="11266" width="12.88671875" style="36" customWidth="1"/>
    <col min="11267" max="11267" width="11.109375" style="36" customWidth="1"/>
    <col min="11268" max="11268" width="8.88671875" style="36" customWidth="1"/>
    <col min="11269" max="11269" width="13.88671875" style="36" customWidth="1"/>
    <col min="11270" max="11270" width="16.88671875" style="36" customWidth="1"/>
    <col min="11271" max="11271" width="7.44140625" style="36" customWidth="1"/>
    <col min="11272" max="11272" width="19.5546875" style="36" customWidth="1"/>
    <col min="11273" max="11273" width="13.5546875" style="36" customWidth="1"/>
    <col min="11274" max="11274" width="16.5546875" style="36" customWidth="1"/>
    <col min="11275" max="11275" width="13.21875" style="36" customWidth="1"/>
    <col min="11276" max="11276" width="14.21875" style="36" customWidth="1"/>
    <col min="11277" max="11282" width="10.6640625" style="36" customWidth="1"/>
    <col min="11283" max="11520" width="9" style="36"/>
    <col min="11521" max="11521" width="8.6640625" style="36" customWidth="1"/>
    <col min="11522" max="11522" width="12.88671875" style="36" customWidth="1"/>
    <col min="11523" max="11523" width="11.109375" style="36" customWidth="1"/>
    <col min="11524" max="11524" width="8.88671875" style="36" customWidth="1"/>
    <col min="11525" max="11525" width="13.88671875" style="36" customWidth="1"/>
    <col min="11526" max="11526" width="16.88671875" style="36" customWidth="1"/>
    <col min="11527" max="11527" width="7.44140625" style="36" customWidth="1"/>
    <col min="11528" max="11528" width="19.5546875" style="36" customWidth="1"/>
    <col min="11529" max="11529" width="13.5546875" style="36" customWidth="1"/>
    <col min="11530" max="11530" width="16.5546875" style="36" customWidth="1"/>
    <col min="11531" max="11531" width="13.21875" style="36" customWidth="1"/>
    <col min="11532" max="11532" width="14.21875" style="36" customWidth="1"/>
    <col min="11533" max="11538" width="10.6640625" style="36" customWidth="1"/>
    <col min="11539" max="11776" width="9" style="36"/>
    <col min="11777" max="11777" width="8.6640625" style="36" customWidth="1"/>
    <col min="11778" max="11778" width="12.88671875" style="36" customWidth="1"/>
    <col min="11779" max="11779" width="11.109375" style="36" customWidth="1"/>
    <col min="11780" max="11780" width="8.88671875" style="36" customWidth="1"/>
    <col min="11781" max="11781" width="13.88671875" style="36" customWidth="1"/>
    <col min="11782" max="11782" width="16.88671875" style="36" customWidth="1"/>
    <col min="11783" max="11783" width="7.44140625" style="36" customWidth="1"/>
    <col min="11784" max="11784" width="19.5546875" style="36" customWidth="1"/>
    <col min="11785" max="11785" width="13.5546875" style="36" customWidth="1"/>
    <col min="11786" max="11786" width="16.5546875" style="36" customWidth="1"/>
    <col min="11787" max="11787" width="13.21875" style="36" customWidth="1"/>
    <col min="11788" max="11788" width="14.21875" style="36" customWidth="1"/>
    <col min="11789" max="11794" width="10.6640625" style="36" customWidth="1"/>
    <col min="11795" max="12032" width="9" style="36"/>
    <col min="12033" max="12033" width="8.6640625" style="36" customWidth="1"/>
    <col min="12034" max="12034" width="12.88671875" style="36" customWidth="1"/>
    <col min="12035" max="12035" width="11.109375" style="36" customWidth="1"/>
    <col min="12036" max="12036" width="8.88671875" style="36" customWidth="1"/>
    <col min="12037" max="12037" width="13.88671875" style="36" customWidth="1"/>
    <col min="12038" max="12038" width="16.88671875" style="36" customWidth="1"/>
    <col min="12039" max="12039" width="7.44140625" style="36" customWidth="1"/>
    <col min="12040" max="12040" width="19.5546875" style="36" customWidth="1"/>
    <col min="12041" max="12041" width="13.5546875" style="36" customWidth="1"/>
    <col min="12042" max="12042" width="16.5546875" style="36" customWidth="1"/>
    <col min="12043" max="12043" width="13.21875" style="36" customWidth="1"/>
    <col min="12044" max="12044" width="14.21875" style="36" customWidth="1"/>
    <col min="12045" max="12050" width="10.6640625" style="36" customWidth="1"/>
    <col min="12051" max="12288" width="9" style="36"/>
    <col min="12289" max="12289" width="8.6640625" style="36" customWidth="1"/>
    <col min="12290" max="12290" width="12.88671875" style="36" customWidth="1"/>
    <col min="12291" max="12291" width="11.109375" style="36" customWidth="1"/>
    <col min="12292" max="12292" width="8.88671875" style="36" customWidth="1"/>
    <col min="12293" max="12293" width="13.88671875" style="36" customWidth="1"/>
    <col min="12294" max="12294" width="16.88671875" style="36" customWidth="1"/>
    <col min="12295" max="12295" width="7.44140625" style="36" customWidth="1"/>
    <col min="12296" max="12296" width="19.5546875" style="36" customWidth="1"/>
    <col min="12297" max="12297" width="13.5546875" style="36" customWidth="1"/>
    <col min="12298" max="12298" width="16.5546875" style="36" customWidth="1"/>
    <col min="12299" max="12299" width="13.21875" style="36" customWidth="1"/>
    <col min="12300" max="12300" width="14.21875" style="36" customWidth="1"/>
    <col min="12301" max="12306" width="10.6640625" style="36" customWidth="1"/>
    <col min="12307" max="12544" width="9" style="36"/>
    <col min="12545" max="12545" width="8.6640625" style="36" customWidth="1"/>
    <col min="12546" max="12546" width="12.88671875" style="36" customWidth="1"/>
    <col min="12547" max="12547" width="11.109375" style="36" customWidth="1"/>
    <col min="12548" max="12548" width="8.88671875" style="36" customWidth="1"/>
    <col min="12549" max="12549" width="13.88671875" style="36" customWidth="1"/>
    <col min="12550" max="12550" width="16.88671875" style="36" customWidth="1"/>
    <col min="12551" max="12551" width="7.44140625" style="36" customWidth="1"/>
    <col min="12552" max="12552" width="19.5546875" style="36" customWidth="1"/>
    <col min="12553" max="12553" width="13.5546875" style="36" customWidth="1"/>
    <col min="12554" max="12554" width="16.5546875" style="36" customWidth="1"/>
    <col min="12555" max="12555" width="13.21875" style="36" customWidth="1"/>
    <col min="12556" max="12556" width="14.21875" style="36" customWidth="1"/>
    <col min="12557" max="12562" width="10.6640625" style="36" customWidth="1"/>
    <col min="12563" max="12800" width="9" style="36"/>
    <col min="12801" max="12801" width="8.6640625" style="36" customWidth="1"/>
    <col min="12802" max="12802" width="12.88671875" style="36" customWidth="1"/>
    <col min="12803" max="12803" width="11.109375" style="36" customWidth="1"/>
    <col min="12804" max="12804" width="8.88671875" style="36" customWidth="1"/>
    <col min="12805" max="12805" width="13.88671875" style="36" customWidth="1"/>
    <col min="12806" max="12806" width="16.88671875" style="36" customWidth="1"/>
    <col min="12807" max="12807" width="7.44140625" style="36" customWidth="1"/>
    <col min="12808" max="12808" width="19.5546875" style="36" customWidth="1"/>
    <col min="12809" max="12809" width="13.5546875" style="36" customWidth="1"/>
    <col min="12810" max="12810" width="16.5546875" style="36" customWidth="1"/>
    <col min="12811" max="12811" width="13.21875" style="36" customWidth="1"/>
    <col min="12812" max="12812" width="14.21875" style="36" customWidth="1"/>
    <col min="12813" max="12818" width="10.6640625" style="36" customWidth="1"/>
    <col min="12819" max="13056" width="9" style="36"/>
    <col min="13057" max="13057" width="8.6640625" style="36" customWidth="1"/>
    <col min="13058" max="13058" width="12.88671875" style="36" customWidth="1"/>
    <col min="13059" max="13059" width="11.109375" style="36" customWidth="1"/>
    <col min="13060" max="13060" width="8.88671875" style="36" customWidth="1"/>
    <col min="13061" max="13061" width="13.88671875" style="36" customWidth="1"/>
    <col min="13062" max="13062" width="16.88671875" style="36" customWidth="1"/>
    <col min="13063" max="13063" width="7.44140625" style="36" customWidth="1"/>
    <col min="13064" max="13064" width="19.5546875" style="36" customWidth="1"/>
    <col min="13065" max="13065" width="13.5546875" style="36" customWidth="1"/>
    <col min="13066" max="13066" width="16.5546875" style="36" customWidth="1"/>
    <col min="13067" max="13067" width="13.21875" style="36" customWidth="1"/>
    <col min="13068" max="13068" width="14.21875" style="36" customWidth="1"/>
    <col min="13069" max="13074" width="10.6640625" style="36" customWidth="1"/>
    <col min="13075" max="13312" width="9" style="36"/>
    <col min="13313" max="13313" width="8.6640625" style="36" customWidth="1"/>
    <col min="13314" max="13314" width="12.88671875" style="36" customWidth="1"/>
    <col min="13315" max="13315" width="11.109375" style="36" customWidth="1"/>
    <col min="13316" max="13316" width="8.88671875" style="36" customWidth="1"/>
    <col min="13317" max="13317" width="13.88671875" style="36" customWidth="1"/>
    <col min="13318" max="13318" width="16.88671875" style="36" customWidth="1"/>
    <col min="13319" max="13319" width="7.44140625" style="36" customWidth="1"/>
    <col min="13320" max="13320" width="19.5546875" style="36" customWidth="1"/>
    <col min="13321" max="13321" width="13.5546875" style="36" customWidth="1"/>
    <col min="13322" max="13322" width="16.5546875" style="36" customWidth="1"/>
    <col min="13323" max="13323" width="13.21875" style="36" customWidth="1"/>
    <col min="13324" max="13324" width="14.21875" style="36" customWidth="1"/>
    <col min="13325" max="13330" width="10.6640625" style="36" customWidth="1"/>
    <col min="13331" max="13568" width="9" style="36"/>
    <col min="13569" max="13569" width="8.6640625" style="36" customWidth="1"/>
    <col min="13570" max="13570" width="12.88671875" style="36" customWidth="1"/>
    <col min="13571" max="13571" width="11.109375" style="36" customWidth="1"/>
    <col min="13572" max="13572" width="8.88671875" style="36" customWidth="1"/>
    <col min="13573" max="13573" width="13.88671875" style="36" customWidth="1"/>
    <col min="13574" max="13574" width="16.88671875" style="36" customWidth="1"/>
    <col min="13575" max="13575" width="7.44140625" style="36" customWidth="1"/>
    <col min="13576" max="13576" width="19.5546875" style="36" customWidth="1"/>
    <col min="13577" max="13577" width="13.5546875" style="36" customWidth="1"/>
    <col min="13578" max="13578" width="16.5546875" style="36" customWidth="1"/>
    <col min="13579" max="13579" width="13.21875" style="36" customWidth="1"/>
    <col min="13580" max="13580" width="14.21875" style="36" customWidth="1"/>
    <col min="13581" max="13586" width="10.6640625" style="36" customWidth="1"/>
    <col min="13587" max="13824" width="9" style="36"/>
    <col min="13825" max="13825" width="8.6640625" style="36" customWidth="1"/>
    <col min="13826" max="13826" width="12.88671875" style="36" customWidth="1"/>
    <col min="13827" max="13827" width="11.109375" style="36" customWidth="1"/>
    <col min="13828" max="13828" width="8.88671875" style="36" customWidth="1"/>
    <col min="13829" max="13829" width="13.88671875" style="36" customWidth="1"/>
    <col min="13830" max="13830" width="16.88671875" style="36" customWidth="1"/>
    <col min="13831" max="13831" width="7.44140625" style="36" customWidth="1"/>
    <col min="13832" max="13832" width="19.5546875" style="36" customWidth="1"/>
    <col min="13833" max="13833" width="13.5546875" style="36" customWidth="1"/>
    <col min="13834" max="13834" width="16.5546875" style="36" customWidth="1"/>
    <col min="13835" max="13835" width="13.21875" style="36" customWidth="1"/>
    <col min="13836" max="13836" width="14.21875" style="36" customWidth="1"/>
    <col min="13837" max="13842" width="10.6640625" style="36" customWidth="1"/>
    <col min="13843" max="14080" width="9" style="36"/>
    <col min="14081" max="14081" width="8.6640625" style="36" customWidth="1"/>
    <col min="14082" max="14082" width="12.88671875" style="36" customWidth="1"/>
    <col min="14083" max="14083" width="11.109375" style="36" customWidth="1"/>
    <col min="14084" max="14084" width="8.88671875" style="36" customWidth="1"/>
    <col min="14085" max="14085" width="13.88671875" style="36" customWidth="1"/>
    <col min="14086" max="14086" width="16.88671875" style="36" customWidth="1"/>
    <col min="14087" max="14087" width="7.44140625" style="36" customWidth="1"/>
    <col min="14088" max="14088" width="19.5546875" style="36" customWidth="1"/>
    <col min="14089" max="14089" width="13.5546875" style="36" customWidth="1"/>
    <col min="14090" max="14090" width="16.5546875" style="36" customWidth="1"/>
    <col min="14091" max="14091" width="13.21875" style="36" customWidth="1"/>
    <col min="14092" max="14092" width="14.21875" style="36" customWidth="1"/>
    <col min="14093" max="14098" width="10.6640625" style="36" customWidth="1"/>
    <col min="14099" max="14336" width="9" style="36"/>
    <col min="14337" max="14337" width="8.6640625" style="36" customWidth="1"/>
    <col min="14338" max="14338" width="12.88671875" style="36" customWidth="1"/>
    <col min="14339" max="14339" width="11.109375" style="36" customWidth="1"/>
    <col min="14340" max="14340" width="8.88671875" style="36" customWidth="1"/>
    <col min="14341" max="14341" width="13.88671875" style="36" customWidth="1"/>
    <col min="14342" max="14342" width="16.88671875" style="36" customWidth="1"/>
    <col min="14343" max="14343" width="7.44140625" style="36" customWidth="1"/>
    <col min="14344" max="14344" width="19.5546875" style="36" customWidth="1"/>
    <col min="14345" max="14345" width="13.5546875" style="36" customWidth="1"/>
    <col min="14346" max="14346" width="16.5546875" style="36" customWidth="1"/>
    <col min="14347" max="14347" width="13.21875" style="36" customWidth="1"/>
    <col min="14348" max="14348" width="14.21875" style="36" customWidth="1"/>
    <col min="14349" max="14354" width="10.6640625" style="36" customWidth="1"/>
    <col min="14355" max="14592" width="9" style="36"/>
    <col min="14593" max="14593" width="8.6640625" style="36" customWidth="1"/>
    <col min="14594" max="14594" width="12.88671875" style="36" customWidth="1"/>
    <col min="14595" max="14595" width="11.109375" style="36" customWidth="1"/>
    <col min="14596" max="14596" width="8.88671875" style="36" customWidth="1"/>
    <col min="14597" max="14597" width="13.88671875" style="36" customWidth="1"/>
    <col min="14598" max="14598" width="16.88671875" style="36" customWidth="1"/>
    <col min="14599" max="14599" width="7.44140625" style="36" customWidth="1"/>
    <col min="14600" max="14600" width="19.5546875" style="36" customWidth="1"/>
    <col min="14601" max="14601" width="13.5546875" style="36" customWidth="1"/>
    <col min="14602" max="14602" width="16.5546875" style="36" customWidth="1"/>
    <col min="14603" max="14603" width="13.21875" style="36" customWidth="1"/>
    <col min="14604" max="14604" width="14.21875" style="36" customWidth="1"/>
    <col min="14605" max="14610" width="10.6640625" style="36" customWidth="1"/>
    <col min="14611" max="14848" width="9" style="36"/>
    <col min="14849" max="14849" width="8.6640625" style="36" customWidth="1"/>
    <col min="14850" max="14850" width="12.88671875" style="36" customWidth="1"/>
    <col min="14851" max="14851" width="11.109375" style="36" customWidth="1"/>
    <col min="14852" max="14852" width="8.88671875" style="36" customWidth="1"/>
    <col min="14853" max="14853" width="13.88671875" style="36" customWidth="1"/>
    <col min="14854" max="14854" width="16.88671875" style="36" customWidth="1"/>
    <col min="14855" max="14855" width="7.44140625" style="36" customWidth="1"/>
    <col min="14856" max="14856" width="19.5546875" style="36" customWidth="1"/>
    <col min="14857" max="14857" width="13.5546875" style="36" customWidth="1"/>
    <col min="14858" max="14858" width="16.5546875" style="36" customWidth="1"/>
    <col min="14859" max="14859" width="13.21875" style="36" customWidth="1"/>
    <col min="14860" max="14860" width="14.21875" style="36" customWidth="1"/>
    <col min="14861" max="14866" width="10.6640625" style="36" customWidth="1"/>
    <col min="14867" max="15104" width="9" style="36"/>
    <col min="15105" max="15105" width="8.6640625" style="36" customWidth="1"/>
    <col min="15106" max="15106" width="12.88671875" style="36" customWidth="1"/>
    <col min="15107" max="15107" width="11.109375" style="36" customWidth="1"/>
    <col min="15108" max="15108" width="8.88671875" style="36" customWidth="1"/>
    <col min="15109" max="15109" width="13.88671875" style="36" customWidth="1"/>
    <col min="15110" max="15110" width="16.88671875" style="36" customWidth="1"/>
    <col min="15111" max="15111" width="7.44140625" style="36" customWidth="1"/>
    <col min="15112" max="15112" width="19.5546875" style="36" customWidth="1"/>
    <col min="15113" max="15113" width="13.5546875" style="36" customWidth="1"/>
    <col min="15114" max="15114" width="16.5546875" style="36" customWidth="1"/>
    <col min="15115" max="15115" width="13.21875" style="36" customWidth="1"/>
    <col min="15116" max="15116" width="14.21875" style="36" customWidth="1"/>
    <col min="15117" max="15122" width="10.6640625" style="36" customWidth="1"/>
    <col min="15123" max="15360" width="9" style="36"/>
    <col min="15361" max="15361" width="8.6640625" style="36" customWidth="1"/>
    <col min="15362" max="15362" width="12.88671875" style="36" customWidth="1"/>
    <col min="15363" max="15363" width="11.109375" style="36" customWidth="1"/>
    <col min="15364" max="15364" width="8.88671875" style="36" customWidth="1"/>
    <col min="15365" max="15365" width="13.88671875" style="36" customWidth="1"/>
    <col min="15366" max="15366" width="16.88671875" style="36" customWidth="1"/>
    <col min="15367" max="15367" width="7.44140625" style="36" customWidth="1"/>
    <col min="15368" max="15368" width="19.5546875" style="36" customWidth="1"/>
    <col min="15369" max="15369" width="13.5546875" style="36" customWidth="1"/>
    <col min="15370" max="15370" width="16.5546875" style="36" customWidth="1"/>
    <col min="15371" max="15371" width="13.21875" style="36" customWidth="1"/>
    <col min="15372" max="15372" width="14.21875" style="36" customWidth="1"/>
    <col min="15373" max="15378" width="10.6640625" style="36" customWidth="1"/>
    <col min="15379" max="15616" width="9" style="36"/>
    <col min="15617" max="15617" width="8.6640625" style="36" customWidth="1"/>
    <col min="15618" max="15618" width="12.88671875" style="36" customWidth="1"/>
    <col min="15619" max="15619" width="11.109375" style="36" customWidth="1"/>
    <col min="15620" max="15620" width="8.88671875" style="36" customWidth="1"/>
    <col min="15621" max="15621" width="13.88671875" style="36" customWidth="1"/>
    <col min="15622" max="15622" width="16.88671875" style="36" customWidth="1"/>
    <col min="15623" max="15623" width="7.44140625" style="36" customWidth="1"/>
    <col min="15624" max="15624" width="19.5546875" style="36" customWidth="1"/>
    <col min="15625" max="15625" width="13.5546875" style="36" customWidth="1"/>
    <col min="15626" max="15626" width="16.5546875" style="36" customWidth="1"/>
    <col min="15627" max="15627" width="13.21875" style="36" customWidth="1"/>
    <col min="15628" max="15628" width="14.21875" style="36" customWidth="1"/>
    <col min="15629" max="15634" width="10.6640625" style="36" customWidth="1"/>
    <col min="15635" max="15872" width="9" style="36"/>
    <col min="15873" max="15873" width="8.6640625" style="36" customWidth="1"/>
    <col min="15874" max="15874" width="12.88671875" style="36" customWidth="1"/>
    <col min="15875" max="15875" width="11.109375" style="36" customWidth="1"/>
    <col min="15876" max="15876" width="8.88671875" style="36" customWidth="1"/>
    <col min="15877" max="15877" width="13.88671875" style="36" customWidth="1"/>
    <col min="15878" max="15878" width="16.88671875" style="36" customWidth="1"/>
    <col min="15879" max="15879" width="7.44140625" style="36" customWidth="1"/>
    <col min="15880" max="15880" width="19.5546875" style="36" customWidth="1"/>
    <col min="15881" max="15881" width="13.5546875" style="36" customWidth="1"/>
    <col min="15882" max="15882" width="16.5546875" style="36" customWidth="1"/>
    <col min="15883" max="15883" width="13.21875" style="36" customWidth="1"/>
    <col min="15884" max="15884" width="14.21875" style="36" customWidth="1"/>
    <col min="15885" max="15890" width="10.6640625" style="36" customWidth="1"/>
    <col min="15891" max="16128" width="9" style="36"/>
    <col min="16129" max="16129" width="8.6640625" style="36" customWidth="1"/>
    <col min="16130" max="16130" width="12.88671875" style="36" customWidth="1"/>
    <col min="16131" max="16131" width="11.109375" style="36" customWidth="1"/>
    <col min="16132" max="16132" width="8.88671875" style="36" customWidth="1"/>
    <col min="16133" max="16133" width="13.88671875" style="36" customWidth="1"/>
    <col min="16134" max="16134" width="16.88671875" style="36" customWidth="1"/>
    <col min="16135" max="16135" width="7.44140625" style="36" customWidth="1"/>
    <col min="16136" max="16136" width="19.5546875" style="36" customWidth="1"/>
    <col min="16137" max="16137" width="13.5546875" style="36" customWidth="1"/>
    <col min="16138" max="16138" width="16.5546875" style="36" customWidth="1"/>
    <col min="16139" max="16139" width="13.21875" style="36" customWidth="1"/>
    <col min="16140" max="16140" width="14.21875" style="36" customWidth="1"/>
    <col min="16141" max="16146" width="10.6640625" style="36" customWidth="1"/>
    <col min="16147" max="16384" width="9" style="36"/>
  </cols>
  <sheetData>
    <row r="1" spans="1:15" s="199" customFormat="1" ht="35.25" customHeight="1">
      <c r="A1" s="198" t="s">
        <v>1364</v>
      </c>
      <c r="M1" s="198" t="s">
        <v>1364</v>
      </c>
    </row>
    <row r="2" spans="1:15" ht="15" customHeight="1">
      <c r="A2" s="383" t="s">
        <v>247</v>
      </c>
      <c r="B2" s="385" t="s">
        <v>248</v>
      </c>
      <c r="C2" s="386"/>
      <c r="D2" s="386"/>
      <c r="E2" s="386"/>
      <c r="F2" s="386"/>
      <c r="G2" s="386"/>
      <c r="H2" s="386"/>
      <c r="I2" s="386"/>
      <c r="J2" s="386"/>
      <c r="K2" s="386"/>
      <c r="L2" s="387"/>
    </row>
    <row r="3" spans="1:15" ht="15" customHeight="1">
      <c r="A3" s="383"/>
      <c r="B3" s="39" t="s">
        <v>5</v>
      </c>
      <c r="C3" s="39" t="s">
        <v>8</v>
      </c>
      <c r="D3" s="39" t="s">
        <v>11</v>
      </c>
      <c r="E3" s="39" t="s">
        <v>17</v>
      </c>
      <c r="F3" s="39" t="s">
        <v>20</v>
      </c>
      <c r="G3" s="39" t="s">
        <v>23</v>
      </c>
      <c r="H3" s="39" t="s">
        <v>26</v>
      </c>
      <c r="I3" s="39" t="s">
        <v>29</v>
      </c>
      <c r="J3" s="39" t="s">
        <v>32</v>
      </c>
      <c r="K3" s="39" t="s">
        <v>35</v>
      </c>
      <c r="L3" s="39" t="s">
        <v>38</v>
      </c>
    </row>
    <row r="4" spans="1:15" ht="15">
      <c r="A4" s="30">
        <v>1</v>
      </c>
      <c r="B4" s="200">
        <f>+'10.ค่าใช้จ่าย(แยกกลุ่ม)'!C11</f>
        <v>13156.673522126486</v>
      </c>
      <c r="C4" s="200">
        <f>+'10.ค่าใช้จ่าย(แยกกลุ่ม)'!D11</f>
        <v>68.319413940108134</v>
      </c>
      <c r="D4" s="200">
        <f>+'10.ค่าใช้จ่าย(แยกกลุ่ม)'!E11</f>
        <v>1502.1207557703649</v>
      </c>
      <c r="E4" s="200">
        <f>+'10.ค่าใช้จ่าย(แยกกลุ่ม)'!F11</f>
        <v>511.32343238317532</v>
      </c>
      <c r="F4" s="200">
        <f>+'10.ค่าใช้จ่าย(แยกกลุ่ม)'!G11</f>
        <v>734.07029011236739</v>
      </c>
      <c r="G4" s="200">
        <f>+'10.ค่าใช้จ่าย(แยกกลุ่ม)'!H11</f>
        <v>713.60095312531143</v>
      </c>
      <c r="H4" s="200">
        <f>+'10.ค่าใช้จ่าย(แยกกลุ่ม)'!I11</f>
        <v>1619.7224847890188</v>
      </c>
      <c r="I4" s="200">
        <f>+'10.ค่าใช้จ่าย(แยกกลุ่ม)'!J11</f>
        <v>245.17776341876623</v>
      </c>
      <c r="J4" s="200">
        <f>+'10.ค่าใช้จ่าย(แยกกลุ่ม)'!K11</f>
        <v>421.09527055712448</v>
      </c>
      <c r="K4" s="200">
        <f>+'10.ค่าใช้จ่าย(แยกกลุ่ม)'!L11</f>
        <v>42.593288937189769</v>
      </c>
      <c r="L4" s="200">
        <f>+'10.ค่าใช้จ่าย(แยกกลุ่ม)'!M11</f>
        <v>599.4866191453151</v>
      </c>
      <c r="M4" s="201"/>
      <c r="O4" s="201"/>
    </row>
    <row r="5" spans="1:15" ht="15">
      <c r="A5" s="33">
        <v>2</v>
      </c>
      <c r="B5" s="202">
        <f>+'10.ค่าใช้จ่าย(แยกกลุ่ม)'!C26</f>
        <v>10755.219547129947</v>
      </c>
      <c r="C5" s="202">
        <f>+'10.ค่าใช้จ่าย(แยกกลุ่ม)'!D26</f>
        <v>68.937319587697075</v>
      </c>
      <c r="D5" s="202">
        <f>+'10.ค่าใช้จ่าย(แยกกลุ่ม)'!E26</f>
        <v>1417.0539736945525</v>
      </c>
      <c r="E5" s="202">
        <f>+'10.ค่าใช้จ่าย(แยกกลุ่ม)'!F26</f>
        <v>662.50441729101658</v>
      </c>
      <c r="F5" s="202">
        <f>+'10.ค่าใช้จ่าย(แยกกลุ่ม)'!G26</f>
        <v>756.695663735886</v>
      </c>
      <c r="G5" s="202">
        <f>+'10.ค่าใช้จ่าย(แยกกลุ่ม)'!H26</f>
        <v>651.71838858441788</v>
      </c>
      <c r="H5" s="202">
        <f>+'10.ค่าใช้จ่าย(แยกกลุ่ม)'!I26</f>
        <v>535.73622169967712</v>
      </c>
      <c r="I5" s="202">
        <f>+'10.ค่าใช้จ่าย(แยกกลุ่ม)'!J26</f>
        <v>185.27339279027731</v>
      </c>
      <c r="J5" s="202">
        <f>+'10.ค่าใช้จ่าย(แยกกลุ่ม)'!K26</f>
        <v>346.72911100577721</v>
      </c>
      <c r="K5" s="202">
        <f>+'10.ค่าใช้จ่าย(แยกกลุ่ม)'!L26</f>
        <v>68.172319652635451</v>
      </c>
      <c r="L5" s="202">
        <f>+'10.ค่าใช้จ่าย(แยกกลุ่ม)'!M26</f>
        <v>196.71119241673739</v>
      </c>
      <c r="M5" s="201"/>
      <c r="O5" s="201"/>
    </row>
    <row r="6" spans="1:15" ht="15">
      <c r="A6" s="33">
        <v>3</v>
      </c>
      <c r="B6" s="202">
        <f>+'10.ค่าใช้จ่าย(แยกกลุ่ม)'!C44</f>
        <v>9822.72942416767</v>
      </c>
      <c r="C6" s="202">
        <f>+'10.ค่าใช้จ่าย(แยกกลุ่ม)'!D44</f>
        <v>78.561127194674683</v>
      </c>
      <c r="D6" s="202">
        <f>+'10.ค่าใช้จ่าย(แยกกลุ่ม)'!E44</f>
        <v>1277.6930499873606</v>
      </c>
      <c r="E6" s="202">
        <f>+'10.ค่าใช้จ่าย(แยกกลุ่ม)'!F44</f>
        <v>652.22679234353757</v>
      </c>
      <c r="F6" s="202">
        <f>+'10.ค่าใช้จ่าย(แยกกลุ่ม)'!G44</f>
        <v>666.64773947155038</v>
      </c>
      <c r="G6" s="202">
        <f>+'10.ค่าใช้จ่าย(แยกกลุ่ม)'!H44</f>
        <v>662.81855083270716</v>
      </c>
      <c r="H6" s="202">
        <f>+'10.ค่าใช้จ่าย(แยกกลุ่ม)'!I44</f>
        <v>899.72085712876526</v>
      </c>
      <c r="I6" s="202">
        <f>+'10.ค่าใช้จ่าย(แยกกลุ่ม)'!J44</f>
        <v>170.28530498653225</v>
      </c>
      <c r="J6" s="202">
        <f>+'10.ค่าใช้จ่าย(แยกกลุ่ม)'!K44</f>
        <v>355.56934294408023</v>
      </c>
      <c r="K6" s="202">
        <f>+'10.ค่าใช้จ่าย(แยกกลุ่ม)'!L44</f>
        <v>36.81473688126384</v>
      </c>
      <c r="L6" s="202">
        <f>+'10.ค่าใช้จ่าย(แยกกลุ่ม)'!M44</f>
        <v>475.54909321434758</v>
      </c>
      <c r="M6" s="201"/>
      <c r="O6" s="201"/>
    </row>
    <row r="7" spans="1:15" ht="15">
      <c r="A7" s="33">
        <v>4</v>
      </c>
      <c r="B7" s="202">
        <f>+'10.ค่าใช้จ่าย(แยกกลุ่ม)'!C61</f>
        <v>10303.194093667766</v>
      </c>
      <c r="C7" s="202">
        <f>+'10.ค่าใช้จ่าย(แยกกลุ่ม)'!D61</f>
        <v>74.65390416918747</v>
      </c>
      <c r="D7" s="202">
        <f>+'10.ค่าใช้จ่าย(แยกกลุ่ม)'!E61</f>
        <v>1503.8686198689629</v>
      </c>
      <c r="E7" s="202">
        <f>+'10.ค่าใช้จ่าย(แยกกลุ่ม)'!F61</f>
        <v>683.82464768464581</v>
      </c>
      <c r="F7" s="202">
        <f>+'10.ค่าใช้จ่าย(แยกกลุ่ม)'!G61</f>
        <v>864.97707133935921</v>
      </c>
      <c r="G7" s="202">
        <f>+'10.ค่าใช้จ่าย(แยกกลุ่ม)'!H61</f>
        <v>942.4346896901576</v>
      </c>
      <c r="H7" s="202">
        <f>+'10.ค่าใช้จ่าย(แยกกลุ่ม)'!I61</f>
        <v>1130.0854902280805</v>
      </c>
      <c r="I7" s="202">
        <f>+'10.ค่าใช้จ่าย(แยกกลุ่ม)'!J61</f>
        <v>177.8906529079072</v>
      </c>
      <c r="J7" s="202">
        <f>+'10.ค่าใช้จ่าย(แยกกลุ่ม)'!K61</f>
        <v>363.04656922428939</v>
      </c>
      <c r="K7" s="202">
        <f>+'10.ค่าใช้จ่าย(แยกกลุ่ม)'!L61</f>
        <v>53.489937936726676</v>
      </c>
      <c r="L7" s="202">
        <f>+'10.ค่าใช้จ่าย(แยกกลุ่ม)'!M61</f>
        <v>408.57276637162516</v>
      </c>
      <c r="M7" s="201"/>
      <c r="O7" s="201"/>
    </row>
    <row r="8" spans="1:15" ht="15">
      <c r="A8" s="33">
        <v>5</v>
      </c>
      <c r="B8" s="202">
        <f>+'10.ค่าใช้จ่าย(แยกกลุ่ม)'!C72</f>
        <v>9881.9760166551623</v>
      </c>
      <c r="C8" s="202">
        <f>+'10.ค่าใช้จ่าย(แยกกลุ่ม)'!D72</f>
        <v>67.50605225320156</v>
      </c>
      <c r="D8" s="202">
        <f>+'10.ค่าใช้จ่าย(แยกกลุ่ม)'!E72</f>
        <v>1716.0930629835332</v>
      </c>
      <c r="E8" s="202">
        <f>+'10.ค่าใช้จ่าย(แยกกลุ่ม)'!F72</f>
        <v>736.09056958431677</v>
      </c>
      <c r="F8" s="202">
        <f>+'10.ค่าใช้จ่าย(แยกกลุ่ม)'!G72</f>
        <v>781.23728755734965</v>
      </c>
      <c r="G8" s="202">
        <f>+'10.ค่าใช้จ่าย(แยกกลุ่ม)'!H72</f>
        <v>775.71266307941687</v>
      </c>
      <c r="H8" s="202">
        <f>+'10.ค่าใช้จ่าย(แยกกลุ่ม)'!I72</f>
        <v>897.41604260206202</v>
      </c>
      <c r="I8" s="202">
        <f>+'10.ค่าใช้จ่าย(แยกกลุ่ม)'!J72</f>
        <v>304.22650165178931</v>
      </c>
      <c r="J8" s="202">
        <f>+'10.ค่าใช้จ่าย(แยกกลุ่ม)'!K72</f>
        <v>355.53788196400234</v>
      </c>
      <c r="K8" s="202">
        <f>+'10.ค่าใช้จ่าย(แยกกลุ่ม)'!L72</f>
        <v>39.354929056887308</v>
      </c>
      <c r="L8" s="202">
        <f>+'10.ค่าใช้จ่าย(แยกกลุ่ม)'!M72</f>
        <v>476.8475705670171</v>
      </c>
      <c r="M8" s="201"/>
      <c r="O8" s="201"/>
    </row>
    <row r="9" spans="1:15" ht="15">
      <c r="A9" s="33">
        <v>6</v>
      </c>
      <c r="B9" s="202">
        <f>+'10.ค่าใช้จ่าย(แยกกลุ่ม)'!C83</f>
        <v>10466.449435663722</v>
      </c>
      <c r="C9" s="202">
        <f>+'10.ค่าใช้จ่าย(แยกกลุ่ม)'!D83</f>
        <v>47.844743679471634</v>
      </c>
      <c r="D9" s="202">
        <f>+'10.ค่าใช้จ่าย(แยกกลุ่ม)'!E83</f>
        <v>1890.8311342446525</v>
      </c>
      <c r="E9" s="202">
        <f>+'10.ค่าใช้จ่าย(แยกกลุ่ม)'!F83</f>
        <v>752.2517919744796</v>
      </c>
      <c r="F9" s="202">
        <f>+'10.ค่าใช้จ่าย(แยกกลุ่ม)'!G83</f>
        <v>815.97140123451311</v>
      </c>
      <c r="G9" s="202">
        <f>+'10.ค่าใช้จ่าย(แยกกลุ่ม)'!H83</f>
        <v>840.90000271187216</v>
      </c>
      <c r="H9" s="202">
        <f>+'10.ค่าใช้จ่าย(แยกกลุ่ม)'!I83</f>
        <v>798.0122828900295</v>
      </c>
      <c r="I9" s="202">
        <f>+'10.ค่าใช้จ่าย(แยกกลุ่ม)'!J83</f>
        <v>366.30799130314517</v>
      </c>
      <c r="J9" s="202">
        <f>+'10.ค่าใช้จ่าย(แยกกลุ่ม)'!K83</f>
        <v>428.01557783246409</v>
      </c>
      <c r="K9" s="202">
        <f>+'10.ค่าใช้จ่าย(แยกกลุ่ม)'!L83</f>
        <v>77.858921809126613</v>
      </c>
      <c r="L9" s="202">
        <f>+'10.ค่าใช้จ่าย(แยกกลุ่ม)'!M83</f>
        <v>635.03885450732116</v>
      </c>
      <c r="M9" s="201"/>
      <c r="O9" s="201"/>
    </row>
    <row r="10" spans="1:15" ht="15">
      <c r="A10" s="33">
        <v>7</v>
      </c>
      <c r="B10" s="202">
        <f>+'10.ค่าใช้จ่าย(แยกกลุ่ม)'!C93</f>
        <v>9239.0524696871362</v>
      </c>
      <c r="C10" s="202">
        <f>+'10.ค่าใช้จ่าย(แยกกลุ่ม)'!D93</f>
        <v>49.051474616582965</v>
      </c>
      <c r="D10" s="202">
        <f>+'10.ค่าใช้จ่าย(แยกกลุ่ม)'!E93</f>
        <v>1486.0313878058182</v>
      </c>
      <c r="E10" s="202">
        <f>+'10.ค่าใช้จ่าย(แยกกลุ่ม)'!F93</f>
        <v>562.98056689642101</v>
      </c>
      <c r="F10" s="202">
        <f>+'10.ค่าใช้จ่าย(แยกกลุ่ม)'!G93</f>
        <v>787.28282865562289</v>
      </c>
      <c r="G10" s="202">
        <f>+'10.ค่าใช้จ่าย(แยกกลุ่ม)'!H93</f>
        <v>952.53138325202053</v>
      </c>
      <c r="H10" s="202">
        <f>+'10.ค่าใช้จ่าย(แยกกลุ่ม)'!I93</f>
        <v>788.34974602971022</v>
      </c>
      <c r="I10" s="202">
        <f>+'10.ค่าใช้จ่าย(แยกกลุ่ม)'!J93</f>
        <v>169.85044259682607</v>
      </c>
      <c r="J10" s="202">
        <f>+'10.ค่าใช้จ่าย(แยกกลุ่ม)'!K93</f>
        <v>375.08015180624841</v>
      </c>
      <c r="K10" s="202">
        <f>+'10.ค่าใช้จ่าย(แยกกลุ่ม)'!L93</f>
        <v>37.552920092170851</v>
      </c>
      <c r="L10" s="202">
        <f>+'10.ค่าใช้จ่าย(แยกกลุ่ม)'!M93</f>
        <v>383.51973094636293</v>
      </c>
      <c r="M10" s="201"/>
      <c r="O10" s="201"/>
    </row>
    <row r="11" spans="1:15" ht="15">
      <c r="A11" s="33">
        <v>8</v>
      </c>
      <c r="B11" s="202">
        <f>+'10.ค่าใช้จ่าย(แยกกลุ่ม)'!C104</f>
        <v>7860.9587739094495</v>
      </c>
      <c r="C11" s="202">
        <f>+'10.ค่าใช้จ่าย(แยกกลุ่ม)'!D104</f>
        <v>33.17368321432604</v>
      </c>
      <c r="D11" s="202">
        <f>+'10.ค่าใช้จ่าย(แยกกลุ่ม)'!E104</f>
        <v>1544.2004399673806</v>
      </c>
      <c r="E11" s="202">
        <f>+'10.ค่าใช้จ่าย(แยกกลุ่ม)'!F104</f>
        <v>723.26823276497737</v>
      </c>
      <c r="F11" s="202">
        <f>+'10.ค่าใช้จ่าย(แยกกลุ่ม)'!G104</f>
        <v>510.55369408130292</v>
      </c>
      <c r="G11" s="202">
        <f>+'10.ค่าใช้จ่าย(แยกกลุ่ม)'!H104</f>
        <v>566.40423688516501</v>
      </c>
      <c r="H11" s="202">
        <f>+'10.ค่าใช้จ่าย(แยกกลุ่ม)'!I104</f>
        <v>759.35883840561519</v>
      </c>
      <c r="I11" s="202">
        <f>+'10.ค่าใช้จ่าย(แยกกลุ่ม)'!J104</f>
        <v>342.71316257812958</v>
      </c>
      <c r="J11" s="202">
        <f>+'10.ค่าใช้จ่าย(แยกกลุ่ม)'!K104</f>
        <v>306.66735761141905</v>
      </c>
      <c r="K11" s="202">
        <f>+'10.ค่าใช้จ่าย(แยกกลุ่ม)'!L104</f>
        <v>70.174668853218407</v>
      </c>
      <c r="L11" s="202">
        <f>+'10.ค่าใช้จ่าย(แยกกลุ่ม)'!M104</f>
        <v>469.38209502733929</v>
      </c>
      <c r="M11" s="201"/>
      <c r="O11" s="201"/>
    </row>
    <row r="12" spans="1:15" ht="15">
      <c r="A12" s="33">
        <v>9</v>
      </c>
      <c r="B12" s="202">
        <f>+'10.ค่าใช้จ่าย(แยกกลุ่ม)'!C114</f>
        <v>7935.2816354520473</v>
      </c>
      <c r="C12" s="202">
        <f>+'10.ค่าใช้จ่าย(แยกกลุ่ม)'!D114</f>
        <v>55.426568439446996</v>
      </c>
      <c r="D12" s="202">
        <f>+'10.ค่าใช้จ่าย(แยกกลุ่ม)'!E114</f>
        <v>1763.9863003685139</v>
      </c>
      <c r="E12" s="202">
        <f>+'10.ค่าใช้จ่าย(แยกกลุ่ม)'!F114</f>
        <v>836.07245754021517</v>
      </c>
      <c r="F12" s="202">
        <f>+'10.ค่าใช้จ่าย(แยกกลุ่ม)'!G114</f>
        <v>541.30108208333093</v>
      </c>
      <c r="G12" s="202">
        <f>+'10.ค่าใช้จ่าย(แยกกลุ่ม)'!H114</f>
        <v>648.32550251480677</v>
      </c>
      <c r="H12" s="202">
        <f>+'10.ค่าใช้จ่าย(แยกกลุ่ม)'!I114</f>
        <v>935.94347854094065</v>
      </c>
      <c r="I12" s="202">
        <f>+'10.ค่าใช้จ่าย(แยกกลุ่ม)'!J114</f>
        <v>458.98264126480154</v>
      </c>
      <c r="J12" s="202">
        <f>+'10.ค่าใช้จ่าย(แยกกลุ่ม)'!K114</f>
        <v>319.37187575236555</v>
      </c>
      <c r="K12" s="202">
        <f>+'10.ค่าใช้จ่าย(แยกกลุ่ม)'!L114</f>
        <v>20.940229880379654</v>
      </c>
      <c r="L12" s="202">
        <f>+'10.ค่าใช้จ่าย(แยกกลุ่ม)'!M114</f>
        <v>392.71218920348315</v>
      </c>
      <c r="M12" s="201"/>
      <c r="O12" s="201"/>
    </row>
    <row r="13" spans="1:15" ht="15">
      <c r="A13" s="33">
        <v>10</v>
      </c>
      <c r="B13" s="202">
        <f>+'10.ค่าใช้จ่าย(แยกกลุ่ม)'!C126</f>
        <v>7378.8711643697079</v>
      </c>
      <c r="C13" s="202">
        <f>+'10.ค่าใช้จ่าย(แยกกลุ่ม)'!D126</f>
        <v>65.126481014741032</v>
      </c>
      <c r="D13" s="202">
        <f>+'10.ค่าใช้จ่าย(แยกกลุ่ม)'!E126</f>
        <v>1659.7359305670998</v>
      </c>
      <c r="E13" s="202">
        <f>+'10.ค่าใช้จ่าย(แยกกลุ่ม)'!F126</f>
        <v>718.25955548489048</v>
      </c>
      <c r="F13" s="202">
        <f>+'10.ค่าใช้จ่าย(แยกกลุ่ม)'!G126</f>
        <v>717.57870215284026</v>
      </c>
      <c r="G13" s="202">
        <f>+'10.ค่าใช้จ่าย(แยกกลุ่ม)'!H126</f>
        <v>602.83356447653387</v>
      </c>
      <c r="H13" s="202">
        <f>+'10.ค่าใช้จ่าย(แยกกลุ่ม)'!I126</f>
        <v>810.31576420082206</v>
      </c>
      <c r="I13" s="202">
        <f>+'10.ค่าใช้จ่าย(แยกกลุ่ม)'!J126</f>
        <v>580.58384823301253</v>
      </c>
      <c r="J13" s="202">
        <f>+'10.ค่าใช้จ่าย(แยกกลุ่ม)'!K126</f>
        <v>334.42967651521184</v>
      </c>
      <c r="K13" s="202">
        <f>+'10.ค่าใช้จ่าย(แยกกลุ่ม)'!L126</f>
        <v>48.297536885835065</v>
      </c>
      <c r="L13" s="202">
        <f>+'10.ค่าใช้จ่าย(แยกกลุ่ม)'!M126</f>
        <v>129.0801435030674</v>
      </c>
      <c r="M13" s="201"/>
      <c r="O13" s="201"/>
    </row>
    <row r="14" spans="1:15" ht="15">
      <c r="A14" s="33">
        <v>11</v>
      </c>
      <c r="B14" s="35">
        <f>+'10.ค่าใช้จ่าย(แยกกลุ่ม)'!C136</f>
        <v>6637.7422219903874</v>
      </c>
      <c r="C14" s="35">
        <f>+'10.ค่าใช้จ่าย(แยกกลุ่ม)'!D136</f>
        <v>54.544051683118269</v>
      </c>
      <c r="D14" s="35">
        <f>+'10.ค่าใช้จ่าย(แยกกลุ่ม)'!E136</f>
        <v>2192.432097473521</v>
      </c>
      <c r="E14" s="35">
        <f>+'10.ค่าใช้จ่าย(แยกกลุ่ม)'!F136</f>
        <v>1306.2176222958835</v>
      </c>
      <c r="F14" s="35">
        <f>+'10.ค่าใช้จ่าย(แยกกลุ่ม)'!G136</f>
        <v>572.31598873174312</v>
      </c>
      <c r="G14" s="35">
        <f>+'10.ค่าใช้จ่าย(แยกกลุ่ม)'!H136</f>
        <v>444.75140865467222</v>
      </c>
      <c r="H14" s="35">
        <f>+'10.ค่าใช้จ่าย(แยกกลุ่ม)'!I136</f>
        <v>985.7055119196084</v>
      </c>
      <c r="I14" s="35">
        <f>+'10.ค่าใช้จ่าย(แยกกลุ่ม)'!J136</f>
        <v>529.58611707272405</v>
      </c>
      <c r="J14" s="35">
        <f>+'10.ค่าใช้จ่าย(แยกกลุ่ม)'!K136</f>
        <v>319.72768023525884</v>
      </c>
      <c r="K14" s="35">
        <f>+'10.ค่าใช้จ่าย(แยกกลุ่ม)'!L136</f>
        <v>21.970673244150714</v>
      </c>
      <c r="L14" s="35">
        <f>+'10.ค่าใช้จ่าย(แยกกลุ่ม)'!M136</f>
        <v>155.40416612513673</v>
      </c>
      <c r="M14" s="201"/>
      <c r="O14" s="201"/>
    </row>
    <row r="15" spans="1:15" ht="15">
      <c r="A15" s="33">
        <v>12</v>
      </c>
      <c r="B15" s="35">
        <f>+'10.ค่าใช้จ่าย(แยกกลุ่ม)'!C145</f>
        <v>7027.8095347776498</v>
      </c>
      <c r="C15" s="35">
        <f>+'10.ค่าใช้จ่าย(แยกกลุ่ม)'!D145</f>
        <v>73.252477374190676</v>
      </c>
      <c r="D15" s="35">
        <f>+'10.ค่าใช้จ่าย(แยกกลุ่ม)'!E145</f>
        <v>2149.3703639241448</v>
      </c>
      <c r="E15" s="35">
        <f>+'10.ค่าใช้จ่าย(แยกกลุ่ม)'!F145</f>
        <v>1164.1910326508232</v>
      </c>
      <c r="F15" s="35">
        <f>+'10.ค่าใช้จ่าย(แยกกลุ่ม)'!G145</f>
        <v>229.96379583924477</v>
      </c>
      <c r="G15" s="35">
        <f>+'10.ค่าใช้จ่าย(แยกกลุ่ม)'!H145</f>
        <v>431.85490869071913</v>
      </c>
      <c r="H15" s="35">
        <f>+'10.ค่าใช้จ่าย(แยกกลุ่ม)'!I145</f>
        <v>389.20590935335343</v>
      </c>
      <c r="I15" s="35">
        <f>+'10.ค่าใช้จ่าย(แยกกลุ่ม)'!J145</f>
        <v>580.06210326397536</v>
      </c>
      <c r="J15" s="35">
        <f>+'10.ค่าใช้จ่าย(แยกกลุ่ม)'!K145</f>
        <v>312.68937718337145</v>
      </c>
      <c r="K15" s="35">
        <f>+'10.ค่าใช้จ่าย(แยกกลุ่ม)'!L145</f>
        <v>145.57492661067201</v>
      </c>
      <c r="L15" s="35">
        <f>+'10.ค่าใช้จ่าย(แยกกลุ่ม)'!M145</f>
        <v>124.9554819594062</v>
      </c>
      <c r="M15" s="201"/>
      <c r="O15" s="201"/>
    </row>
    <row r="16" spans="1:15" ht="15">
      <c r="A16" s="33">
        <v>13</v>
      </c>
      <c r="B16" s="35">
        <f>+'10.ค่าใช้จ่าย(แยกกลุ่ม)'!C152</f>
        <v>6557.2873854964828</v>
      </c>
      <c r="C16" s="35">
        <f>+'10.ค่าใช้จ่าย(แยกกลุ่ม)'!D152</f>
        <v>53.12851781169767</v>
      </c>
      <c r="D16" s="35">
        <f>+'10.ค่าใช้จ่าย(แยกกลุ่ม)'!E152</f>
        <v>3654.8048277157409</v>
      </c>
      <c r="E16" s="35">
        <f>+'10.ค่าใช้จ่าย(แยกกลุ่ม)'!F152</f>
        <v>2219.6060920459472</v>
      </c>
      <c r="F16" s="35">
        <f>+'10.ค่าใช้จ่าย(แยกกลุ่ม)'!G152</f>
        <v>229.77388250295633</v>
      </c>
      <c r="G16" s="35">
        <f>+'10.ค่าใช้จ่าย(แยกกลุ่ม)'!H152</f>
        <v>410.35548171025835</v>
      </c>
      <c r="H16" s="35">
        <f>+'10.ค่าใช้จ่าย(แยกกลุ่ม)'!I152</f>
        <v>805.78266300354653</v>
      </c>
      <c r="I16" s="35">
        <f>+'10.ค่าใช้จ่าย(แยกกลุ่ม)'!J152</f>
        <v>571.62572239797146</v>
      </c>
      <c r="J16" s="35">
        <f>+'10.ค่าใช้จ่าย(แยกกลุ่ม)'!K152</f>
        <v>279.0278921781578</v>
      </c>
      <c r="K16" s="35">
        <f>+'10.ค่าใช้จ่าย(แยกกลุ่ม)'!L152</f>
        <v>5.3205168962603429</v>
      </c>
      <c r="L16" s="35">
        <f>+'10.ค่าใช้จ่าย(แยกกลุ่ม)'!M152</f>
        <v>64.346989641813806</v>
      </c>
      <c r="M16" s="201"/>
      <c r="O16" s="201"/>
    </row>
    <row r="17" spans="1:15" ht="15">
      <c r="A17" s="203" t="s">
        <v>733</v>
      </c>
      <c r="M17" s="201"/>
      <c r="O17" s="201"/>
    </row>
    <row r="40" spans="1:1" ht="17.399999999999999">
      <c r="A40" s="198" t="s">
        <v>1364</v>
      </c>
    </row>
    <row r="41" spans="1:1" ht="29.25" customHeight="1"/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zoomScale="73" zoomScaleNormal="73" workbookViewId="0">
      <selection activeCell="Q11" sqref="Q11"/>
    </sheetView>
  </sheetViews>
  <sheetFormatPr defaultColWidth="8.6640625" defaultRowHeight="24.6"/>
  <cols>
    <col min="1" max="1" width="14.6640625" style="237" customWidth="1"/>
    <col min="2" max="2" width="8" style="242" customWidth="1"/>
    <col min="3" max="3" width="10.5546875" style="243" customWidth="1"/>
    <col min="4" max="4" width="6.88671875" style="243" customWidth="1"/>
    <col min="5" max="5" width="23.6640625" style="243" bestFit="1" customWidth="1"/>
    <col min="6" max="6" width="7.21875" style="243" customWidth="1"/>
    <col min="7" max="7" width="8" style="243" customWidth="1"/>
    <col min="8" max="8" width="21.109375" style="243" customWidth="1"/>
    <col min="9" max="9" width="10.21875" style="244" customWidth="1"/>
    <col min="10" max="10" width="10.21875" style="245" customWidth="1"/>
    <col min="11" max="16384" width="8.6640625" style="228"/>
  </cols>
  <sheetData>
    <row r="1" spans="1:12">
      <c r="B1" s="338" t="s">
        <v>1177</v>
      </c>
      <c r="C1" s="338"/>
      <c r="D1" s="338"/>
      <c r="E1" s="338"/>
      <c r="F1" s="338"/>
      <c r="G1" s="338"/>
      <c r="H1" s="338"/>
      <c r="I1" s="338"/>
      <c r="J1" s="338"/>
    </row>
    <row r="2" spans="1:12" ht="26.4" customHeight="1">
      <c r="A2" s="336" t="s">
        <v>1348</v>
      </c>
      <c r="B2" s="336" t="s">
        <v>281</v>
      </c>
      <c r="C2" s="336" t="s">
        <v>1178</v>
      </c>
      <c r="D2" s="336" t="s">
        <v>1179</v>
      </c>
      <c r="E2" s="336" t="s">
        <v>1180</v>
      </c>
      <c r="F2" s="336" t="s">
        <v>1181</v>
      </c>
      <c r="G2" s="336" t="s">
        <v>1182</v>
      </c>
      <c r="H2" s="336" t="s">
        <v>1183</v>
      </c>
      <c r="I2" s="339" t="s">
        <v>1184</v>
      </c>
      <c r="J2" s="340" t="s">
        <v>1185</v>
      </c>
      <c r="K2" s="337" t="s">
        <v>44</v>
      </c>
      <c r="L2" s="335" t="s">
        <v>1346</v>
      </c>
    </row>
    <row r="3" spans="1:12" ht="26.4" customHeight="1">
      <c r="A3" s="336"/>
      <c r="B3" s="336"/>
      <c r="C3" s="336"/>
      <c r="D3" s="336"/>
      <c r="E3" s="336"/>
      <c r="F3" s="336"/>
      <c r="G3" s="336"/>
      <c r="H3" s="336"/>
      <c r="I3" s="339"/>
      <c r="J3" s="340"/>
      <c r="K3" s="337"/>
      <c r="L3" s="335"/>
    </row>
    <row r="4" spans="1:12">
      <c r="A4" s="272">
        <v>1</v>
      </c>
      <c r="B4" s="273">
        <v>1</v>
      </c>
      <c r="C4" s="274" t="s">
        <v>45</v>
      </c>
      <c r="D4" s="275" t="s">
        <v>159</v>
      </c>
      <c r="E4" s="274" t="s">
        <v>315</v>
      </c>
      <c r="F4" s="276" t="s">
        <v>1186</v>
      </c>
      <c r="G4" s="277">
        <v>8</v>
      </c>
      <c r="H4" s="278" t="s">
        <v>1187</v>
      </c>
      <c r="I4" s="279">
        <v>4063</v>
      </c>
      <c r="J4" s="280">
        <v>8</v>
      </c>
      <c r="K4" s="281">
        <v>21</v>
      </c>
      <c r="L4" s="281">
        <v>21</v>
      </c>
    </row>
    <row r="5" spans="1:12" ht="20.7" customHeight="1">
      <c r="A5" s="272">
        <v>2</v>
      </c>
      <c r="B5" s="273">
        <v>1</v>
      </c>
      <c r="C5" s="274" t="s">
        <v>53</v>
      </c>
      <c r="D5" s="275" t="s">
        <v>160</v>
      </c>
      <c r="E5" s="274" t="s">
        <v>336</v>
      </c>
      <c r="F5" s="276" t="s">
        <v>1186</v>
      </c>
      <c r="G5" s="277">
        <v>30</v>
      </c>
      <c r="H5" s="278" t="s">
        <v>1187</v>
      </c>
      <c r="I5" s="279">
        <v>8768</v>
      </c>
      <c r="J5" s="280">
        <v>30</v>
      </c>
      <c r="K5" s="281">
        <v>21</v>
      </c>
      <c r="L5" s="281">
        <v>21</v>
      </c>
    </row>
    <row r="6" spans="1:12">
      <c r="A6" s="272">
        <v>3</v>
      </c>
      <c r="B6" s="273">
        <v>1</v>
      </c>
      <c r="C6" s="274" t="s">
        <v>55</v>
      </c>
      <c r="D6" s="275" t="s">
        <v>158</v>
      </c>
      <c r="E6" s="274" t="s">
        <v>304</v>
      </c>
      <c r="F6" s="276" t="s">
        <v>1186</v>
      </c>
      <c r="G6" s="277">
        <v>32</v>
      </c>
      <c r="H6" s="278" t="s">
        <v>1187</v>
      </c>
      <c r="I6" s="279">
        <v>11241</v>
      </c>
      <c r="J6" s="280">
        <v>32</v>
      </c>
      <c r="K6" s="281">
        <v>21</v>
      </c>
      <c r="L6" s="281">
        <v>21</v>
      </c>
    </row>
    <row r="7" spans="1:12">
      <c r="A7" s="272">
        <v>4</v>
      </c>
      <c r="B7" s="273">
        <v>1</v>
      </c>
      <c r="C7" s="274" t="s">
        <v>49</v>
      </c>
      <c r="D7" s="275" t="s">
        <v>162</v>
      </c>
      <c r="E7" s="274" t="s">
        <v>361</v>
      </c>
      <c r="F7" s="276" t="s">
        <v>1186</v>
      </c>
      <c r="G7" s="277">
        <v>15</v>
      </c>
      <c r="H7" s="278" t="s">
        <v>1187</v>
      </c>
      <c r="I7" s="279">
        <v>10820</v>
      </c>
      <c r="J7" s="280">
        <v>15</v>
      </c>
      <c r="K7" s="281">
        <v>21</v>
      </c>
      <c r="L7" s="281">
        <v>21</v>
      </c>
    </row>
    <row r="8" spans="1:12" ht="20.7" customHeight="1">
      <c r="A8" s="272">
        <v>5</v>
      </c>
      <c r="B8" s="273">
        <v>1</v>
      </c>
      <c r="C8" s="274" t="s">
        <v>45</v>
      </c>
      <c r="D8" s="275" t="s">
        <v>166</v>
      </c>
      <c r="E8" s="274" t="s">
        <v>331</v>
      </c>
      <c r="F8" s="276" t="s">
        <v>1186</v>
      </c>
      <c r="G8" s="277">
        <v>30</v>
      </c>
      <c r="H8" s="278" t="s">
        <v>1188</v>
      </c>
      <c r="I8" s="279">
        <v>19069</v>
      </c>
      <c r="J8" s="280">
        <v>30</v>
      </c>
      <c r="K8" s="281">
        <v>21</v>
      </c>
      <c r="L8" s="281">
        <v>21</v>
      </c>
    </row>
    <row r="9" spans="1:12">
      <c r="A9" s="272">
        <v>6</v>
      </c>
      <c r="B9" s="273">
        <v>1</v>
      </c>
      <c r="C9" s="274" t="s">
        <v>47</v>
      </c>
      <c r="D9" s="275" t="s">
        <v>161</v>
      </c>
      <c r="E9" s="274" t="s">
        <v>352</v>
      </c>
      <c r="F9" s="276" t="s">
        <v>1186</v>
      </c>
      <c r="G9" s="277">
        <v>15</v>
      </c>
      <c r="H9" s="278" t="s">
        <v>1187</v>
      </c>
      <c r="I9" s="279">
        <v>12022</v>
      </c>
      <c r="J9" s="280">
        <v>15</v>
      </c>
      <c r="K9" s="281">
        <v>21</v>
      </c>
      <c r="L9" s="281">
        <v>21</v>
      </c>
    </row>
    <row r="10" spans="1:12">
      <c r="A10" s="272">
        <v>7</v>
      </c>
      <c r="B10" s="273">
        <v>1</v>
      </c>
      <c r="C10" s="274" t="s">
        <v>51</v>
      </c>
      <c r="D10" s="275" t="s">
        <v>163</v>
      </c>
      <c r="E10" s="274" t="s">
        <v>384</v>
      </c>
      <c r="F10" s="276" t="s">
        <v>1186</v>
      </c>
      <c r="G10" s="277">
        <v>20</v>
      </c>
      <c r="H10" s="278" t="s">
        <v>1187</v>
      </c>
      <c r="I10" s="279">
        <v>11638</v>
      </c>
      <c r="J10" s="280">
        <v>20</v>
      </c>
      <c r="K10" s="281">
        <v>21</v>
      </c>
      <c r="L10" s="281">
        <v>21</v>
      </c>
    </row>
    <row r="11" spans="1:12" ht="20.7" customHeight="1">
      <c r="A11" s="259">
        <v>8</v>
      </c>
      <c r="B11" s="229">
        <v>2</v>
      </c>
      <c r="C11" s="230" t="s">
        <v>45</v>
      </c>
      <c r="D11" s="231" t="s">
        <v>197</v>
      </c>
      <c r="E11" s="230" t="s">
        <v>326</v>
      </c>
      <c r="F11" s="232" t="s">
        <v>1186</v>
      </c>
      <c r="G11" s="233">
        <v>30</v>
      </c>
      <c r="H11" s="234" t="s">
        <v>1189</v>
      </c>
      <c r="I11" s="235">
        <v>21043</v>
      </c>
      <c r="J11" s="236">
        <v>30</v>
      </c>
      <c r="K11" s="246">
        <v>21</v>
      </c>
      <c r="L11" s="246">
        <v>21</v>
      </c>
    </row>
    <row r="12" spans="1:12">
      <c r="A12" s="259">
        <v>9</v>
      </c>
      <c r="B12" s="229">
        <v>2</v>
      </c>
      <c r="C12" s="230" t="s">
        <v>45</v>
      </c>
      <c r="D12" s="231" t="s">
        <v>198</v>
      </c>
      <c r="E12" s="230" t="s">
        <v>327</v>
      </c>
      <c r="F12" s="232" t="s">
        <v>1186</v>
      </c>
      <c r="G12" s="233">
        <v>30</v>
      </c>
      <c r="H12" s="234" t="s">
        <v>1189</v>
      </c>
      <c r="I12" s="235">
        <v>23638</v>
      </c>
      <c r="J12" s="236">
        <v>30</v>
      </c>
      <c r="K12" s="246">
        <v>21</v>
      </c>
      <c r="L12" s="246">
        <v>21</v>
      </c>
    </row>
    <row r="13" spans="1:12">
      <c r="A13" s="259">
        <v>10</v>
      </c>
      <c r="B13" s="229">
        <v>2</v>
      </c>
      <c r="C13" s="230" t="s">
        <v>47</v>
      </c>
      <c r="D13" s="231" t="s">
        <v>216</v>
      </c>
      <c r="E13" s="230" t="s">
        <v>348</v>
      </c>
      <c r="F13" s="232" t="s">
        <v>1186</v>
      </c>
      <c r="G13" s="233">
        <v>30</v>
      </c>
      <c r="H13" s="234" t="s">
        <v>1189</v>
      </c>
      <c r="I13" s="235">
        <v>23304</v>
      </c>
      <c r="J13" s="236">
        <v>30</v>
      </c>
      <c r="K13" s="246">
        <v>21</v>
      </c>
      <c r="L13" s="246">
        <v>21</v>
      </c>
    </row>
    <row r="14" spans="1:12" ht="20.7" customHeight="1">
      <c r="A14" s="259">
        <v>11</v>
      </c>
      <c r="B14" s="229">
        <v>2</v>
      </c>
      <c r="C14" s="230" t="s">
        <v>49</v>
      </c>
      <c r="D14" s="231" t="s">
        <v>168</v>
      </c>
      <c r="E14" s="230" t="s">
        <v>367</v>
      </c>
      <c r="F14" s="232" t="s">
        <v>1186</v>
      </c>
      <c r="G14" s="233">
        <v>40</v>
      </c>
      <c r="H14" s="234" t="s">
        <v>1189</v>
      </c>
      <c r="I14" s="235">
        <v>17778</v>
      </c>
      <c r="J14" s="236">
        <v>40</v>
      </c>
      <c r="K14" s="246">
        <v>21</v>
      </c>
      <c r="L14" s="246">
        <v>21</v>
      </c>
    </row>
    <row r="15" spans="1:12">
      <c r="A15" s="259">
        <v>12</v>
      </c>
      <c r="B15" s="229">
        <v>2</v>
      </c>
      <c r="C15" s="230" t="s">
        <v>51</v>
      </c>
      <c r="D15" s="231" t="s">
        <v>169</v>
      </c>
      <c r="E15" s="230" t="s">
        <v>377</v>
      </c>
      <c r="F15" s="232" t="s">
        <v>1186</v>
      </c>
      <c r="G15" s="233">
        <v>36</v>
      </c>
      <c r="H15" s="234" t="s">
        <v>1189</v>
      </c>
      <c r="I15" s="235">
        <v>17669</v>
      </c>
      <c r="J15" s="236">
        <v>36</v>
      </c>
      <c r="K15" s="246">
        <v>21</v>
      </c>
      <c r="L15" s="246">
        <v>21</v>
      </c>
    </row>
    <row r="16" spans="1:12">
      <c r="A16" s="259">
        <v>13</v>
      </c>
      <c r="B16" s="229">
        <v>2</v>
      </c>
      <c r="C16" s="230" t="s">
        <v>47</v>
      </c>
      <c r="D16" s="231" t="s">
        <v>167</v>
      </c>
      <c r="E16" s="230" t="s">
        <v>351</v>
      </c>
      <c r="F16" s="232" t="s">
        <v>1186</v>
      </c>
      <c r="G16" s="233">
        <v>30</v>
      </c>
      <c r="H16" s="234" t="s">
        <v>1188</v>
      </c>
      <c r="I16" s="235">
        <v>20272</v>
      </c>
      <c r="J16" s="236">
        <v>30</v>
      </c>
      <c r="K16" s="246">
        <v>21</v>
      </c>
      <c r="L16" s="246">
        <v>21</v>
      </c>
    </row>
    <row r="17" spans="1:12" ht="20.7" customHeight="1">
      <c r="A17" s="259">
        <v>14</v>
      </c>
      <c r="B17" s="229">
        <v>2</v>
      </c>
      <c r="C17" s="230" t="s">
        <v>45</v>
      </c>
      <c r="D17" s="231" t="s">
        <v>165</v>
      </c>
      <c r="E17" s="230" t="s">
        <v>330</v>
      </c>
      <c r="F17" s="232" t="s">
        <v>1186</v>
      </c>
      <c r="G17" s="233">
        <v>30</v>
      </c>
      <c r="H17" s="234" t="s">
        <v>1188</v>
      </c>
      <c r="I17" s="235">
        <v>18239</v>
      </c>
      <c r="J17" s="236">
        <v>30</v>
      </c>
      <c r="K17" s="246">
        <v>21</v>
      </c>
      <c r="L17" s="246">
        <v>21</v>
      </c>
    </row>
    <row r="18" spans="1:12">
      <c r="A18" s="259">
        <v>15</v>
      </c>
      <c r="B18" s="229">
        <v>2</v>
      </c>
      <c r="C18" s="230" t="s">
        <v>47</v>
      </c>
      <c r="D18" s="231" t="s">
        <v>219</v>
      </c>
      <c r="E18" s="230" t="s">
        <v>353</v>
      </c>
      <c r="F18" s="232" t="s">
        <v>1186</v>
      </c>
      <c r="G18" s="233">
        <v>30</v>
      </c>
      <c r="H18" s="234" t="s">
        <v>1190</v>
      </c>
      <c r="I18" s="235">
        <v>36388</v>
      </c>
      <c r="J18" s="236">
        <v>30</v>
      </c>
      <c r="K18" s="246">
        <v>21</v>
      </c>
      <c r="L18" s="246">
        <v>21</v>
      </c>
    </row>
    <row r="19" spans="1:12">
      <c r="A19" s="259">
        <v>16</v>
      </c>
      <c r="B19" s="229">
        <v>2</v>
      </c>
      <c r="C19" s="230" t="s">
        <v>47</v>
      </c>
      <c r="D19" s="231" t="s">
        <v>220</v>
      </c>
      <c r="E19" s="230" t="s">
        <v>354</v>
      </c>
      <c r="F19" s="232" t="s">
        <v>1186</v>
      </c>
      <c r="G19" s="233">
        <v>30</v>
      </c>
      <c r="H19" s="234" t="s">
        <v>1189</v>
      </c>
      <c r="I19" s="235">
        <v>28793</v>
      </c>
      <c r="J19" s="236">
        <v>30</v>
      </c>
      <c r="K19" s="246">
        <v>21</v>
      </c>
      <c r="L19" s="246">
        <v>21</v>
      </c>
    </row>
    <row r="20" spans="1:12" ht="20.7" customHeight="1">
      <c r="A20" s="259">
        <v>17</v>
      </c>
      <c r="B20" s="229">
        <v>2</v>
      </c>
      <c r="C20" s="230" t="s">
        <v>53</v>
      </c>
      <c r="D20" s="231" t="s">
        <v>213</v>
      </c>
      <c r="E20" s="230" t="s">
        <v>345</v>
      </c>
      <c r="F20" s="232" t="s">
        <v>1186</v>
      </c>
      <c r="G20" s="233">
        <v>33</v>
      </c>
      <c r="H20" s="234" t="s">
        <v>1189</v>
      </c>
      <c r="I20" s="235">
        <v>19761</v>
      </c>
      <c r="J20" s="236">
        <v>33</v>
      </c>
      <c r="K20" s="246">
        <v>21</v>
      </c>
      <c r="L20" s="246">
        <v>21</v>
      </c>
    </row>
    <row r="21" spans="1:12">
      <c r="A21" s="272">
        <v>18</v>
      </c>
      <c r="B21" s="273">
        <v>3</v>
      </c>
      <c r="C21" s="274" t="s">
        <v>45</v>
      </c>
      <c r="D21" s="275" t="s">
        <v>189</v>
      </c>
      <c r="E21" s="274" t="s">
        <v>318</v>
      </c>
      <c r="F21" s="276" t="s">
        <v>1186</v>
      </c>
      <c r="G21" s="277">
        <v>30</v>
      </c>
      <c r="H21" s="278" t="s">
        <v>1189</v>
      </c>
      <c r="I21" s="279">
        <v>24948</v>
      </c>
      <c r="J21" s="280">
        <v>30</v>
      </c>
      <c r="K21" s="281">
        <v>21</v>
      </c>
      <c r="L21" s="281">
        <v>21</v>
      </c>
    </row>
    <row r="22" spans="1:12">
      <c r="A22" s="272">
        <v>19</v>
      </c>
      <c r="B22" s="273">
        <v>3</v>
      </c>
      <c r="C22" s="274" t="s">
        <v>45</v>
      </c>
      <c r="D22" s="275" t="s">
        <v>190</v>
      </c>
      <c r="E22" s="274" t="s">
        <v>319</v>
      </c>
      <c r="F22" s="276" t="s">
        <v>1186</v>
      </c>
      <c r="G22" s="277">
        <v>30</v>
      </c>
      <c r="H22" s="278" t="s">
        <v>1189</v>
      </c>
      <c r="I22" s="279">
        <v>29634</v>
      </c>
      <c r="J22" s="280">
        <v>30</v>
      </c>
      <c r="K22" s="281">
        <v>21</v>
      </c>
      <c r="L22" s="281">
        <v>21</v>
      </c>
    </row>
    <row r="23" spans="1:12">
      <c r="A23" s="272">
        <v>20</v>
      </c>
      <c r="B23" s="273">
        <v>3</v>
      </c>
      <c r="C23" s="274" t="s">
        <v>45</v>
      </c>
      <c r="D23" s="275" t="s">
        <v>196</v>
      </c>
      <c r="E23" s="274" t="s">
        <v>325</v>
      </c>
      <c r="F23" s="276" t="s">
        <v>1186</v>
      </c>
      <c r="G23" s="277">
        <v>30</v>
      </c>
      <c r="H23" s="278" t="s">
        <v>1189</v>
      </c>
      <c r="I23" s="279">
        <v>22343</v>
      </c>
      <c r="J23" s="280">
        <v>30</v>
      </c>
      <c r="K23" s="281">
        <v>21</v>
      </c>
      <c r="L23" s="281">
        <v>21</v>
      </c>
    </row>
    <row r="24" spans="1:12">
      <c r="A24" s="272">
        <v>21</v>
      </c>
      <c r="B24" s="273">
        <v>3</v>
      </c>
      <c r="C24" s="274" t="s">
        <v>45</v>
      </c>
      <c r="D24" s="275" t="s">
        <v>199</v>
      </c>
      <c r="E24" s="274" t="s">
        <v>328</v>
      </c>
      <c r="F24" s="276" t="s">
        <v>1186</v>
      </c>
      <c r="G24" s="277">
        <v>30</v>
      </c>
      <c r="H24" s="278" t="s">
        <v>1189</v>
      </c>
      <c r="I24" s="279">
        <v>19451</v>
      </c>
      <c r="J24" s="280">
        <v>30</v>
      </c>
      <c r="K24" s="281">
        <v>21</v>
      </c>
      <c r="L24" s="281">
        <v>21</v>
      </c>
    </row>
    <row r="25" spans="1:12">
      <c r="A25" s="272">
        <v>22</v>
      </c>
      <c r="B25" s="273">
        <v>3</v>
      </c>
      <c r="C25" s="274" t="s">
        <v>53</v>
      </c>
      <c r="D25" s="275" t="s">
        <v>202</v>
      </c>
      <c r="E25" s="274" t="s">
        <v>333</v>
      </c>
      <c r="F25" s="276" t="s">
        <v>1186</v>
      </c>
      <c r="G25" s="277">
        <v>40</v>
      </c>
      <c r="H25" s="278" t="s">
        <v>1189</v>
      </c>
      <c r="I25" s="279">
        <v>21566</v>
      </c>
      <c r="J25" s="280">
        <v>40</v>
      </c>
      <c r="K25" s="281">
        <v>21</v>
      </c>
      <c r="L25" s="281">
        <v>21</v>
      </c>
    </row>
    <row r="26" spans="1:12">
      <c r="A26" s="272">
        <v>23</v>
      </c>
      <c r="B26" s="273">
        <v>3</v>
      </c>
      <c r="C26" s="274" t="s">
        <v>53</v>
      </c>
      <c r="D26" s="275" t="s">
        <v>205</v>
      </c>
      <c r="E26" s="274" t="s">
        <v>337</v>
      </c>
      <c r="F26" s="276" t="s">
        <v>1186</v>
      </c>
      <c r="G26" s="277">
        <v>42</v>
      </c>
      <c r="H26" s="278" t="s">
        <v>1189</v>
      </c>
      <c r="I26" s="279">
        <v>18002</v>
      </c>
      <c r="J26" s="280">
        <v>32</v>
      </c>
      <c r="K26" s="281">
        <v>21</v>
      </c>
      <c r="L26" s="281">
        <v>21</v>
      </c>
    </row>
    <row r="27" spans="1:12">
      <c r="A27" s="272">
        <v>24</v>
      </c>
      <c r="B27" s="273">
        <v>3</v>
      </c>
      <c r="C27" s="274" t="s">
        <v>49</v>
      </c>
      <c r="D27" s="275" t="s">
        <v>223</v>
      </c>
      <c r="E27" s="274" t="s">
        <v>357</v>
      </c>
      <c r="F27" s="276" t="s">
        <v>1186</v>
      </c>
      <c r="G27" s="277">
        <v>39</v>
      </c>
      <c r="H27" s="278" t="s">
        <v>1189</v>
      </c>
      <c r="I27" s="279">
        <v>23937</v>
      </c>
      <c r="J27" s="280">
        <v>39</v>
      </c>
      <c r="K27" s="281">
        <v>21</v>
      </c>
      <c r="L27" s="281">
        <v>21</v>
      </c>
    </row>
    <row r="28" spans="1:12">
      <c r="A28" s="272">
        <v>25</v>
      </c>
      <c r="B28" s="273">
        <v>3</v>
      </c>
      <c r="C28" s="274" t="s">
        <v>49</v>
      </c>
      <c r="D28" s="275" t="s">
        <v>231</v>
      </c>
      <c r="E28" s="274" t="s">
        <v>366</v>
      </c>
      <c r="F28" s="276" t="s">
        <v>1186</v>
      </c>
      <c r="G28" s="277">
        <v>42</v>
      </c>
      <c r="H28" s="278" t="s">
        <v>1189</v>
      </c>
      <c r="I28" s="279">
        <v>26439</v>
      </c>
      <c r="J28" s="280">
        <v>42</v>
      </c>
      <c r="K28" s="281">
        <v>21</v>
      </c>
      <c r="L28" s="281">
        <v>21</v>
      </c>
    </row>
    <row r="29" spans="1:12" ht="20.7" customHeight="1">
      <c r="A29" s="272">
        <v>26</v>
      </c>
      <c r="B29" s="273">
        <v>3</v>
      </c>
      <c r="C29" s="274" t="s">
        <v>49</v>
      </c>
      <c r="D29" s="275" t="s">
        <v>233</v>
      </c>
      <c r="E29" s="274" t="s">
        <v>369</v>
      </c>
      <c r="F29" s="276" t="s">
        <v>1186</v>
      </c>
      <c r="G29" s="277">
        <v>40</v>
      </c>
      <c r="H29" s="278" t="s">
        <v>1190</v>
      </c>
      <c r="I29" s="279">
        <v>32820</v>
      </c>
      <c r="J29" s="280">
        <v>40</v>
      </c>
      <c r="K29" s="281">
        <v>21</v>
      </c>
      <c r="L29" s="281">
        <v>21</v>
      </c>
    </row>
    <row r="30" spans="1:12">
      <c r="A30" s="272">
        <v>27</v>
      </c>
      <c r="B30" s="273">
        <v>3</v>
      </c>
      <c r="C30" s="274" t="s">
        <v>49</v>
      </c>
      <c r="D30" s="275" t="s">
        <v>234</v>
      </c>
      <c r="E30" s="274" t="s">
        <v>370</v>
      </c>
      <c r="F30" s="276" t="s">
        <v>1186</v>
      </c>
      <c r="G30" s="277">
        <v>34</v>
      </c>
      <c r="H30" s="278" t="s">
        <v>1189</v>
      </c>
      <c r="I30" s="279">
        <v>28073</v>
      </c>
      <c r="J30" s="280">
        <v>34</v>
      </c>
      <c r="K30" s="281">
        <v>21</v>
      </c>
      <c r="L30" s="281">
        <v>21</v>
      </c>
    </row>
    <row r="31" spans="1:12">
      <c r="A31" s="272">
        <v>28</v>
      </c>
      <c r="B31" s="273">
        <v>3</v>
      </c>
      <c r="C31" s="274" t="s">
        <v>51</v>
      </c>
      <c r="D31" s="275" t="s">
        <v>238</v>
      </c>
      <c r="E31" s="274" t="s">
        <v>374</v>
      </c>
      <c r="F31" s="276" t="s">
        <v>1186</v>
      </c>
      <c r="G31" s="277">
        <v>30</v>
      </c>
      <c r="H31" s="278" t="s">
        <v>1190</v>
      </c>
      <c r="I31" s="279">
        <v>39229</v>
      </c>
      <c r="J31" s="280">
        <v>30</v>
      </c>
      <c r="K31" s="281">
        <v>21</v>
      </c>
      <c r="L31" s="281">
        <v>21</v>
      </c>
    </row>
    <row r="32" spans="1:12" ht="20.7" customHeight="1">
      <c r="A32" s="272">
        <v>29</v>
      </c>
      <c r="B32" s="273">
        <v>3</v>
      </c>
      <c r="C32" s="274" t="s">
        <v>51</v>
      </c>
      <c r="D32" s="275" t="s">
        <v>239</v>
      </c>
      <c r="E32" s="274" t="s">
        <v>375</v>
      </c>
      <c r="F32" s="276" t="s">
        <v>1186</v>
      </c>
      <c r="G32" s="277">
        <v>40</v>
      </c>
      <c r="H32" s="278" t="s">
        <v>1190</v>
      </c>
      <c r="I32" s="279">
        <v>44414</v>
      </c>
      <c r="J32" s="280">
        <v>40</v>
      </c>
      <c r="K32" s="281">
        <v>21</v>
      </c>
      <c r="L32" s="281">
        <v>21</v>
      </c>
    </row>
    <row r="33" spans="1:12">
      <c r="A33" s="272">
        <v>30</v>
      </c>
      <c r="B33" s="273">
        <v>3</v>
      </c>
      <c r="C33" s="274" t="s">
        <v>49</v>
      </c>
      <c r="D33" s="275" t="s">
        <v>236</v>
      </c>
      <c r="E33" s="274" t="s">
        <v>372</v>
      </c>
      <c r="F33" s="276" t="s">
        <v>1186</v>
      </c>
      <c r="G33" s="277">
        <v>40</v>
      </c>
      <c r="H33" s="278" t="s">
        <v>1189</v>
      </c>
      <c r="I33" s="279">
        <v>28539</v>
      </c>
      <c r="J33" s="280">
        <v>40</v>
      </c>
      <c r="K33" s="281">
        <v>21</v>
      </c>
      <c r="L33" s="281">
        <v>21</v>
      </c>
    </row>
    <row r="34" spans="1:12" ht="20.7" customHeight="1">
      <c r="A34" s="259">
        <v>31</v>
      </c>
      <c r="B34" s="229">
        <v>4</v>
      </c>
      <c r="C34" s="230" t="s">
        <v>53</v>
      </c>
      <c r="D34" s="231" t="s">
        <v>206</v>
      </c>
      <c r="E34" s="230" t="s">
        <v>338</v>
      </c>
      <c r="F34" s="232" t="s">
        <v>1186</v>
      </c>
      <c r="G34" s="233">
        <v>45</v>
      </c>
      <c r="H34" s="234" t="s">
        <v>1189</v>
      </c>
      <c r="I34" s="235">
        <v>20876</v>
      </c>
      <c r="J34" s="236">
        <v>45</v>
      </c>
      <c r="K34" s="246">
        <v>21</v>
      </c>
      <c r="L34" s="246">
        <v>21</v>
      </c>
    </row>
    <row r="35" spans="1:12">
      <c r="A35" s="259">
        <v>32</v>
      </c>
      <c r="B35" s="229">
        <v>4</v>
      </c>
      <c r="C35" s="230" t="s">
        <v>53</v>
      </c>
      <c r="D35" s="231" t="s">
        <v>208</v>
      </c>
      <c r="E35" s="230" t="s">
        <v>340</v>
      </c>
      <c r="F35" s="232" t="s">
        <v>1186</v>
      </c>
      <c r="G35" s="233">
        <v>42</v>
      </c>
      <c r="H35" s="234" t="s">
        <v>1189</v>
      </c>
      <c r="I35" s="235">
        <v>26706</v>
      </c>
      <c r="J35" s="236">
        <v>42</v>
      </c>
      <c r="K35" s="246">
        <v>21</v>
      </c>
      <c r="L35" s="246">
        <v>21</v>
      </c>
    </row>
    <row r="36" spans="1:12">
      <c r="A36" s="259">
        <v>33</v>
      </c>
      <c r="B36" s="229">
        <v>4</v>
      </c>
      <c r="C36" s="230" t="s">
        <v>53</v>
      </c>
      <c r="D36" s="231" t="s">
        <v>209</v>
      </c>
      <c r="E36" s="230" t="s">
        <v>341</v>
      </c>
      <c r="F36" s="232" t="s">
        <v>1186</v>
      </c>
      <c r="G36" s="233">
        <v>42</v>
      </c>
      <c r="H36" s="234" t="s">
        <v>1189</v>
      </c>
      <c r="I36" s="235">
        <v>20307</v>
      </c>
      <c r="J36" s="236">
        <v>42</v>
      </c>
      <c r="K36" s="246">
        <v>21</v>
      </c>
      <c r="L36" s="246">
        <v>21</v>
      </c>
    </row>
    <row r="37" spans="1:12" ht="20.7" customHeight="1">
      <c r="A37" s="259">
        <v>34</v>
      </c>
      <c r="B37" s="229">
        <v>4</v>
      </c>
      <c r="C37" s="230" t="s">
        <v>47</v>
      </c>
      <c r="D37" s="231" t="s">
        <v>217</v>
      </c>
      <c r="E37" s="230" t="s">
        <v>349</v>
      </c>
      <c r="F37" s="232" t="s">
        <v>1186</v>
      </c>
      <c r="G37" s="233">
        <v>30</v>
      </c>
      <c r="H37" s="234" t="s">
        <v>1189</v>
      </c>
      <c r="I37" s="235">
        <v>20814</v>
      </c>
      <c r="J37" s="236">
        <v>30</v>
      </c>
      <c r="K37" s="246">
        <v>21</v>
      </c>
      <c r="L37" s="246">
        <v>21</v>
      </c>
    </row>
    <row r="38" spans="1:12">
      <c r="A38" s="259">
        <v>35</v>
      </c>
      <c r="B38" s="229">
        <v>4</v>
      </c>
      <c r="C38" s="230" t="s">
        <v>55</v>
      </c>
      <c r="D38" s="231" t="s">
        <v>176</v>
      </c>
      <c r="E38" s="230" t="s">
        <v>303</v>
      </c>
      <c r="F38" s="232" t="s">
        <v>1186</v>
      </c>
      <c r="G38" s="233">
        <v>38</v>
      </c>
      <c r="H38" s="234" t="s">
        <v>1190</v>
      </c>
      <c r="I38" s="235">
        <v>31592</v>
      </c>
      <c r="J38" s="236">
        <v>38</v>
      </c>
      <c r="K38" s="246">
        <v>21</v>
      </c>
      <c r="L38" s="246">
        <v>21</v>
      </c>
    </row>
    <row r="39" spans="1:12">
      <c r="A39" s="259">
        <v>36</v>
      </c>
      <c r="B39" s="229">
        <v>4</v>
      </c>
      <c r="C39" s="230" t="s">
        <v>49</v>
      </c>
      <c r="D39" s="231" t="s">
        <v>222</v>
      </c>
      <c r="E39" s="230" t="s">
        <v>356</v>
      </c>
      <c r="F39" s="232" t="s">
        <v>1186</v>
      </c>
      <c r="G39" s="233">
        <v>40</v>
      </c>
      <c r="H39" s="234" t="s">
        <v>1190</v>
      </c>
      <c r="I39" s="235">
        <v>36040</v>
      </c>
      <c r="J39" s="236">
        <v>40</v>
      </c>
      <c r="K39" s="246">
        <v>21</v>
      </c>
      <c r="L39" s="246">
        <v>21</v>
      </c>
    </row>
    <row r="40" spans="1:12" ht="20.7" customHeight="1">
      <c r="A40" s="259">
        <v>37</v>
      </c>
      <c r="B40" s="229">
        <v>4</v>
      </c>
      <c r="C40" s="230" t="s">
        <v>49</v>
      </c>
      <c r="D40" s="231" t="s">
        <v>226</v>
      </c>
      <c r="E40" s="230" t="s">
        <v>360</v>
      </c>
      <c r="F40" s="232" t="s">
        <v>1186</v>
      </c>
      <c r="G40" s="233">
        <v>38</v>
      </c>
      <c r="H40" s="234" t="s">
        <v>1190</v>
      </c>
      <c r="I40" s="235">
        <v>37390</v>
      </c>
      <c r="J40" s="236">
        <v>38</v>
      </c>
      <c r="K40" s="246">
        <v>21</v>
      </c>
      <c r="L40" s="246">
        <v>21</v>
      </c>
    </row>
    <row r="41" spans="1:12">
      <c r="A41" s="259">
        <v>38</v>
      </c>
      <c r="B41" s="229">
        <v>4</v>
      </c>
      <c r="C41" s="230" t="s">
        <v>49</v>
      </c>
      <c r="D41" s="231" t="s">
        <v>228</v>
      </c>
      <c r="E41" s="230" t="s">
        <v>363</v>
      </c>
      <c r="F41" s="232" t="s">
        <v>1186</v>
      </c>
      <c r="G41" s="233">
        <v>55</v>
      </c>
      <c r="H41" s="234" t="s">
        <v>1190</v>
      </c>
      <c r="I41" s="235">
        <v>30555</v>
      </c>
      <c r="J41" s="236">
        <v>55</v>
      </c>
      <c r="K41" s="246">
        <v>21</v>
      </c>
      <c r="L41" s="246">
        <v>21</v>
      </c>
    </row>
    <row r="42" spans="1:12">
      <c r="A42" s="259">
        <v>39</v>
      </c>
      <c r="B42" s="229">
        <v>4</v>
      </c>
      <c r="C42" s="230" t="s">
        <v>51</v>
      </c>
      <c r="D42" s="231" t="s">
        <v>240</v>
      </c>
      <c r="E42" s="230" t="s">
        <v>376</v>
      </c>
      <c r="F42" s="232" t="s">
        <v>1186</v>
      </c>
      <c r="G42" s="233">
        <v>43</v>
      </c>
      <c r="H42" s="234" t="s">
        <v>1189</v>
      </c>
      <c r="I42" s="235">
        <v>26994</v>
      </c>
      <c r="J42" s="236">
        <v>43</v>
      </c>
      <c r="K42" s="246">
        <v>21</v>
      </c>
      <c r="L42" s="246">
        <v>21</v>
      </c>
    </row>
    <row r="43" spans="1:12" ht="20.7" customHeight="1">
      <c r="A43" s="259">
        <v>40</v>
      </c>
      <c r="B43" s="229">
        <v>4</v>
      </c>
      <c r="C43" s="230" t="s">
        <v>51</v>
      </c>
      <c r="D43" s="231" t="s">
        <v>244</v>
      </c>
      <c r="E43" s="230" t="s">
        <v>381</v>
      </c>
      <c r="F43" s="232" t="s">
        <v>1186</v>
      </c>
      <c r="G43" s="233">
        <v>36</v>
      </c>
      <c r="H43" s="234" t="s">
        <v>1190</v>
      </c>
      <c r="I43" s="235">
        <v>37692</v>
      </c>
      <c r="J43" s="236">
        <v>36</v>
      </c>
      <c r="K43" s="246">
        <v>21</v>
      </c>
      <c r="L43" s="246">
        <v>21</v>
      </c>
    </row>
    <row r="44" spans="1:12">
      <c r="A44" s="259">
        <v>41</v>
      </c>
      <c r="B44" s="229">
        <v>4</v>
      </c>
      <c r="C44" s="230" t="s">
        <v>53</v>
      </c>
      <c r="D44" s="231" t="s">
        <v>212</v>
      </c>
      <c r="E44" s="230" t="s">
        <v>344</v>
      </c>
      <c r="F44" s="232" t="s">
        <v>1186</v>
      </c>
      <c r="G44" s="233">
        <v>38</v>
      </c>
      <c r="H44" s="234" t="s">
        <v>1190</v>
      </c>
      <c r="I44" s="235">
        <v>31088</v>
      </c>
      <c r="J44" s="236">
        <v>38</v>
      </c>
      <c r="K44" s="246">
        <v>21</v>
      </c>
      <c r="L44" s="246">
        <v>21</v>
      </c>
    </row>
    <row r="45" spans="1:12">
      <c r="A45" s="259">
        <v>42</v>
      </c>
      <c r="B45" s="229">
        <v>4</v>
      </c>
      <c r="C45" s="230" t="s">
        <v>88</v>
      </c>
      <c r="D45" s="231" t="s">
        <v>182</v>
      </c>
      <c r="E45" s="230" t="s">
        <v>310</v>
      </c>
      <c r="F45" s="232" t="s">
        <v>1186</v>
      </c>
      <c r="G45" s="233">
        <v>30</v>
      </c>
      <c r="H45" s="234" t="s">
        <v>1189</v>
      </c>
      <c r="I45" s="235">
        <v>28737</v>
      </c>
      <c r="J45" s="236">
        <v>30</v>
      </c>
      <c r="K45" s="246">
        <v>21</v>
      </c>
      <c r="L45" s="246">
        <v>21</v>
      </c>
    </row>
    <row r="46" spans="1:12">
      <c r="A46" s="272">
        <v>43</v>
      </c>
      <c r="B46" s="273">
        <v>5</v>
      </c>
      <c r="C46" s="274" t="s">
        <v>45</v>
      </c>
      <c r="D46" s="275" t="s">
        <v>191</v>
      </c>
      <c r="E46" s="274" t="s">
        <v>320</v>
      </c>
      <c r="F46" s="276" t="s">
        <v>1186</v>
      </c>
      <c r="G46" s="277">
        <v>30</v>
      </c>
      <c r="H46" s="278" t="s">
        <v>1190</v>
      </c>
      <c r="I46" s="279">
        <v>36267</v>
      </c>
      <c r="J46" s="280">
        <v>30</v>
      </c>
      <c r="K46" s="281">
        <v>21</v>
      </c>
      <c r="L46" s="281">
        <v>21</v>
      </c>
    </row>
    <row r="47" spans="1:12">
      <c r="A47" s="272">
        <v>44</v>
      </c>
      <c r="B47" s="273">
        <v>5</v>
      </c>
      <c r="C47" s="274" t="s">
        <v>55</v>
      </c>
      <c r="D47" s="275" t="s">
        <v>174</v>
      </c>
      <c r="E47" s="274" t="s">
        <v>301</v>
      </c>
      <c r="F47" s="276" t="s">
        <v>1186</v>
      </c>
      <c r="G47" s="277">
        <v>37</v>
      </c>
      <c r="H47" s="278" t="s">
        <v>1190</v>
      </c>
      <c r="I47" s="279">
        <v>30903</v>
      </c>
      <c r="J47" s="280">
        <v>37</v>
      </c>
      <c r="K47" s="281">
        <v>21</v>
      </c>
      <c r="L47" s="281">
        <v>21</v>
      </c>
    </row>
    <row r="48" spans="1:12" ht="20.7" customHeight="1">
      <c r="A48" s="272">
        <v>45</v>
      </c>
      <c r="B48" s="273">
        <v>5</v>
      </c>
      <c r="C48" s="274" t="s">
        <v>55</v>
      </c>
      <c r="D48" s="275" t="s">
        <v>175</v>
      </c>
      <c r="E48" s="274" t="s">
        <v>302</v>
      </c>
      <c r="F48" s="276" t="s">
        <v>1186</v>
      </c>
      <c r="G48" s="277">
        <v>52</v>
      </c>
      <c r="H48" s="278" t="s">
        <v>1190</v>
      </c>
      <c r="I48" s="279">
        <v>31150</v>
      </c>
      <c r="J48" s="280">
        <v>52</v>
      </c>
      <c r="K48" s="281">
        <v>21</v>
      </c>
      <c r="L48" s="281">
        <v>21</v>
      </c>
    </row>
    <row r="49" spans="1:12">
      <c r="A49" s="272">
        <v>46</v>
      </c>
      <c r="B49" s="273">
        <v>5</v>
      </c>
      <c r="C49" s="274" t="s">
        <v>49</v>
      </c>
      <c r="D49" s="275" t="s">
        <v>232</v>
      </c>
      <c r="E49" s="274" t="s">
        <v>368</v>
      </c>
      <c r="F49" s="276" t="s">
        <v>1186</v>
      </c>
      <c r="G49" s="277">
        <v>42</v>
      </c>
      <c r="H49" s="278" t="s">
        <v>1189</v>
      </c>
      <c r="I49" s="279">
        <v>24795</v>
      </c>
      <c r="J49" s="280">
        <v>42</v>
      </c>
      <c r="K49" s="281">
        <v>21</v>
      </c>
      <c r="L49" s="281">
        <v>21</v>
      </c>
    </row>
    <row r="50" spans="1:12">
      <c r="A50" s="272">
        <v>47</v>
      </c>
      <c r="B50" s="273">
        <v>5</v>
      </c>
      <c r="C50" s="274" t="s">
        <v>51</v>
      </c>
      <c r="D50" s="275" t="s">
        <v>241</v>
      </c>
      <c r="E50" s="274" t="s">
        <v>378</v>
      </c>
      <c r="F50" s="276" t="s">
        <v>1186</v>
      </c>
      <c r="G50" s="277">
        <v>30</v>
      </c>
      <c r="H50" s="278" t="s">
        <v>1190</v>
      </c>
      <c r="I50" s="279">
        <v>32646</v>
      </c>
      <c r="J50" s="280">
        <v>30</v>
      </c>
      <c r="K50" s="281">
        <v>21</v>
      </c>
      <c r="L50" s="281">
        <v>21</v>
      </c>
    </row>
    <row r="51" spans="1:12" ht="20.7" customHeight="1">
      <c r="A51" s="272">
        <v>48</v>
      </c>
      <c r="B51" s="273">
        <v>5</v>
      </c>
      <c r="C51" s="274" t="s">
        <v>51</v>
      </c>
      <c r="D51" s="275" t="s">
        <v>245</v>
      </c>
      <c r="E51" s="274" t="s">
        <v>382</v>
      </c>
      <c r="F51" s="276" t="s">
        <v>1186</v>
      </c>
      <c r="G51" s="277">
        <v>40</v>
      </c>
      <c r="H51" s="278" t="s">
        <v>1190</v>
      </c>
      <c r="I51" s="279">
        <v>43356</v>
      </c>
      <c r="J51" s="280">
        <v>40</v>
      </c>
      <c r="K51" s="281">
        <v>21</v>
      </c>
      <c r="L51" s="281">
        <v>21</v>
      </c>
    </row>
    <row r="52" spans="1:12">
      <c r="A52" s="259">
        <v>49</v>
      </c>
      <c r="B52" s="229">
        <v>6</v>
      </c>
      <c r="C52" s="230" t="s">
        <v>88</v>
      </c>
      <c r="D52" s="231" t="s">
        <v>179</v>
      </c>
      <c r="E52" s="230" t="s">
        <v>307</v>
      </c>
      <c r="F52" s="232" t="s">
        <v>1186</v>
      </c>
      <c r="G52" s="233">
        <v>40</v>
      </c>
      <c r="H52" s="234" t="s">
        <v>1190</v>
      </c>
      <c r="I52" s="235">
        <v>46890</v>
      </c>
      <c r="J52" s="236">
        <v>40</v>
      </c>
      <c r="K52" s="246">
        <v>21</v>
      </c>
      <c r="L52" s="246">
        <v>21</v>
      </c>
    </row>
    <row r="53" spans="1:12" ht="20.7" customHeight="1">
      <c r="A53" s="259">
        <v>50</v>
      </c>
      <c r="B53" s="229">
        <v>6</v>
      </c>
      <c r="C53" s="230" t="s">
        <v>88</v>
      </c>
      <c r="D53" s="231" t="s">
        <v>181</v>
      </c>
      <c r="E53" s="230" t="s">
        <v>309</v>
      </c>
      <c r="F53" s="232" t="s">
        <v>1186</v>
      </c>
      <c r="G53" s="233">
        <v>40</v>
      </c>
      <c r="H53" s="234" t="s">
        <v>1190</v>
      </c>
      <c r="I53" s="235">
        <v>53162</v>
      </c>
      <c r="J53" s="236">
        <v>40</v>
      </c>
      <c r="K53" s="246">
        <v>21</v>
      </c>
      <c r="L53" s="246">
        <v>21</v>
      </c>
    </row>
    <row r="54" spans="1:12" ht="24.6" customHeight="1">
      <c r="A54" s="259">
        <v>51</v>
      </c>
      <c r="B54" s="229">
        <v>6</v>
      </c>
      <c r="C54" s="230" t="s">
        <v>45</v>
      </c>
      <c r="D54" s="231" t="s">
        <v>187</v>
      </c>
      <c r="E54" s="230" t="s">
        <v>316</v>
      </c>
      <c r="F54" s="232" t="s">
        <v>1186</v>
      </c>
      <c r="G54" s="233">
        <v>40</v>
      </c>
      <c r="H54" s="234" t="s">
        <v>1190</v>
      </c>
      <c r="I54" s="235">
        <v>36493</v>
      </c>
      <c r="J54" s="236">
        <v>40</v>
      </c>
      <c r="K54" s="246">
        <v>21</v>
      </c>
      <c r="L54" s="246">
        <v>21</v>
      </c>
    </row>
    <row r="55" spans="1:12">
      <c r="A55" s="259">
        <v>52</v>
      </c>
      <c r="B55" s="229">
        <v>6</v>
      </c>
      <c r="C55" s="230" t="s">
        <v>53</v>
      </c>
      <c r="D55" s="231" t="s">
        <v>204</v>
      </c>
      <c r="E55" s="230" t="s">
        <v>335</v>
      </c>
      <c r="F55" s="232" t="s">
        <v>1186</v>
      </c>
      <c r="G55" s="233">
        <v>34</v>
      </c>
      <c r="H55" s="234" t="s">
        <v>1190</v>
      </c>
      <c r="I55" s="235">
        <v>35158</v>
      </c>
      <c r="J55" s="236">
        <v>34</v>
      </c>
      <c r="K55" s="246">
        <v>21</v>
      </c>
      <c r="L55" s="246">
        <v>21</v>
      </c>
    </row>
    <row r="56" spans="1:12" ht="20.7" customHeight="1">
      <c r="A56" s="259">
        <v>53</v>
      </c>
      <c r="B56" s="229">
        <v>6</v>
      </c>
      <c r="C56" s="230" t="s">
        <v>55</v>
      </c>
      <c r="D56" s="231" t="s">
        <v>171</v>
      </c>
      <c r="E56" s="230" t="s">
        <v>298</v>
      </c>
      <c r="F56" s="232" t="s">
        <v>1186</v>
      </c>
      <c r="G56" s="233">
        <v>37</v>
      </c>
      <c r="H56" s="234" t="s">
        <v>1190</v>
      </c>
      <c r="I56" s="235">
        <v>41639</v>
      </c>
      <c r="J56" s="236">
        <v>37</v>
      </c>
      <c r="K56" s="246">
        <v>21</v>
      </c>
      <c r="L56" s="246">
        <v>21</v>
      </c>
    </row>
    <row r="57" spans="1:12">
      <c r="A57" s="259">
        <v>54</v>
      </c>
      <c r="B57" s="229">
        <v>6</v>
      </c>
      <c r="C57" s="230" t="s">
        <v>51</v>
      </c>
      <c r="D57" s="231" t="s">
        <v>242</v>
      </c>
      <c r="E57" s="230" t="s">
        <v>379</v>
      </c>
      <c r="F57" s="232" t="s">
        <v>1186</v>
      </c>
      <c r="G57" s="233">
        <v>60</v>
      </c>
      <c r="H57" s="234" t="s">
        <v>1190</v>
      </c>
      <c r="I57" s="235">
        <v>54029</v>
      </c>
      <c r="J57" s="236">
        <v>60</v>
      </c>
      <c r="K57" s="246">
        <v>21</v>
      </c>
      <c r="L57" s="246">
        <v>21</v>
      </c>
    </row>
    <row r="58" spans="1:12" ht="20.7" customHeight="1">
      <c r="A58" s="272">
        <v>55</v>
      </c>
      <c r="B58" s="273">
        <v>7</v>
      </c>
      <c r="C58" s="274" t="s">
        <v>45</v>
      </c>
      <c r="D58" s="275" t="s">
        <v>184</v>
      </c>
      <c r="E58" s="274" t="s">
        <v>312</v>
      </c>
      <c r="F58" s="276" t="s">
        <v>1186</v>
      </c>
      <c r="G58" s="277">
        <v>60</v>
      </c>
      <c r="H58" s="278" t="s">
        <v>1190</v>
      </c>
      <c r="I58" s="279">
        <v>51023</v>
      </c>
      <c r="J58" s="280">
        <v>60</v>
      </c>
      <c r="K58" s="281">
        <v>21</v>
      </c>
      <c r="L58" s="281">
        <v>21</v>
      </c>
    </row>
    <row r="59" spans="1:12">
      <c r="A59" s="272">
        <v>56</v>
      </c>
      <c r="B59" s="273">
        <v>7</v>
      </c>
      <c r="C59" s="274" t="s">
        <v>45</v>
      </c>
      <c r="D59" s="275" t="s">
        <v>185</v>
      </c>
      <c r="E59" s="274" t="s">
        <v>313</v>
      </c>
      <c r="F59" s="276" t="s">
        <v>1186</v>
      </c>
      <c r="G59" s="277">
        <v>60</v>
      </c>
      <c r="H59" s="278" t="s">
        <v>1190</v>
      </c>
      <c r="I59" s="279">
        <v>49182</v>
      </c>
      <c r="J59" s="280">
        <v>60</v>
      </c>
      <c r="K59" s="281">
        <v>21</v>
      </c>
      <c r="L59" s="281">
        <v>21</v>
      </c>
    </row>
    <row r="60" spans="1:12">
      <c r="A60" s="272">
        <v>57</v>
      </c>
      <c r="B60" s="273">
        <v>7</v>
      </c>
      <c r="C60" s="274" t="s">
        <v>45</v>
      </c>
      <c r="D60" s="275" t="s">
        <v>192</v>
      </c>
      <c r="E60" s="274" t="s">
        <v>321</v>
      </c>
      <c r="F60" s="276" t="s">
        <v>1186</v>
      </c>
      <c r="G60" s="277">
        <v>55</v>
      </c>
      <c r="H60" s="278" t="s">
        <v>1190</v>
      </c>
      <c r="I60" s="279">
        <v>43198</v>
      </c>
      <c r="J60" s="280">
        <v>55</v>
      </c>
      <c r="K60" s="281">
        <v>21</v>
      </c>
      <c r="L60" s="281">
        <v>21</v>
      </c>
    </row>
    <row r="61" spans="1:12" ht="20.7" customHeight="1">
      <c r="A61" s="272">
        <v>58</v>
      </c>
      <c r="B61" s="273">
        <v>7</v>
      </c>
      <c r="C61" s="274" t="s">
        <v>45</v>
      </c>
      <c r="D61" s="275" t="s">
        <v>194</v>
      </c>
      <c r="E61" s="274" t="s">
        <v>323</v>
      </c>
      <c r="F61" s="276" t="s">
        <v>1186</v>
      </c>
      <c r="G61" s="277">
        <v>60</v>
      </c>
      <c r="H61" s="278" t="s">
        <v>1190</v>
      </c>
      <c r="I61" s="279">
        <v>46721</v>
      </c>
      <c r="J61" s="280">
        <v>60</v>
      </c>
      <c r="K61" s="281">
        <v>17</v>
      </c>
      <c r="L61" s="281">
        <v>21</v>
      </c>
    </row>
    <row r="62" spans="1:12">
      <c r="A62" s="272">
        <v>59</v>
      </c>
      <c r="B62" s="273">
        <v>7</v>
      </c>
      <c r="C62" s="274" t="s">
        <v>53</v>
      </c>
      <c r="D62" s="275" t="s">
        <v>210</v>
      </c>
      <c r="E62" s="274" t="s">
        <v>342</v>
      </c>
      <c r="F62" s="276" t="s">
        <v>1186</v>
      </c>
      <c r="G62" s="277">
        <v>40</v>
      </c>
      <c r="H62" s="278" t="s">
        <v>1190</v>
      </c>
      <c r="I62" s="279">
        <v>31737</v>
      </c>
      <c r="J62" s="280">
        <v>40</v>
      </c>
      <c r="K62" s="281">
        <v>21</v>
      </c>
      <c r="L62" s="281">
        <v>21</v>
      </c>
    </row>
    <row r="63" spans="1:12" ht="20.7" customHeight="1">
      <c r="A63" s="259">
        <v>60</v>
      </c>
      <c r="B63" s="229">
        <v>8</v>
      </c>
      <c r="C63" s="230" t="s">
        <v>88</v>
      </c>
      <c r="D63" s="231" t="s">
        <v>178</v>
      </c>
      <c r="E63" s="230" t="s">
        <v>306</v>
      </c>
      <c r="F63" s="232" t="s">
        <v>1186</v>
      </c>
      <c r="G63" s="233">
        <v>70</v>
      </c>
      <c r="H63" s="234" t="s">
        <v>1191</v>
      </c>
      <c r="I63" s="235">
        <v>69140</v>
      </c>
      <c r="J63" s="236">
        <v>70</v>
      </c>
      <c r="K63" s="246">
        <v>17</v>
      </c>
      <c r="L63" s="246">
        <v>17</v>
      </c>
    </row>
    <row r="64" spans="1:12">
      <c r="A64" s="259">
        <v>61</v>
      </c>
      <c r="B64" s="229">
        <v>8</v>
      </c>
      <c r="C64" s="230" t="s">
        <v>53</v>
      </c>
      <c r="D64" s="231" t="s">
        <v>203</v>
      </c>
      <c r="E64" s="230" t="s">
        <v>334</v>
      </c>
      <c r="F64" s="232" t="s">
        <v>1186</v>
      </c>
      <c r="G64" s="233">
        <v>59</v>
      </c>
      <c r="H64" s="234" t="s">
        <v>1190</v>
      </c>
      <c r="I64" s="235">
        <v>47483</v>
      </c>
      <c r="J64" s="236">
        <v>59</v>
      </c>
      <c r="K64" s="246">
        <v>21</v>
      </c>
      <c r="L64" s="246">
        <v>17</v>
      </c>
    </row>
    <row r="65" spans="1:12">
      <c r="A65" s="259">
        <v>62</v>
      </c>
      <c r="B65" s="229">
        <v>8</v>
      </c>
      <c r="C65" s="230" t="s">
        <v>55</v>
      </c>
      <c r="D65" s="231" t="s">
        <v>172</v>
      </c>
      <c r="E65" s="230" t="s">
        <v>299</v>
      </c>
      <c r="F65" s="232" t="s">
        <v>1186</v>
      </c>
      <c r="G65" s="233">
        <v>74</v>
      </c>
      <c r="H65" s="234" t="s">
        <v>1190</v>
      </c>
      <c r="I65" s="235">
        <v>48907</v>
      </c>
      <c r="J65" s="236">
        <v>74</v>
      </c>
      <c r="K65" s="246">
        <v>21</v>
      </c>
      <c r="L65" s="246">
        <v>17</v>
      </c>
    </row>
    <row r="66" spans="1:12" ht="20.7" customHeight="1">
      <c r="A66" s="259">
        <v>63</v>
      </c>
      <c r="B66" s="229">
        <v>8</v>
      </c>
      <c r="C66" s="230" t="s">
        <v>49</v>
      </c>
      <c r="D66" s="231" t="s">
        <v>224</v>
      </c>
      <c r="E66" s="230" t="s">
        <v>358</v>
      </c>
      <c r="F66" s="232" t="s">
        <v>1186</v>
      </c>
      <c r="G66" s="233">
        <v>90</v>
      </c>
      <c r="H66" s="234" t="s">
        <v>1190</v>
      </c>
      <c r="I66" s="235">
        <v>54535</v>
      </c>
      <c r="J66" s="236">
        <v>90</v>
      </c>
      <c r="K66" s="246">
        <v>17</v>
      </c>
      <c r="L66" s="246">
        <v>17</v>
      </c>
    </row>
    <row r="67" spans="1:12">
      <c r="A67" s="259">
        <v>64</v>
      </c>
      <c r="B67" s="229">
        <v>8</v>
      </c>
      <c r="C67" s="230" t="s">
        <v>49</v>
      </c>
      <c r="D67" s="231" t="s">
        <v>229</v>
      </c>
      <c r="E67" s="230" t="s">
        <v>364</v>
      </c>
      <c r="F67" s="232" t="s">
        <v>1186</v>
      </c>
      <c r="G67" s="233">
        <v>78</v>
      </c>
      <c r="H67" s="234" t="s">
        <v>1191</v>
      </c>
      <c r="I67" s="235">
        <v>52573</v>
      </c>
      <c r="J67" s="236">
        <v>78</v>
      </c>
      <c r="K67" s="246">
        <v>17</v>
      </c>
      <c r="L67" s="246">
        <v>17</v>
      </c>
    </row>
    <row r="68" spans="1:12">
      <c r="A68" s="259">
        <v>65</v>
      </c>
      <c r="B68" s="229">
        <v>8</v>
      </c>
      <c r="C68" s="230" t="s">
        <v>53</v>
      </c>
      <c r="D68" s="231" t="s">
        <v>211</v>
      </c>
      <c r="E68" s="230" t="s">
        <v>343</v>
      </c>
      <c r="F68" s="232" t="s">
        <v>1186</v>
      </c>
      <c r="G68" s="233">
        <v>60</v>
      </c>
      <c r="H68" s="234" t="s">
        <v>1192</v>
      </c>
      <c r="I68" s="235">
        <v>41934</v>
      </c>
      <c r="J68" s="236">
        <v>60</v>
      </c>
      <c r="K68" s="246">
        <v>17</v>
      </c>
      <c r="L68" s="246">
        <v>17</v>
      </c>
    </row>
    <row r="69" spans="1:12" ht="20.7" customHeight="1">
      <c r="A69" s="272">
        <v>66</v>
      </c>
      <c r="B69" s="273">
        <v>9</v>
      </c>
      <c r="C69" s="274" t="s">
        <v>88</v>
      </c>
      <c r="D69" s="275" t="s">
        <v>180</v>
      </c>
      <c r="E69" s="274" t="s">
        <v>308</v>
      </c>
      <c r="F69" s="276" t="s">
        <v>1186</v>
      </c>
      <c r="G69" s="277">
        <v>90</v>
      </c>
      <c r="H69" s="278" t="s">
        <v>1191</v>
      </c>
      <c r="I69" s="279">
        <v>81383</v>
      </c>
      <c r="J69" s="280">
        <v>90</v>
      </c>
      <c r="K69" s="281">
        <v>14</v>
      </c>
      <c r="L69" s="281">
        <v>17</v>
      </c>
    </row>
    <row r="70" spans="1:12" ht="20.7" customHeight="1">
      <c r="A70" s="272">
        <v>67</v>
      </c>
      <c r="B70" s="273">
        <v>9</v>
      </c>
      <c r="C70" s="274" t="s">
        <v>55</v>
      </c>
      <c r="D70" s="275" t="s">
        <v>173</v>
      </c>
      <c r="E70" s="274" t="s">
        <v>300</v>
      </c>
      <c r="F70" s="276" t="s">
        <v>1186</v>
      </c>
      <c r="G70" s="277">
        <v>116</v>
      </c>
      <c r="H70" s="278" t="s">
        <v>1193</v>
      </c>
      <c r="I70" s="279">
        <v>53566</v>
      </c>
      <c r="J70" s="280">
        <v>116</v>
      </c>
      <c r="K70" s="281">
        <v>14</v>
      </c>
      <c r="L70" s="281">
        <v>17</v>
      </c>
    </row>
    <row r="71" spans="1:12" ht="20.7" customHeight="1">
      <c r="A71" s="272">
        <v>68</v>
      </c>
      <c r="B71" s="273">
        <v>9</v>
      </c>
      <c r="C71" s="274" t="s">
        <v>49</v>
      </c>
      <c r="D71" s="275" t="s">
        <v>225</v>
      </c>
      <c r="E71" s="274" t="s">
        <v>359</v>
      </c>
      <c r="F71" s="276" t="s">
        <v>1186</v>
      </c>
      <c r="G71" s="277">
        <v>108</v>
      </c>
      <c r="H71" s="278" t="s">
        <v>1193</v>
      </c>
      <c r="I71" s="279">
        <v>38443</v>
      </c>
      <c r="J71" s="280">
        <v>108</v>
      </c>
      <c r="K71" s="281">
        <v>17</v>
      </c>
      <c r="L71" s="281">
        <v>17</v>
      </c>
    </row>
    <row r="72" spans="1:12" ht="20.7" customHeight="1">
      <c r="A72" s="272">
        <v>69</v>
      </c>
      <c r="B72" s="273">
        <v>9</v>
      </c>
      <c r="C72" s="274" t="s">
        <v>49</v>
      </c>
      <c r="D72" s="275" t="s">
        <v>230</v>
      </c>
      <c r="E72" s="274" t="s">
        <v>365</v>
      </c>
      <c r="F72" s="276" t="s">
        <v>1186</v>
      </c>
      <c r="G72" s="277">
        <v>105</v>
      </c>
      <c r="H72" s="278" t="s">
        <v>1191</v>
      </c>
      <c r="I72" s="279">
        <v>52908</v>
      </c>
      <c r="J72" s="280">
        <v>105</v>
      </c>
      <c r="K72" s="281">
        <v>17</v>
      </c>
      <c r="L72" s="281">
        <v>17</v>
      </c>
    </row>
    <row r="73" spans="1:12" ht="20.7" customHeight="1">
      <c r="A73" s="272">
        <v>70</v>
      </c>
      <c r="B73" s="273">
        <v>9</v>
      </c>
      <c r="C73" s="274" t="s">
        <v>51</v>
      </c>
      <c r="D73" s="275" t="s">
        <v>243</v>
      </c>
      <c r="E73" s="274" t="s">
        <v>380</v>
      </c>
      <c r="F73" s="276" t="s">
        <v>1186</v>
      </c>
      <c r="G73" s="277">
        <v>90</v>
      </c>
      <c r="H73" s="278" t="s">
        <v>1191</v>
      </c>
      <c r="I73" s="279">
        <v>53438</v>
      </c>
      <c r="J73" s="280">
        <v>90</v>
      </c>
      <c r="K73" s="281">
        <v>17</v>
      </c>
      <c r="L73" s="281">
        <v>17</v>
      </c>
    </row>
    <row r="74" spans="1:12" ht="24.6" customHeight="1">
      <c r="A74" s="259">
        <v>71</v>
      </c>
      <c r="B74" s="229">
        <v>10</v>
      </c>
      <c r="C74" s="230" t="s">
        <v>45</v>
      </c>
      <c r="D74" s="231" t="s">
        <v>188</v>
      </c>
      <c r="E74" s="230" t="s">
        <v>317</v>
      </c>
      <c r="F74" s="232" t="s">
        <v>1186</v>
      </c>
      <c r="G74" s="233">
        <v>120</v>
      </c>
      <c r="H74" s="234" t="s">
        <v>1193</v>
      </c>
      <c r="I74" s="235">
        <v>90942</v>
      </c>
      <c r="J74" s="236">
        <v>120</v>
      </c>
      <c r="K74" s="246">
        <v>17</v>
      </c>
      <c r="L74" s="246">
        <v>17</v>
      </c>
    </row>
    <row r="75" spans="1:12" ht="20.7" customHeight="1">
      <c r="A75" s="259">
        <v>72</v>
      </c>
      <c r="B75" s="229">
        <v>10</v>
      </c>
      <c r="C75" s="230" t="s">
        <v>45</v>
      </c>
      <c r="D75" s="231" t="s">
        <v>193</v>
      </c>
      <c r="E75" s="230" t="s">
        <v>322</v>
      </c>
      <c r="F75" s="232" t="s">
        <v>1186</v>
      </c>
      <c r="G75" s="233">
        <v>126</v>
      </c>
      <c r="H75" s="234" t="s">
        <v>1193</v>
      </c>
      <c r="I75" s="235">
        <v>86089</v>
      </c>
      <c r="J75" s="236">
        <v>126</v>
      </c>
      <c r="K75" s="246">
        <v>17</v>
      </c>
      <c r="L75" s="246">
        <v>17</v>
      </c>
    </row>
    <row r="76" spans="1:12">
      <c r="A76" s="259">
        <v>73</v>
      </c>
      <c r="B76" s="229">
        <v>10</v>
      </c>
      <c r="C76" s="230" t="s">
        <v>45</v>
      </c>
      <c r="D76" s="231" t="s">
        <v>195</v>
      </c>
      <c r="E76" s="230" t="s">
        <v>324</v>
      </c>
      <c r="F76" s="232" t="s">
        <v>1186</v>
      </c>
      <c r="G76" s="233">
        <v>114</v>
      </c>
      <c r="H76" s="234" t="s">
        <v>1193</v>
      </c>
      <c r="I76" s="235">
        <v>88241</v>
      </c>
      <c r="J76" s="236">
        <v>114</v>
      </c>
      <c r="K76" s="246">
        <v>17</v>
      </c>
      <c r="L76" s="246">
        <v>17</v>
      </c>
    </row>
    <row r="77" spans="1:12">
      <c r="A77" s="259">
        <v>74</v>
      </c>
      <c r="B77" s="229">
        <v>10</v>
      </c>
      <c r="C77" s="230" t="s">
        <v>53</v>
      </c>
      <c r="D77" s="231" t="s">
        <v>207</v>
      </c>
      <c r="E77" s="230" t="s">
        <v>339</v>
      </c>
      <c r="F77" s="232" t="s">
        <v>1186</v>
      </c>
      <c r="G77" s="233">
        <v>113</v>
      </c>
      <c r="H77" s="234" t="s">
        <v>1193</v>
      </c>
      <c r="I77" s="235">
        <v>85793</v>
      </c>
      <c r="J77" s="236">
        <v>113</v>
      </c>
      <c r="K77" s="246">
        <v>17</v>
      </c>
      <c r="L77" s="246">
        <v>17</v>
      </c>
    </row>
    <row r="78" spans="1:12">
      <c r="A78" s="259">
        <v>75</v>
      </c>
      <c r="B78" s="229">
        <v>10</v>
      </c>
      <c r="C78" s="230" t="s">
        <v>47</v>
      </c>
      <c r="D78" s="231" t="s">
        <v>215</v>
      </c>
      <c r="E78" s="230" t="s">
        <v>347</v>
      </c>
      <c r="F78" s="232" t="s">
        <v>1186</v>
      </c>
      <c r="G78" s="233">
        <v>113</v>
      </c>
      <c r="H78" s="234" t="s">
        <v>1193</v>
      </c>
      <c r="I78" s="235">
        <v>59176</v>
      </c>
      <c r="J78" s="236">
        <v>113</v>
      </c>
      <c r="K78" s="246">
        <v>17</v>
      </c>
      <c r="L78" s="246">
        <v>17</v>
      </c>
    </row>
    <row r="79" spans="1:12">
      <c r="A79" s="259">
        <v>76</v>
      </c>
      <c r="B79" s="229">
        <v>10</v>
      </c>
      <c r="C79" s="230" t="s">
        <v>45</v>
      </c>
      <c r="D79" s="231" t="s">
        <v>200</v>
      </c>
      <c r="E79" s="230" t="s">
        <v>329</v>
      </c>
      <c r="F79" s="232" t="s">
        <v>1186</v>
      </c>
      <c r="G79" s="233">
        <v>139</v>
      </c>
      <c r="H79" s="234" t="s">
        <v>1193</v>
      </c>
      <c r="I79" s="235">
        <v>97831</v>
      </c>
      <c r="J79" s="236">
        <v>139</v>
      </c>
      <c r="K79" s="246">
        <v>17</v>
      </c>
      <c r="L79" s="246">
        <v>17</v>
      </c>
    </row>
    <row r="80" spans="1:12">
      <c r="A80" s="259">
        <v>77</v>
      </c>
      <c r="B80" s="229">
        <v>10</v>
      </c>
      <c r="C80" s="230" t="s">
        <v>51</v>
      </c>
      <c r="D80" s="231" t="s">
        <v>246</v>
      </c>
      <c r="E80" s="230" t="s">
        <v>383</v>
      </c>
      <c r="F80" s="232" t="s">
        <v>1186</v>
      </c>
      <c r="G80" s="233">
        <v>126</v>
      </c>
      <c r="H80" s="234" t="s">
        <v>1193</v>
      </c>
      <c r="I80" s="235">
        <v>60381</v>
      </c>
      <c r="J80" s="236">
        <v>126</v>
      </c>
      <c r="K80" s="246">
        <v>17</v>
      </c>
      <c r="L80" s="246">
        <v>17</v>
      </c>
    </row>
    <row r="81" spans="1:12">
      <c r="A81" s="272">
        <v>78</v>
      </c>
      <c r="B81" s="273">
        <v>11</v>
      </c>
      <c r="C81" s="274" t="s">
        <v>45</v>
      </c>
      <c r="D81" s="275" t="s">
        <v>186</v>
      </c>
      <c r="E81" s="274" t="s">
        <v>314</v>
      </c>
      <c r="F81" s="276" t="s">
        <v>1194</v>
      </c>
      <c r="G81" s="277">
        <v>288</v>
      </c>
      <c r="H81" s="278" t="s">
        <v>1195</v>
      </c>
      <c r="I81" s="279">
        <v>83829</v>
      </c>
      <c r="J81" s="280">
        <v>288</v>
      </c>
      <c r="K81" s="281">
        <v>17</v>
      </c>
      <c r="L81" s="281">
        <v>17</v>
      </c>
    </row>
    <row r="82" spans="1:12">
      <c r="A82" s="272">
        <v>79</v>
      </c>
      <c r="B82" s="273">
        <v>11</v>
      </c>
      <c r="C82" s="274" t="s">
        <v>55</v>
      </c>
      <c r="D82" s="275" t="s">
        <v>170</v>
      </c>
      <c r="E82" s="274" t="s">
        <v>297</v>
      </c>
      <c r="F82" s="276" t="s">
        <v>1194</v>
      </c>
      <c r="G82" s="277">
        <v>240</v>
      </c>
      <c r="H82" s="278" t="s">
        <v>1196</v>
      </c>
      <c r="I82" s="279">
        <v>76101</v>
      </c>
      <c r="J82" s="280">
        <v>240</v>
      </c>
      <c r="K82" s="281">
        <v>14</v>
      </c>
      <c r="L82" s="281">
        <v>17</v>
      </c>
    </row>
    <row r="83" spans="1:12">
      <c r="A83" s="272">
        <v>80</v>
      </c>
      <c r="B83" s="273">
        <v>11</v>
      </c>
      <c r="C83" s="274" t="s">
        <v>49</v>
      </c>
      <c r="D83" s="275" t="s">
        <v>227</v>
      </c>
      <c r="E83" s="274" t="s">
        <v>362</v>
      </c>
      <c r="F83" s="276" t="s">
        <v>1194</v>
      </c>
      <c r="G83" s="277">
        <v>246</v>
      </c>
      <c r="H83" s="278" t="s">
        <v>1195</v>
      </c>
      <c r="I83" s="279">
        <v>91963</v>
      </c>
      <c r="J83" s="280">
        <v>246</v>
      </c>
      <c r="K83" s="281">
        <v>17</v>
      </c>
      <c r="L83" s="281">
        <v>17</v>
      </c>
    </row>
    <row r="84" spans="1:12">
      <c r="A84" s="272">
        <v>81</v>
      </c>
      <c r="B84" s="273">
        <v>11</v>
      </c>
      <c r="C84" s="274" t="s">
        <v>47</v>
      </c>
      <c r="D84" s="275" t="s">
        <v>218</v>
      </c>
      <c r="E84" s="274" t="s">
        <v>350</v>
      </c>
      <c r="F84" s="276" t="s">
        <v>1194</v>
      </c>
      <c r="G84" s="277">
        <v>266</v>
      </c>
      <c r="H84" s="278" t="s">
        <v>1195</v>
      </c>
      <c r="I84" s="279">
        <v>62978</v>
      </c>
      <c r="J84" s="280">
        <v>266</v>
      </c>
      <c r="K84" s="281">
        <v>14</v>
      </c>
      <c r="L84" s="281">
        <v>17</v>
      </c>
    </row>
    <row r="85" spans="1:12">
      <c r="A85" s="272">
        <v>82</v>
      </c>
      <c r="B85" s="273">
        <v>11</v>
      </c>
      <c r="C85" s="274" t="s">
        <v>49</v>
      </c>
      <c r="D85" s="275" t="s">
        <v>235</v>
      </c>
      <c r="E85" s="274" t="s">
        <v>371</v>
      </c>
      <c r="F85" s="276" t="s">
        <v>1194</v>
      </c>
      <c r="G85" s="277">
        <v>301</v>
      </c>
      <c r="H85" s="278" t="s">
        <v>1196</v>
      </c>
      <c r="I85" s="279">
        <v>113238</v>
      </c>
      <c r="J85" s="280">
        <v>301</v>
      </c>
      <c r="K85" s="281">
        <v>17</v>
      </c>
      <c r="L85" s="281">
        <v>17</v>
      </c>
    </row>
    <row r="86" spans="1:12">
      <c r="A86" s="259">
        <v>83</v>
      </c>
      <c r="B86" s="229">
        <v>12</v>
      </c>
      <c r="C86" s="230" t="s">
        <v>88</v>
      </c>
      <c r="D86" s="231" t="s">
        <v>177</v>
      </c>
      <c r="E86" s="230" t="s">
        <v>305</v>
      </c>
      <c r="F86" s="232" t="s">
        <v>1194</v>
      </c>
      <c r="G86" s="238">
        <v>379</v>
      </c>
      <c r="H86" s="239" t="s">
        <v>1196</v>
      </c>
      <c r="I86" s="240">
        <v>101105</v>
      </c>
      <c r="J86" s="241">
        <v>379</v>
      </c>
      <c r="K86" s="246">
        <v>14</v>
      </c>
      <c r="L86" s="246">
        <v>14</v>
      </c>
    </row>
    <row r="87" spans="1:12">
      <c r="A87" s="259">
        <v>84</v>
      </c>
      <c r="B87" s="229">
        <v>12</v>
      </c>
      <c r="C87" s="230" t="s">
        <v>53</v>
      </c>
      <c r="D87" s="231" t="s">
        <v>201</v>
      </c>
      <c r="E87" s="230" t="s">
        <v>332</v>
      </c>
      <c r="F87" s="232" t="s">
        <v>1194</v>
      </c>
      <c r="G87" s="233">
        <v>502</v>
      </c>
      <c r="H87" s="234" t="s">
        <v>1197</v>
      </c>
      <c r="I87" s="235">
        <v>92386</v>
      </c>
      <c r="J87" s="236">
        <v>502</v>
      </c>
      <c r="K87" s="246">
        <v>14</v>
      </c>
      <c r="L87" s="246">
        <v>14</v>
      </c>
    </row>
    <row r="88" spans="1:12">
      <c r="A88" s="259">
        <v>85</v>
      </c>
      <c r="B88" s="229">
        <v>12</v>
      </c>
      <c r="C88" s="230" t="s">
        <v>47</v>
      </c>
      <c r="D88" s="231" t="s">
        <v>214</v>
      </c>
      <c r="E88" s="230" t="s">
        <v>346</v>
      </c>
      <c r="F88" s="232" t="s">
        <v>1194</v>
      </c>
      <c r="G88" s="233">
        <v>420</v>
      </c>
      <c r="H88" s="234" t="s">
        <v>1197</v>
      </c>
      <c r="I88" s="235">
        <v>112292</v>
      </c>
      <c r="J88" s="236">
        <v>420</v>
      </c>
      <c r="K88" s="246">
        <v>14</v>
      </c>
      <c r="L88" s="246">
        <v>14</v>
      </c>
    </row>
    <row r="89" spans="1:12">
      <c r="A89" s="259">
        <v>86</v>
      </c>
      <c r="B89" s="229">
        <v>12</v>
      </c>
      <c r="C89" s="230" t="s">
        <v>51</v>
      </c>
      <c r="D89" s="231" t="s">
        <v>237</v>
      </c>
      <c r="E89" s="230" t="s">
        <v>373</v>
      </c>
      <c r="F89" s="232" t="s">
        <v>1194</v>
      </c>
      <c r="G89" s="233">
        <v>369</v>
      </c>
      <c r="H89" s="234" t="s">
        <v>1196</v>
      </c>
      <c r="I89" s="235">
        <v>106378</v>
      </c>
      <c r="J89" s="236">
        <v>369</v>
      </c>
      <c r="K89" s="246">
        <v>14</v>
      </c>
      <c r="L89" s="246">
        <v>14</v>
      </c>
    </row>
    <row r="90" spans="1:12">
      <c r="A90" s="272">
        <v>87</v>
      </c>
      <c r="B90" s="273">
        <v>13</v>
      </c>
      <c r="C90" s="274" t="s">
        <v>45</v>
      </c>
      <c r="D90" s="275" t="s">
        <v>183</v>
      </c>
      <c r="E90" s="274" t="s">
        <v>311</v>
      </c>
      <c r="F90" s="276" t="s">
        <v>1198</v>
      </c>
      <c r="G90" s="277">
        <v>1154</v>
      </c>
      <c r="H90" s="278" t="s">
        <v>1200</v>
      </c>
      <c r="I90" s="279">
        <v>258303</v>
      </c>
      <c r="J90" s="280">
        <v>1154</v>
      </c>
      <c r="K90" s="281">
        <v>14</v>
      </c>
      <c r="L90" s="281">
        <v>14</v>
      </c>
    </row>
    <row r="91" spans="1:12">
      <c r="A91" s="272">
        <v>88</v>
      </c>
      <c r="B91" s="273">
        <v>13</v>
      </c>
      <c r="C91" s="274" t="s">
        <v>49</v>
      </c>
      <c r="D91" s="275" t="s">
        <v>221</v>
      </c>
      <c r="E91" s="274" t="s">
        <v>355</v>
      </c>
      <c r="F91" s="276" t="s">
        <v>1198</v>
      </c>
      <c r="G91" s="277">
        <v>909</v>
      </c>
      <c r="H91" s="278" t="s">
        <v>1199</v>
      </c>
      <c r="I91" s="279">
        <v>142594</v>
      </c>
      <c r="J91" s="280">
        <v>909</v>
      </c>
      <c r="K91" s="281">
        <v>14</v>
      </c>
      <c r="L91" s="281">
        <v>14</v>
      </c>
    </row>
  </sheetData>
  <sortState ref="A4:L91">
    <sortCondition ref="A4:A91" customList="1,2,3,4,5,6,7,8,9,10,11,12,13,14,15,16,17,18,19,20,21,22,23,24,25,26,27,28,29,30,31"/>
  </sortState>
  <mergeCells count="13">
    <mergeCell ref="L2:L3"/>
    <mergeCell ref="A2:A3"/>
    <mergeCell ref="K2:K3"/>
    <mergeCell ref="B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58" type="noConversion"/>
  <pageMargins left="0.62992125984251968" right="0.23622047244094491" top="0.74803149606299213" bottom="0.74803149606299213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B27"/>
  <sheetViews>
    <sheetView topLeftCell="A4" workbookViewId="0">
      <selection activeCell="B27" sqref="B27"/>
    </sheetView>
  </sheetViews>
  <sheetFormatPr defaultRowHeight="15.6"/>
  <cols>
    <col min="1" max="1" width="7.44140625" style="1" customWidth="1"/>
    <col min="2" max="2" width="25.5546875" style="2" customWidth="1"/>
    <col min="3" max="4" width="74.6640625" style="2" customWidth="1"/>
    <col min="5" max="28" width="8.6640625" style="2"/>
  </cols>
  <sheetData>
    <row r="1" spans="1:28" ht="20.399999999999999">
      <c r="A1" s="341" t="s">
        <v>249</v>
      </c>
      <c r="B1" s="341"/>
      <c r="C1" s="341"/>
      <c r="D1" s="341"/>
    </row>
    <row r="2" spans="1:28">
      <c r="A2" s="3" t="s">
        <v>1</v>
      </c>
      <c r="B2" s="3" t="s">
        <v>250</v>
      </c>
      <c r="C2" s="3" t="s">
        <v>135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>
        <v>1</v>
      </c>
      <c r="B3" s="6" t="s">
        <v>137</v>
      </c>
      <c r="C3" s="6" t="s">
        <v>251</v>
      </c>
      <c r="D3" s="6" t="s">
        <v>252</v>
      </c>
    </row>
    <row r="4" spans="1:28">
      <c r="A4" s="5">
        <v>2</v>
      </c>
      <c r="B4" s="6" t="s">
        <v>253</v>
      </c>
      <c r="C4" s="6" t="s">
        <v>254</v>
      </c>
      <c r="D4" s="6" t="s">
        <v>255</v>
      </c>
    </row>
    <row r="5" spans="1:28">
      <c r="A5" s="5">
        <v>3</v>
      </c>
      <c r="B5" s="6" t="s">
        <v>139</v>
      </c>
      <c r="C5" s="6" t="s">
        <v>256</v>
      </c>
      <c r="D5" s="6" t="s">
        <v>257</v>
      </c>
    </row>
    <row r="6" spans="1:28">
      <c r="A6" s="5">
        <v>4</v>
      </c>
      <c r="B6" s="6" t="s">
        <v>140</v>
      </c>
      <c r="C6" s="6" t="s">
        <v>258</v>
      </c>
      <c r="D6" s="6" t="s">
        <v>259</v>
      </c>
    </row>
    <row r="7" spans="1:28">
      <c r="A7" s="5">
        <v>5</v>
      </c>
      <c r="B7" s="6" t="s">
        <v>141</v>
      </c>
      <c r="C7" s="6" t="s">
        <v>260</v>
      </c>
      <c r="D7" s="6" t="s">
        <v>261</v>
      </c>
    </row>
    <row r="8" spans="1:28">
      <c r="A8" s="5">
        <v>6</v>
      </c>
      <c r="B8" s="6" t="s">
        <v>142</v>
      </c>
      <c r="C8" s="6" t="s">
        <v>262</v>
      </c>
      <c r="D8" s="6" t="s">
        <v>263</v>
      </c>
    </row>
    <row r="9" spans="1:28">
      <c r="A9" s="5">
        <v>7</v>
      </c>
      <c r="B9" s="6" t="s">
        <v>143</v>
      </c>
      <c r="C9" s="6" t="s">
        <v>264</v>
      </c>
      <c r="D9" s="6" t="s">
        <v>265</v>
      </c>
    </row>
    <row r="11" spans="1:28" ht="20.399999999999999">
      <c r="A11" s="341" t="s">
        <v>0</v>
      </c>
      <c r="B11" s="341"/>
      <c r="C11" s="341"/>
      <c r="D11" s="341"/>
    </row>
    <row r="12" spans="1:28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5">
        <v>1</v>
      </c>
      <c r="B13" s="6" t="s">
        <v>5</v>
      </c>
      <c r="C13" s="6" t="s">
        <v>6</v>
      </c>
      <c r="D13" s="6" t="s">
        <v>7</v>
      </c>
    </row>
    <row r="14" spans="1:28">
      <c r="A14" s="5">
        <v>2</v>
      </c>
      <c r="B14" s="6" t="s">
        <v>8</v>
      </c>
      <c r="C14" s="6" t="s">
        <v>9</v>
      </c>
      <c r="D14" s="6" t="s">
        <v>10</v>
      </c>
    </row>
    <row r="15" spans="1:28">
      <c r="A15" s="5">
        <v>3</v>
      </c>
      <c r="B15" s="6" t="s">
        <v>11</v>
      </c>
      <c r="C15" s="6" t="s">
        <v>12</v>
      </c>
      <c r="D15" s="6" t="s">
        <v>13</v>
      </c>
    </row>
    <row r="16" spans="1:28">
      <c r="A16" s="5">
        <v>4</v>
      </c>
      <c r="B16" s="6" t="s">
        <v>14</v>
      </c>
      <c r="C16" s="6" t="s">
        <v>15</v>
      </c>
      <c r="D16" s="6" t="s">
        <v>16</v>
      </c>
    </row>
    <row r="17" spans="1:4">
      <c r="A17" s="5">
        <v>5</v>
      </c>
      <c r="B17" s="6" t="s">
        <v>17</v>
      </c>
      <c r="C17" s="6" t="s">
        <v>18</v>
      </c>
      <c r="D17" s="6" t="s">
        <v>19</v>
      </c>
    </row>
    <row r="18" spans="1:4">
      <c r="A18" s="5">
        <v>6</v>
      </c>
      <c r="B18" s="6" t="s">
        <v>20</v>
      </c>
      <c r="C18" s="6" t="s">
        <v>21</v>
      </c>
      <c r="D18" s="6" t="s">
        <v>22</v>
      </c>
    </row>
    <row r="19" spans="1:4">
      <c r="A19" s="5">
        <v>7</v>
      </c>
      <c r="B19" s="6" t="s">
        <v>23</v>
      </c>
      <c r="C19" s="6" t="s">
        <v>24</v>
      </c>
      <c r="D19" s="6" t="s">
        <v>25</v>
      </c>
    </row>
    <row r="20" spans="1:4">
      <c r="A20" s="5">
        <v>8</v>
      </c>
      <c r="B20" s="6" t="s">
        <v>26</v>
      </c>
      <c r="C20" s="6" t="s">
        <v>27</v>
      </c>
      <c r="D20" s="6" t="s">
        <v>28</v>
      </c>
    </row>
    <row r="21" spans="1:4">
      <c r="A21" s="5">
        <v>9</v>
      </c>
      <c r="B21" s="6" t="s">
        <v>29</v>
      </c>
      <c r="C21" s="6" t="s">
        <v>30</v>
      </c>
      <c r="D21" s="6" t="s">
        <v>31</v>
      </c>
    </row>
    <row r="22" spans="1:4">
      <c r="A22" s="5">
        <v>10</v>
      </c>
      <c r="B22" s="6" t="s">
        <v>32</v>
      </c>
      <c r="C22" s="6" t="s">
        <v>33</v>
      </c>
      <c r="D22" s="6" t="s">
        <v>34</v>
      </c>
    </row>
    <row r="23" spans="1:4">
      <c r="A23" s="5">
        <v>11</v>
      </c>
      <c r="B23" s="6" t="s">
        <v>35</v>
      </c>
      <c r="C23" s="6" t="s">
        <v>36</v>
      </c>
      <c r="D23" s="6" t="s">
        <v>37</v>
      </c>
    </row>
    <row r="24" spans="1:4">
      <c r="A24" s="5">
        <v>12</v>
      </c>
      <c r="B24" s="6" t="s">
        <v>38</v>
      </c>
      <c r="C24" s="6" t="s">
        <v>39</v>
      </c>
      <c r="D24" s="6" t="s">
        <v>40</v>
      </c>
    </row>
    <row r="26" spans="1:4">
      <c r="A26" s="7" t="s">
        <v>41</v>
      </c>
    </row>
    <row r="27" spans="1:4">
      <c r="A27" s="40" t="s">
        <v>267</v>
      </c>
      <c r="B27" s="2" t="s">
        <v>266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5"/>
  <sheetViews>
    <sheetView zoomScale="70" zoomScaleNormal="70" workbookViewId="0">
      <selection activeCell="V16" sqref="V16"/>
    </sheetView>
  </sheetViews>
  <sheetFormatPr defaultRowHeight="24.6"/>
  <cols>
    <col min="1" max="1" width="9" style="237"/>
    <col min="2" max="3" width="12.21875" style="237" customWidth="1"/>
    <col min="4" max="5" width="9" style="228"/>
    <col min="6" max="6" width="13.21875" style="228" customWidth="1"/>
    <col min="7" max="7" width="12.44140625" style="317" customWidth="1"/>
    <col min="8" max="8" width="14.5546875" style="180" customWidth="1"/>
    <col min="9" max="9" width="12.109375" style="180" customWidth="1"/>
    <col min="10" max="10" width="16.21875" style="180" customWidth="1"/>
    <col min="11" max="11" width="22" style="180" customWidth="1"/>
    <col min="12" max="12" width="17.5546875" style="180" customWidth="1"/>
    <col min="13" max="13" width="15.109375" style="62" customWidth="1"/>
  </cols>
  <sheetData>
    <row r="1" spans="1:13" ht="64.8" customHeight="1">
      <c r="A1" s="346" t="s">
        <v>1351</v>
      </c>
      <c r="B1" s="346"/>
      <c r="C1" s="346"/>
      <c r="D1" s="346"/>
      <c r="E1" s="346"/>
      <c r="F1" s="346"/>
      <c r="G1" s="318" t="s">
        <v>1345</v>
      </c>
      <c r="H1" s="318" t="s">
        <v>1350</v>
      </c>
      <c r="I1" s="318" t="s">
        <v>1345</v>
      </c>
      <c r="J1" s="318" t="s">
        <v>1345</v>
      </c>
      <c r="K1" s="326" t="s">
        <v>1352</v>
      </c>
      <c r="L1" s="180" t="s">
        <v>1344</v>
      </c>
      <c r="M1" s="180" t="s">
        <v>1344</v>
      </c>
    </row>
    <row r="2" spans="1:13" s="223" customFormat="1" ht="25.2" customHeight="1">
      <c r="A2" s="356" t="s">
        <v>1349</v>
      </c>
      <c r="B2" s="356" t="s">
        <v>1348</v>
      </c>
      <c r="C2" s="349" t="s">
        <v>281</v>
      </c>
      <c r="D2" s="349" t="s">
        <v>42</v>
      </c>
      <c r="E2" s="349" t="s">
        <v>164</v>
      </c>
      <c r="F2" s="349" t="s">
        <v>43</v>
      </c>
      <c r="G2" s="348" t="s">
        <v>279</v>
      </c>
      <c r="H2" s="348"/>
      <c r="I2" s="348"/>
      <c r="J2" s="348"/>
      <c r="K2" s="348"/>
      <c r="L2" s="269" t="s">
        <v>278</v>
      </c>
      <c r="M2" s="268" t="s">
        <v>277</v>
      </c>
    </row>
    <row r="3" spans="1:13" s="223" customFormat="1" ht="39" customHeight="1">
      <c r="A3" s="357"/>
      <c r="B3" s="357"/>
      <c r="C3" s="350"/>
      <c r="D3" s="350"/>
      <c r="E3" s="350"/>
      <c r="F3" s="350"/>
      <c r="G3" s="352" t="s">
        <v>280</v>
      </c>
      <c r="H3" s="342" t="s">
        <v>270</v>
      </c>
      <c r="I3" s="354" t="s">
        <v>276</v>
      </c>
      <c r="J3" s="342" t="s">
        <v>275</v>
      </c>
      <c r="K3" s="342" t="s">
        <v>274</v>
      </c>
      <c r="L3" s="344" t="s">
        <v>272</v>
      </c>
      <c r="M3" s="267" t="s">
        <v>273</v>
      </c>
    </row>
    <row r="4" spans="1:13" s="223" customFormat="1" ht="39" customHeight="1">
      <c r="A4" s="358"/>
      <c r="B4" s="358"/>
      <c r="C4" s="351"/>
      <c r="D4" s="351"/>
      <c r="E4" s="351"/>
      <c r="F4" s="351"/>
      <c r="G4" s="353"/>
      <c r="H4" s="343"/>
      <c r="I4" s="355"/>
      <c r="J4" s="343"/>
      <c r="K4" s="343"/>
      <c r="L4" s="345"/>
      <c r="M4" s="325" t="s">
        <v>271</v>
      </c>
    </row>
    <row r="5" spans="1:13">
      <c r="A5" s="259">
        <v>72</v>
      </c>
      <c r="B5" s="295">
        <v>1</v>
      </c>
      <c r="C5" s="295">
        <v>1</v>
      </c>
      <c r="D5" s="254" t="s">
        <v>45</v>
      </c>
      <c r="E5" s="296" t="s">
        <v>159</v>
      </c>
      <c r="F5" s="254" t="s">
        <v>46</v>
      </c>
      <c r="G5" s="323">
        <v>5185</v>
      </c>
      <c r="H5" s="319">
        <v>4063</v>
      </c>
      <c r="I5" s="250">
        <v>104</v>
      </c>
      <c r="J5" s="250">
        <v>97</v>
      </c>
      <c r="K5" s="250">
        <f t="shared" ref="K5:K36" si="0">+G5-H5-I5-J5</f>
        <v>921</v>
      </c>
      <c r="L5" s="248">
        <v>14745</v>
      </c>
      <c r="M5" s="247">
        <v>193.69</v>
      </c>
    </row>
    <row r="6" spans="1:13">
      <c r="A6" s="259">
        <v>25</v>
      </c>
      <c r="B6" s="297">
        <v>2</v>
      </c>
      <c r="C6" s="297">
        <v>1</v>
      </c>
      <c r="D6" s="224" t="s">
        <v>53</v>
      </c>
      <c r="E6" s="298" t="s">
        <v>160</v>
      </c>
      <c r="F6" s="224" t="s">
        <v>54</v>
      </c>
      <c r="G6" s="323">
        <v>11706</v>
      </c>
      <c r="H6" s="320">
        <v>8768</v>
      </c>
      <c r="I6" s="249">
        <v>211</v>
      </c>
      <c r="J6" s="249">
        <v>629</v>
      </c>
      <c r="K6" s="250">
        <f t="shared" si="0"/>
        <v>2098</v>
      </c>
      <c r="L6" s="248">
        <v>20376</v>
      </c>
      <c r="M6" s="247">
        <v>524.41</v>
      </c>
    </row>
    <row r="7" spans="1:13">
      <c r="A7" s="259">
        <v>20</v>
      </c>
      <c r="B7" s="297">
        <v>3</v>
      </c>
      <c r="C7" s="297">
        <v>1</v>
      </c>
      <c r="D7" s="224" t="s">
        <v>55</v>
      </c>
      <c r="E7" s="299" t="s">
        <v>158</v>
      </c>
      <c r="F7" s="224" t="s">
        <v>56</v>
      </c>
      <c r="G7" s="323">
        <v>14045</v>
      </c>
      <c r="H7" s="320">
        <v>11241</v>
      </c>
      <c r="I7" s="249">
        <v>405</v>
      </c>
      <c r="J7" s="249">
        <v>797</v>
      </c>
      <c r="K7" s="250">
        <f t="shared" si="0"/>
        <v>1602</v>
      </c>
      <c r="L7" s="248">
        <v>24219</v>
      </c>
      <c r="M7" s="247">
        <v>475.74</v>
      </c>
    </row>
    <row r="8" spans="1:13">
      <c r="A8" s="259">
        <v>41</v>
      </c>
      <c r="B8" s="297">
        <v>4</v>
      </c>
      <c r="C8" s="297">
        <v>1</v>
      </c>
      <c r="D8" s="224" t="s">
        <v>49</v>
      </c>
      <c r="E8" s="298" t="s">
        <v>162</v>
      </c>
      <c r="F8" s="224" t="s">
        <v>50</v>
      </c>
      <c r="G8" s="323">
        <v>14869</v>
      </c>
      <c r="H8" s="320">
        <v>10820</v>
      </c>
      <c r="I8" s="249">
        <v>564</v>
      </c>
      <c r="J8" s="249">
        <v>609</v>
      </c>
      <c r="K8" s="250">
        <f t="shared" si="0"/>
        <v>2876</v>
      </c>
      <c r="L8" s="248">
        <v>17382</v>
      </c>
      <c r="M8" s="247">
        <v>353.66</v>
      </c>
    </row>
    <row r="9" spans="1:13">
      <c r="A9" s="259">
        <v>88</v>
      </c>
      <c r="B9" s="297">
        <v>5</v>
      </c>
      <c r="C9" s="297">
        <v>1</v>
      </c>
      <c r="D9" s="224" t="s">
        <v>45</v>
      </c>
      <c r="E9" s="298" t="s">
        <v>166</v>
      </c>
      <c r="F9" s="224" t="s">
        <v>131</v>
      </c>
      <c r="G9" s="323">
        <v>25442</v>
      </c>
      <c r="H9" s="320">
        <v>19069</v>
      </c>
      <c r="I9" s="249">
        <v>452</v>
      </c>
      <c r="J9" s="249">
        <v>2090</v>
      </c>
      <c r="K9" s="250">
        <f t="shared" si="0"/>
        <v>3831</v>
      </c>
      <c r="L9" s="248">
        <v>27729</v>
      </c>
      <c r="M9" s="247">
        <v>648.89</v>
      </c>
    </row>
    <row r="10" spans="1:13">
      <c r="A10" s="259">
        <v>59</v>
      </c>
      <c r="B10" s="297">
        <v>6</v>
      </c>
      <c r="C10" s="297">
        <v>1</v>
      </c>
      <c r="D10" s="224" t="s">
        <v>47</v>
      </c>
      <c r="E10" s="298" t="s">
        <v>161</v>
      </c>
      <c r="F10" s="224" t="s">
        <v>48</v>
      </c>
      <c r="G10" s="323">
        <v>15230</v>
      </c>
      <c r="H10" s="320">
        <v>12022</v>
      </c>
      <c r="I10" s="249">
        <v>185</v>
      </c>
      <c r="J10" s="249">
        <v>779</v>
      </c>
      <c r="K10" s="250">
        <f t="shared" si="0"/>
        <v>2244</v>
      </c>
      <c r="L10" s="248">
        <v>19088</v>
      </c>
      <c r="M10" s="247">
        <v>421.95</v>
      </c>
    </row>
    <row r="11" spans="1:13">
      <c r="A11" s="259">
        <v>12</v>
      </c>
      <c r="B11" s="297">
        <v>7</v>
      </c>
      <c r="C11" s="297">
        <v>1</v>
      </c>
      <c r="D11" s="224" t="s">
        <v>51</v>
      </c>
      <c r="E11" s="298" t="s">
        <v>163</v>
      </c>
      <c r="F11" s="224" t="s">
        <v>52</v>
      </c>
      <c r="G11" s="323">
        <v>15621</v>
      </c>
      <c r="H11" s="320">
        <v>11638</v>
      </c>
      <c r="I11" s="249">
        <v>185</v>
      </c>
      <c r="J11" s="249">
        <v>103</v>
      </c>
      <c r="K11" s="250">
        <f t="shared" si="0"/>
        <v>3695</v>
      </c>
      <c r="L11" s="248">
        <v>23222</v>
      </c>
      <c r="M11" s="247">
        <v>399.76</v>
      </c>
    </row>
    <row r="12" spans="1:13">
      <c r="A12" s="259">
        <v>83</v>
      </c>
      <c r="B12" s="297">
        <v>8</v>
      </c>
      <c r="C12" s="297">
        <v>2</v>
      </c>
      <c r="D12" s="224" t="s">
        <v>45</v>
      </c>
      <c r="E12" s="298" t="s">
        <v>197</v>
      </c>
      <c r="F12" s="224" t="s">
        <v>63</v>
      </c>
      <c r="G12" s="323">
        <v>27187</v>
      </c>
      <c r="H12" s="320">
        <v>21043</v>
      </c>
      <c r="I12" s="249">
        <v>568</v>
      </c>
      <c r="J12" s="249">
        <v>815</v>
      </c>
      <c r="K12" s="250">
        <f t="shared" si="0"/>
        <v>4761</v>
      </c>
      <c r="L12" s="248">
        <v>39917</v>
      </c>
      <c r="M12" s="247">
        <v>749.84</v>
      </c>
    </row>
    <row r="13" spans="1:13">
      <c r="A13" s="259">
        <v>84</v>
      </c>
      <c r="B13" s="297">
        <v>9</v>
      </c>
      <c r="C13" s="297">
        <v>2</v>
      </c>
      <c r="D13" s="224" t="s">
        <v>45</v>
      </c>
      <c r="E13" s="298" t="s">
        <v>198</v>
      </c>
      <c r="F13" s="224" t="s">
        <v>67</v>
      </c>
      <c r="G13" s="323">
        <v>28676</v>
      </c>
      <c r="H13" s="319">
        <v>23638</v>
      </c>
      <c r="I13" s="250">
        <v>689</v>
      </c>
      <c r="J13" s="250">
        <v>731</v>
      </c>
      <c r="K13" s="250">
        <f t="shared" si="0"/>
        <v>3618</v>
      </c>
      <c r="L13" s="248">
        <v>30976</v>
      </c>
      <c r="M13" s="247">
        <v>859.82</v>
      </c>
    </row>
    <row r="14" spans="1:13">
      <c r="A14" s="259">
        <v>55</v>
      </c>
      <c r="B14" s="297">
        <v>10</v>
      </c>
      <c r="C14" s="297">
        <v>2</v>
      </c>
      <c r="D14" s="224" t="s">
        <v>47</v>
      </c>
      <c r="E14" s="298" t="s">
        <v>216</v>
      </c>
      <c r="F14" s="224" t="s">
        <v>68</v>
      </c>
      <c r="G14" s="323">
        <v>29755</v>
      </c>
      <c r="H14" s="319">
        <v>23304</v>
      </c>
      <c r="I14" s="250">
        <v>1098</v>
      </c>
      <c r="J14" s="250">
        <v>1286</v>
      </c>
      <c r="K14" s="250">
        <f t="shared" si="0"/>
        <v>4067</v>
      </c>
      <c r="L14" s="248">
        <v>37083</v>
      </c>
      <c r="M14" s="247">
        <v>875.1</v>
      </c>
    </row>
    <row r="15" spans="1:13">
      <c r="A15" s="259">
        <v>47</v>
      </c>
      <c r="B15" s="297">
        <v>11</v>
      </c>
      <c r="C15" s="297">
        <v>2</v>
      </c>
      <c r="D15" s="224" t="s">
        <v>49</v>
      </c>
      <c r="E15" s="298" t="s">
        <v>168</v>
      </c>
      <c r="F15" s="224" t="s">
        <v>61</v>
      </c>
      <c r="G15" s="323">
        <v>24290</v>
      </c>
      <c r="H15" s="319">
        <v>17778</v>
      </c>
      <c r="I15" s="250">
        <v>1531</v>
      </c>
      <c r="J15" s="250">
        <v>931</v>
      </c>
      <c r="K15" s="250">
        <f t="shared" si="0"/>
        <v>4050</v>
      </c>
      <c r="L15" s="248">
        <v>28217</v>
      </c>
      <c r="M15" s="247">
        <v>568.22</v>
      </c>
    </row>
    <row r="16" spans="1:13">
      <c r="A16" s="259">
        <v>5</v>
      </c>
      <c r="B16" s="297">
        <v>12</v>
      </c>
      <c r="C16" s="297">
        <v>2</v>
      </c>
      <c r="D16" s="224" t="s">
        <v>51</v>
      </c>
      <c r="E16" s="298" t="s">
        <v>169</v>
      </c>
      <c r="F16" s="224" t="s">
        <v>57</v>
      </c>
      <c r="G16" s="323">
        <v>23716</v>
      </c>
      <c r="H16" s="319">
        <v>17669</v>
      </c>
      <c r="I16" s="250">
        <v>1150</v>
      </c>
      <c r="J16" s="250">
        <v>865</v>
      </c>
      <c r="K16" s="250">
        <f t="shared" si="0"/>
        <v>4032</v>
      </c>
      <c r="L16" s="248">
        <v>27551</v>
      </c>
      <c r="M16" s="247">
        <v>540.84</v>
      </c>
    </row>
    <row r="17" spans="1:13">
      <c r="A17" s="259">
        <v>58</v>
      </c>
      <c r="B17" s="297">
        <v>13</v>
      </c>
      <c r="C17" s="297">
        <v>2</v>
      </c>
      <c r="D17" s="224" t="s">
        <v>47</v>
      </c>
      <c r="E17" s="298" t="s">
        <v>167</v>
      </c>
      <c r="F17" s="224" t="s">
        <v>60</v>
      </c>
      <c r="G17" s="323">
        <v>26601</v>
      </c>
      <c r="H17" s="319">
        <v>20272</v>
      </c>
      <c r="I17" s="250">
        <v>1093</v>
      </c>
      <c r="J17" s="250">
        <v>645</v>
      </c>
      <c r="K17" s="250">
        <f t="shared" si="0"/>
        <v>4591</v>
      </c>
      <c r="L17" s="248">
        <v>31605</v>
      </c>
      <c r="M17" s="247">
        <v>953.5</v>
      </c>
    </row>
    <row r="18" spans="1:13">
      <c r="A18" s="259">
        <v>87</v>
      </c>
      <c r="B18" s="297">
        <v>14</v>
      </c>
      <c r="C18" s="297">
        <v>2</v>
      </c>
      <c r="D18" s="224" t="s">
        <v>45</v>
      </c>
      <c r="E18" s="298" t="s">
        <v>165</v>
      </c>
      <c r="F18" s="224" t="s">
        <v>59</v>
      </c>
      <c r="G18" s="323">
        <v>22059</v>
      </c>
      <c r="H18" s="319">
        <v>18239</v>
      </c>
      <c r="I18" s="250">
        <v>318</v>
      </c>
      <c r="J18" s="250">
        <v>468</v>
      </c>
      <c r="K18" s="250">
        <f t="shared" si="0"/>
        <v>3034</v>
      </c>
      <c r="L18" s="248">
        <v>33131</v>
      </c>
      <c r="M18" s="247">
        <v>656.41</v>
      </c>
    </row>
    <row r="19" spans="1:13">
      <c r="A19" s="259">
        <v>60</v>
      </c>
      <c r="B19" s="297">
        <v>15</v>
      </c>
      <c r="C19" s="297">
        <v>2</v>
      </c>
      <c r="D19" s="224" t="s">
        <v>47</v>
      </c>
      <c r="E19" s="298" t="s">
        <v>219</v>
      </c>
      <c r="F19" s="224" t="s">
        <v>66</v>
      </c>
      <c r="G19" s="323">
        <v>50852</v>
      </c>
      <c r="H19" s="319">
        <v>36388</v>
      </c>
      <c r="I19" s="250">
        <v>1151</v>
      </c>
      <c r="J19" s="250">
        <v>1264</v>
      </c>
      <c r="K19" s="250">
        <f t="shared" si="0"/>
        <v>12049</v>
      </c>
      <c r="L19" s="248">
        <v>39237</v>
      </c>
      <c r="M19" s="247">
        <v>1098.01</v>
      </c>
    </row>
    <row r="20" spans="1:13">
      <c r="A20" s="259">
        <v>61</v>
      </c>
      <c r="B20" s="297">
        <v>16</v>
      </c>
      <c r="C20" s="297">
        <v>2</v>
      </c>
      <c r="D20" s="224" t="s">
        <v>47</v>
      </c>
      <c r="E20" s="298" t="s">
        <v>220</v>
      </c>
      <c r="F20" s="224" t="s">
        <v>64</v>
      </c>
      <c r="G20" s="323">
        <v>37916</v>
      </c>
      <c r="H20" s="319">
        <v>28793</v>
      </c>
      <c r="I20" s="250">
        <v>1679</v>
      </c>
      <c r="J20" s="250">
        <v>1261</v>
      </c>
      <c r="K20" s="250">
        <f t="shared" si="0"/>
        <v>6183</v>
      </c>
      <c r="L20" s="248">
        <v>33131</v>
      </c>
      <c r="M20" s="247">
        <v>753.2</v>
      </c>
    </row>
    <row r="21" spans="1:13">
      <c r="A21" s="259">
        <v>34</v>
      </c>
      <c r="B21" s="297">
        <v>17</v>
      </c>
      <c r="C21" s="297">
        <v>2</v>
      </c>
      <c r="D21" s="224" t="s">
        <v>53</v>
      </c>
      <c r="E21" s="298" t="s">
        <v>213</v>
      </c>
      <c r="F21" s="224" t="s">
        <v>62</v>
      </c>
      <c r="G21" s="323">
        <v>25000</v>
      </c>
      <c r="H21" s="319">
        <v>19761</v>
      </c>
      <c r="I21" s="250">
        <v>785</v>
      </c>
      <c r="J21" s="250">
        <v>892</v>
      </c>
      <c r="K21" s="250">
        <f t="shared" si="0"/>
        <v>3562</v>
      </c>
      <c r="L21" s="248">
        <v>39527</v>
      </c>
      <c r="M21" s="247">
        <v>618.30999999999995</v>
      </c>
    </row>
    <row r="22" spans="1:13">
      <c r="A22" s="259">
        <v>75</v>
      </c>
      <c r="B22" s="300">
        <v>18</v>
      </c>
      <c r="C22" s="300">
        <v>3</v>
      </c>
      <c r="D22" s="226" t="s">
        <v>45</v>
      </c>
      <c r="E22" s="301">
        <v>11019</v>
      </c>
      <c r="F22" s="226" t="s">
        <v>81</v>
      </c>
      <c r="G22" s="323">
        <v>32172</v>
      </c>
      <c r="H22" s="319">
        <v>24948</v>
      </c>
      <c r="I22" s="250">
        <v>509</v>
      </c>
      <c r="J22" s="250">
        <v>1093</v>
      </c>
      <c r="K22" s="250">
        <f t="shared" si="0"/>
        <v>5622</v>
      </c>
      <c r="L22" s="248">
        <v>41112</v>
      </c>
      <c r="M22" s="247">
        <v>858.21</v>
      </c>
    </row>
    <row r="23" spans="1:13">
      <c r="A23" s="259">
        <v>76</v>
      </c>
      <c r="B23" s="300">
        <v>19</v>
      </c>
      <c r="C23" s="300">
        <v>3</v>
      </c>
      <c r="D23" s="226" t="s">
        <v>45</v>
      </c>
      <c r="E23" s="299" t="s">
        <v>190</v>
      </c>
      <c r="F23" s="226" t="s">
        <v>76</v>
      </c>
      <c r="G23" s="323">
        <v>39520</v>
      </c>
      <c r="H23" s="319">
        <v>29634</v>
      </c>
      <c r="I23" s="250">
        <v>2918</v>
      </c>
      <c r="J23" s="250">
        <v>1440</v>
      </c>
      <c r="K23" s="250">
        <f t="shared" si="0"/>
        <v>5528</v>
      </c>
      <c r="L23" s="248">
        <v>46332</v>
      </c>
      <c r="M23" s="247">
        <v>635.05999999999995</v>
      </c>
    </row>
    <row r="24" spans="1:13">
      <c r="A24" s="259">
        <v>82</v>
      </c>
      <c r="B24" s="300">
        <v>20</v>
      </c>
      <c r="C24" s="300">
        <v>3</v>
      </c>
      <c r="D24" s="226" t="s">
        <v>45</v>
      </c>
      <c r="E24" s="299" t="s">
        <v>196</v>
      </c>
      <c r="F24" s="226" t="s">
        <v>72</v>
      </c>
      <c r="G24" s="323">
        <v>29222</v>
      </c>
      <c r="H24" s="319">
        <v>22343</v>
      </c>
      <c r="I24" s="250">
        <v>385</v>
      </c>
      <c r="J24" s="250">
        <v>767</v>
      </c>
      <c r="K24" s="250">
        <f t="shared" si="0"/>
        <v>5727</v>
      </c>
      <c r="L24" s="248">
        <v>55856</v>
      </c>
      <c r="M24" s="247">
        <v>641.17999999999995</v>
      </c>
    </row>
    <row r="25" spans="1:13">
      <c r="A25" s="259">
        <v>85</v>
      </c>
      <c r="B25" s="297">
        <v>21</v>
      </c>
      <c r="C25" s="297">
        <v>3</v>
      </c>
      <c r="D25" s="224" t="s">
        <v>45</v>
      </c>
      <c r="E25" s="298" t="s">
        <v>199</v>
      </c>
      <c r="F25" s="224" t="s">
        <v>70</v>
      </c>
      <c r="G25" s="323">
        <v>24684</v>
      </c>
      <c r="H25" s="319">
        <v>19451</v>
      </c>
      <c r="I25" s="250">
        <v>306</v>
      </c>
      <c r="J25" s="250">
        <v>1185</v>
      </c>
      <c r="K25" s="250">
        <f t="shared" si="0"/>
        <v>3742</v>
      </c>
      <c r="L25" s="248">
        <v>38673</v>
      </c>
      <c r="M25" s="247">
        <v>830.97</v>
      </c>
    </row>
    <row r="26" spans="1:13">
      <c r="A26" s="259">
        <v>22</v>
      </c>
      <c r="B26" s="297">
        <v>22</v>
      </c>
      <c r="C26" s="297">
        <v>3</v>
      </c>
      <c r="D26" s="224" t="s">
        <v>53</v>
      </c>
      <c r="E26" s="298" t="s">
        <v>202</v>
      </c>
      <c r="F26" s="224" t="s">
        <v>71</v>
      </c>
      <c r="G26" s="323">
        <v>26261</v>
      </c>
      <c r="H26" s="319">
        <v>21566</v>
      </c>
      <c r="I26" s="250">
        <v>1342</v>
      </c>
      <c r="J26" s="250">
        <v>827</v>
      </c>
      <c r="K26" s="250">
        <f t="shared" si="0"/>
        <v>2526</v>
      </c>
      <c r="L26" s="248">
        <v>39699</v>
      </c>
      <c r="M26" s="247">
        <v>1153.24</v>
      </c>
    </row>
    <row r="27" spans="1:13">
      <c r="A27" s="259">
        <v>26</v>
      </c>
      <c r="B27" s="297">
        <v>23</v>
      </c>
      <c r="C27" s="297">
        <v>3</v>
      </c>
      <c r="D27" s="224" t="s">
        <v>53</v>
      </c>
      <c r="E27" s="298" t="s">
        <v>205</v>
      </c>
      <c r="F27" s="224" t="s">
        <v>65</v>
      </c>
      <c r="G27" s="323">
        <v>22553</v>
      </c>
      <c r="H27" s="319">
        <v>18002</v>
      </c>
      <c r="I27" s="250">
        <v>762</v>
      </c>
      <c r="J27" s="250">
        <v>956</v>
      </c>
      <c r="K27" s="250">
        <f t="shared" si="0"/>
        <v>2833</v>
      </c>
      <c r="L27" s="248">
        <v>40074</v>
      </c>
      <c r="M27" s="247">
        <v>903.53</v>
      </c>
    </row>
    <row r="28" spans="1:13">
      <c r="A28" s="259">
        <v>37</v>
      </c>
      <c r="B28" s="297">
        <v>24</v>
      </c>
      <c r="C28" s="297">
        <v>3</v>
      </c>
      <c r="D28" s="224" t="s">
        <v>49</v>
      </c>
      <c r="E28" s="298" t="s">
        <v>223</v>
      </c>
      <c r="F28" s="224" t="s">
        <v>79</v>
      </c>
      <c r="G28" s="323">
        <v>32760</v>
      </c>
      <c r="H28" s="319">
        <v>23937</v>
      </c>
      <c r="I28" s="250">
        <v>2098</v>
      </c>
      <c r="J28" s="250">
        <v>1479</v>
      </c>
      <c r="K28" s="250">
        <f t="shared" si="0"/>
        <v>5246</v>
      </c>
      <c r="L28" s="248">
        <v>35446</v>
      </c>
      <c r="M28" s="247">
        <v>1027.77</v>
      </c>
    </row>
    <row r="29" spans="1:13">
      <c r="A29" s="259">
        <v>46</v>
      </c>
      <c r="B29" s="297">
        <v>25</v>
      </c>
      <c r="C29" s="297">
        <v>3</v>
      </c>
      <c r="D29" s="224" t="s">
        <v>49</v>
      </c>
      <c r="E29" s="298" t="s">
        <v>231</v>
      </c>
      <c r="F29" s="224" t="s">
        <v>78</v>
      </c>
      <c r="G29" s="323">
        <v>34562</v>
      </c>
      <c r="H29" s="319">
        <v>26439</v>
      </c>
      <c r="I29" s="250">
        <v>794</v>
      </c>
      <c r="J29" s="250">
        <v>531</v>
      </c>
      <c r="K29" s="250">
        <f t="shared" si="0"/>
        <v>6798</v>
      </c>
      <c r="L29" s="248">
        <v>55584</v>
      </c>
      <c r="M29" s="247">
        <v>1376.83</v>
      </c>
    </row>
    <row r="30" spans="1:13">
      <c r="A30" s="259">
        <v>49</v>
      </c>
      <c r="B30" s="297">
        <v>26</v>
      </c>
      <c r="C30" s="297">
        <v>3</v>
      </c>
      <c r="D30" s="224" t="s">
        <v>49</v>
      </c>
      <c r="E30" s="298" t="s">
        <v>233</v>
      </c>
      <c r="F30" s="224" t="s">
        <v>82</v>
      </c>
      <c r="G30" s="323">
        <v>45186</v>
      </c>
      <c r="H30" s="319">
        <v>32820</v>
      </c>
      <c r="I30" s="250">
        <v>2632</v>
      </c>
      <c r="J30" s="250">
        <v>1379</v>
      </c>
      <c r="K30" s="250">
        <f t="shared" si="0"/>
        <v>8355</v>
      </c>
      <c r="L30" s="248">
        <v>49839</v>
      </c>
      <c r="M30" s="247">
        <v>791.38</v>
      </c>
    </row>
    <row r="31" spans="1:13">
      <c r="A31" s="259">
        <v>50</v>
      </c>
      <c r="B31" s="297">
        <v>27</v>
      </c>
      <c r="C31" s="297">
        <v>3</v>
      </c>
      <c r="D31" s="224" t="s">
        <v>49</v>
      </c>
      <c r="E31" s="298" t="s">
        <v>234</v>
      </c>
      <c r="F31" s="224" t="s">
        <v>85</v>
      </c>
      <c r="G31" s="323">
        <v>37009</v>
      </c>
      <c r="H31" s="319">
        <v>28073</v>
      </c>
      <c r="I31" s="250">
        <v>1324</v>
      </c>
      <c r="J31" s="250">
        <v>1361</v>
      </c>
      <c r="K31" s="250">
        <f t="shared" si="0"/>
        <v>6251</v>
      </c>
      <c r="L31" s="248">
        <v>45825</v>
      </c>
      <c r="M31" s="247">
        <v>1088.3</v>
      </c>
    </row>
    <row r="32" spans="1:13">
      <c r="A32" s="259">
        <v>2</v>
      </c>
      <c r="B32" s="297">
        <v>28</v>
      </c>
      <c r="C32" s="297">
        <v>3</v>
      </c>
      <c r="D32" s="224" t="s">
        <v>51</v>
      </c>
      <c r="E32" s="298" t="s">
        <v>238</v>
      </c>
      <c r="F32" s="224" t="s">
        <v>69</v>
      </c>
      <c r="G32" s="323">
        <v>54482</v>
      </c>
      <c r="H32" s="319">
        <v>39229</v>
      </c>
      <c r="I32" s="250">
        <v>3867</v>
      </c>
      <c r="J32" s="250">
        <v>1868</v>
      </c>
      <c r="K32" s="250">
        <f t="shared" si="0"/>
        <v>9518</v>
      </c>
      <c r="L32" s="248">
        <v>50072</v>
      </c>
      <c r="M32" s="247">
        <v>668.34</v>
      </c>
    </row>
    <row r="33" spans="1:13">
      <c r="A33" s="259">
        <v>3</v>
      </c>
      <c r="B33" s="297">
        <v>29</v>
      </c>
      <c r="C33" s="297">
        <v>3</v>
      </c>
      <c r="D33" s="224" t="s">
        <v>51</v>
      </c>
      <c r="E33" s="298" t="s">
        <v>239</v>
      </c>
      <c r="F33" s="224" t="s">
        <v>73</v>
      </c>
      <c r="G33" s="323">
        <v>59559</v>
      </c>
      <c r="H33" s="319">
        <v>44414</v>
      </c>
      <c r="I33" s="250">
        <v>2123</v>
      </c>
      <c r="J33" s="250">
        <v>1934</v>
      </c>
      <c r="K33" s="250">
        <f t="shared" si="0"/>
        <v>11088</v>
      </c>
      <c r="L33" s="248">
        <v>48201</v>
      </c>
      <c r="M33" s="247">
        <v>840.51</v>
      </c>
    </row>
    <row r="34" spans="1:13">
      <c r="A34" s="259">
        <v>52</v>
      </c>
      <c r="B34" s="297">
        <v>30</v>
      </c>
      <c r="C34" s="297">
        <v>3</v>
      </c>
      <c r="D34" s="224" t="s">
        <v>49</v>
      </c>
      <c r="E34" s="298" t="s">
        <v>236</v>
      </c>
      <c r="F34" s="224" t="s">
        <v>132</v>
      </c>
      <c r="G34" s="323">
        <v>35858</v>
      </c>
      <c r="H34" s="319">
        <v>28539</v>
      </c>
      <c r="I34" s="250">
        <v>2736</v>
      </c>
      <c r="J34" s="250">
        <v>1186</v>
      </c>
      <c r="K34" s="250">
        <f t="shared" si="0"/>
        <v>3397</v>
      </c>
      <c r="L34" s="248">
        <v>33662</v>
      </c>
      <c r="M34" s="247">
        <v>1529.15</v>
      </c>
    </row>
    <row r="35" spans="1:13">
      <c r="A35" s="259">
        <v>27</v>
      </c>
      <c r="B35" s="297">
        <v>31</v>
      </c>
      <c r="C35" s="297">
        <v>4</v>
      </c>
      <c r="D35" s="224" t="s">
        <v>53</v>
      </c>
      <c r="E35" s="298" t="s">
        <v>206</v>
      </c>
      <c r="F35" s="224" t="s">
        <v>93</v>
      </c>
      <c r="G35" s="323">
        <v>27820</v>
      </c>
      <c r="H35" s="319">
        <v>20876</v>
      </c>
      <c r="I35" s="250">
        <v>382</v>
      </c>
      <c r="J35" s="250">
        <v>1272</v>
      </c>
      <c r="K35" s="250">
        <f t="shared" si="0"/>
        <v>5290</v>
      </c>
      <c r="L35" s="248">
        <v>37152</v>
      </c>
      <c r="M35" s="247">
        <v>1078.96</v>
      </c>
    </row>
    <row r="36" spans="1:13">
      <c r="A36" s="259">
        <v>29</v>
      </c>
      <c r="B36" s="297">
        <v>32</v>
      </c>
      <c r="C36" s="297">
        <v>4</v>
      </c>
      <c r="D36" s="224" t="s">
        <v>53</v>
      </c>
      <c r="E36" s="298" t="s">
        <v>208</v>
      </c>
      <c r="F36" s="224" t="s">
        <v>97</v>
      </c>
      <c r="G36" s="323">
        <v>34393</v>
      </c>
      <c r="H36" s="319">
        <v>26706</v>
      </c>
      <c r="I36" s="250">
        <v>751</v>
      </c>
      <c r="J36" s="250">
        <v>941</v>
      </c>
      <c r="K36" s="250">
        <f t="shared" si="0"/>
        <v>5995</v>
      </c>
      <c r="L36" s="248">
        <v>43311</v>
      </c>
      <c r="M36" s="247">
        <v>979.83</v>
      </c>
    </row>
    <row r="37" spans="1:13">
      <c r="A37" s="259">
        <v>30</v>
      </c>
      <c r="B37" s="297">
        <v>33</v>
      </c>
      <c r="C37" s="297">
        <v>4</v>
      </c>
      <c r="D37" s="224" t="s">
        <v>53</v>
      </c>
      <c r="E37" s="298" t="s">
        <v>209</v>
      </c>
      <c r="F37" s="224" t="s">
        <v>77</v>
      </c>
      <c r="G37" s="323">
        <v>24981</v>
      </c>
      <c r="H37" s="319">
        <v>20307</v>
      </c>
      <c r="I37" s="250">
        <v>604</v>
      </c>
      <c r="J37" s="250">
        <v>1173</v>
      </c>
      <c r="K37" s="250">
        <f t="shared" ref="K37:K68" si="1">+G37-H37-I37-J37</f>
        <v>2897</v>
      </c>
      <c r="L37" s="248">
        <v>41505</v>
      </c>
      <c r="M37" s="247">
        <v>1433.97</v>
      </c>
    </row>
    <row r="38" spans="1:13">
      <c r="A38" s="259">
        <v>56</v>
      </c>
      <c r="B38" s="297">
        <v>34</v>
      </c>
      <c r="C38" s="297">
        <v>4</v>
      </c>
      <c r="D38" s="224" t="s">
        <v>47</v>
      </c>
      <c r="E38" s="298" t="s">
        <v>217</v>
      </c>
      <c r="F38" s="224" t="s">
        <v>75</v>
      </c>
      <c r="G38" s="323">
        <v>25633</v>
      </c>
      <c r="H38" s="319">
        <v>20814</v>
      </c>
      <c r="I38" s="250">
        <v>1204</v>
      </c>
      <c r="J38" s="250">
        <v>970</v>
      </c>
      <c r="K38" s="250">
        <f t="shared" si="1"/>
        <v>2645</v>
      </c>
      <c r="L38" s="248">
        <v>44930</v>
      </c>
      <c r="M38" s="247">
        <v>793.23</v>
      </c>
    </row>
    <row r="39" spans="1:13">
      <c r="A39" s="259">
        <v>19</v>
      </c>
      <c r="B39" s="297">
        <v>35</v>
      </c>
      <c r="C39" s="297">
        <v>4</v>
      </c>
      <c r="D39" s="224" t="s">
        <v>55</v>
      </c>
      <c r="E39" s="299" t="s">
        <v>176</v>
      </c>
      <c r="F39" s="224" t="s">
        <v>84</v>
      </c>
      <c r="G39" s="323">
        <v>39590</v>
      </c>
      <c r="H39" s="319">
        <v>31592</v>
      </c>
      <c r="I39" s="250">
        <v>1037</v>
      </c>
      <c r="J39" s="250">
        <v>2407</v>
      </c>
      <c r="K39" s="250">
        <f t="shared" si="1"/>
        <v>4554</v>
      </c>
      <c r="L39" s="248">
        <v>44838</v>
      </c>
      <c r="M39" s="247">
        <v>964.79</v>
      </c>
    </row>
    <row r="40" spans="1:13">
      <c r="A40" s="259">
        <v>36</v>
      </c>
      <c r="B40" s="297">
        <v>36</v>
      </c>
      <c r="C40" s="297">
        <v>4</v>
      </c>
      <c r="D40" s="224" t="s">
        <v>49</v>
      </c>
      <c r="E40" s="298" t="s">
        <v>222</v>
      </c>
      <c r="F40" s="224" t="s">
        <v>91</v>
      </c>
      <c r="G40" s="323">
        <v>47794</v>
      </c>
      <c r="H40" s="319">
        <v>36040</v>
      </c>
      <c r="I40" s="250">
        <v>1824</v>
      </c>
      <c r="J40" s="250">
        <v>815</v>
      </c>
      <c r="K40" s="250">
        <f t="shared" si="1"/>
        <v>9115</v>
      </c>
      <c r="L40" s="248">
        <v>49208</v>
      </c>
      <c r="M40" s="247">
        <v>1822.74</v>
      </c>
    </row>
    <row r="41" spans="1:13">
      <c r="A41" s="259">
        <v>40</v>
      </c>
      <c r="B41" s="297">
        <v>37</v>
      </c>
      <c r="C41" s="297">
        <v>4</v>
      </c>
      <c r="D41" s="224" t="s">
        <v>49</v>
      </c>
      <c r="E41" s="298" t="s">
        <v>226</v>
      </c>
      <c r="F41" s="224" t="s">
        <v>86</v>
      </c>
      <c r="G41" s="323">
        <v>52531</v>
      </c>
      <c r="H41" s="319">
        <v>37390</v>
      </c>
      <c r="I41" s="250">
        <v>1632</v>
      </c>
      <c r="J41" s="250">
        <v>2573</v>
      </c>
      <c r="K41" s="250">
        <f t="shared" si="1"/>
        <v>10936</v>
      </c>
      <c r="L41" s="248">
        <v>54700</v>
      </c>
      <c r="M41" s="247">
        <v>1108.54</v>
      </c>
    </row>
    <row r="42" spans="1:13">
      <c r="A42" s="259">
        <v>43</v>
      </c>
      <c r="B42" s="297">
        <v>38</v>
      </c>
      <c r="C42" s="297">
        <v>4</v>
      </c>
      <c r="D42" s="224" t="s">
        <v>49</v>
      </c>
      <c r="E42" s="298" t="s">
        <v>228</v>
      </c>
      <c r="F42" s="224" t="s">
        <v>94</v>
      </c>
      <c r="G42" s="323">
        <v>40126</v>
      </c>
      <c r="H42" s="319">
        <v>30555</v>
      </c>
      <c r="I42" s="250">
        <v>1682</v>
      </c>
      <c r="J42" s="250">
        <v>1096</v>
      </c>
      <c r="K42" s="250">
        <f t="shared" si="1"/>
        <v>6793</v>
      </c>
      <c r="L42" s="248">
        <v>45611</v>
      </c>
      <c r="M42" s="247">
        <v>1241.6600000000001</v>
      </c>
    </row>
    <row r="43" spans="1:13">
      <c r="A43" s="259">
        <v>4</v>
      </c>
      <c r="B43" s="297">
        <v>39</v>
      </c>
      <c r="C43" s="297">
        <v>4</v>
      </c>
      <c r="D43" s="224" t="s">
        <v>51</v>
      </c>
      <c r="E43" s="298" t="s">
        <v>240</v>
      </c>
      <c r="F43" s="224" t="s">
        <v>74</v>
      </c>
      <c r="G43" s="323">
        <v>35340</v>
      </c>
      <c r="H43" s="321">
        <v>26994</v>
      </c>
      <c r="I43" s="251">
        <v>2159</v>
      </c>
      <c r="J43" s="252">
        <v>1088</v>
      </c>
      <c r="K43" s="250">
        <f t="shared" si="1"/>
        <v>5099</v>
      </c>
      <c r="L43" s="248">
        <v>52504</v>
      </c>
      <c r="M43" s="247">
        <v>793.94</v>
      </c>
    </row>
    <row r="44" spans="1:13">
      <c r="A44" s="259">
        <v>9</v>
      </c>
      <c r="B44" s="297">
        <v>40</v>
      </c>
      <c r="C44" s="297">
        <v>4</v>
      </c>
      <c r="D44" s="224" t="s">
        <v>51</v>
      </c>
      <c r="E44" s="298" t="s">
        <v>244</v>
      </c>
      <c r="F44" s="224" t="s">
        <v>83</v>
      </c>
      <c r="G44" s="323">
        <v>52073</v>
      </c>
      <c r="H44" s="319">
        <v>37692</v>
      </c>
      <c r="I44" s="250">
        <v>1823</v>
      </c>
      <c r="J44" s="250">
        <v>1859</v>
      </c>
      <c r="K44" s="250">
        <f t="shared" si="1"/>
        <v>10699</v>
      </c>
      <c r="L44" s="248">
        <v>52625</v>
      </c>
      <c r="M44" s="247">
        <v>955.27</v>
      </c>
    </row>
    <row r="45" spans="1:13">
      <c r="A45" s="259">
        <v>33</v>
      </c>
      <c r="B45" s="297">
        <v>41</v>
      </c>
      <c r="C45" s="297">
        <v>4</v>
      </c>
      <c r="D45" s="224" t="s">
        <v>53</v>
      </c>
      <c r="E45" s="298" t="s">
        <v>212</v>
      </c>
      <c r="F45" s="224" t="s">
        <v>87</v>
      </c>
      <c r="G45" s="323">
        <v>33966</v>
      </c>
      <c r="H45" s="319">
        <v>31088</v>
      </c>
      <c r="I45" s="250">
        <v>871</v>
      </c>
      <c r="J45" s="250">
        <v>1248</v>
      </c>
      <c r="K45" s="250">
        <f t="shared" si="1"/>
        <v>759</v>
      </c>
      <c r="L45" s="248">
        <v>44930</v>
      </c>
      <c r="M45" s="247">
        <v>911.11</v>
      </c>
    </row>
    <row r="46" spans="1:13">
      <c r="A46" s="259">
        <v>67</v>
      </c>
      <c r="B46" s="297">
        <v>42</v>
      </c>
      <c r="C46" s="297">
        <v>4</v>
      </c>
      <c r="D46" s="224" t="s">
        <v>88</v>
      </c>
      <c r="E46" s="299" t="s">
        <v>182</v>
      </c>
      <c r="F46" s="224" t="s">
        <v>89</v>
      </c>
      <c r="G46" s="323">
        <v>37197</v>
      </c>
      <c r="H46" s="319">
        <v>28737</v>
      </c>
      <c r="I46" s="250">
        <v>892</v>
      </c>
      <c r="J46" s="250">
        <v>477</v>
      </c>
      <c r="K46" s="250">
        <f t="shared" si="1"/>
        <v>7091</v>
      </c>
      <c r="L46" s="248">
        <v>37064</v>
      </c>
      <c r="M46" s="247">
        <v>1131.28</v>
      </c>
    </row>
    <row r="47" spans="1:13">
      <c r="A47" s="259">
        <v>77</v>
      </c>
      <c r="B47" s="300">
        <v>43</v>
      </c>
      <c r="C47" s="300">
        <v>5</v>
      </c>
      <c r="D47" s="226" t="s">
        <v>45</v>
      </c>
      <c r="E47" s="299" t="s">
        <v>191</v>
      </c>
      <c r="F47" s="226" t="s">
        <v>92</v>
      </c>
      <c r="G47" s="323">
        <v>48547</v>
      </c>
      <c r="H47" s="319">
        <v>36267</v>
      </c>
      <c r="I47" s="250">
        <v>1408</v>
      </c>
      <c r="J47" s="250">
        <v>2693</v>
      </c>
      <c r="K47" s="250">
        <f t="shared" si="1"/>
        <v>8179</v>
      </c>
      <c r="L47" s="248">
        <v>50664</v>
      </c>
      <c r="M47" s="247">
        <v>1035.3699999999999</v>
      </c>
    </row>
    <row r="48" spans="1:13">
      <c r="A48" s="259">
        <v>17</v>
      </c>
      <c r="B48" s="297">
        <v>44</v>
      </c>
      <c r="C48" s="297">
        <v>5</v>
      </c>
      <c r="D48" s="224" t="s">
        <v>55</v>
      </c>
      <c r="E48" s="299" t="s">
        <v>174</v>
      </c>
      <c r="F48" s="224" t="s">
        <v>101</v>
      </c>
      <c r="G48" s="323">
        <v>34761</v>
      </c>
      <c r="H48" s="319">
        <v>30903</v>
      </c>
      <c r="I48" s="250">
        <v>1271</v>
      </c>
      <c r="J48" s="250">
        <v>1072</v>
      </c>
      <c r="K48" s="250">
        <f t="shared" si="1"/>
        <v>1515</v>
      </c>
      <c r="L48" s="248">
        <v>56688</v>
      </c>
      <c r="M48" s="247">
        <v>1152.1400000000001</v>
      </c>
    </row>
    <row r="49" spans="1:13">
      <c r="A49" s="259">
        <v>18</v>
      </c>
      <c r="B49" s="297">
        <v>45</v>
      </c>
      <c r="C49" s="297">
        <v>5</v>
      </c>
      <c r="D49" s="224" t="s">
        <v>55</v>
      </c>
      <c r="E49" s="299" t="s">
        <v>175</v>
      </c>
      <c r="F49" s="224" t="s">
        <v>98</v>
      </c>
      <c r="G49" s="323">
        <v>37755</v>
      </c>
      <c r="H49" s="319">
        <v>31150</v>
      </c>
      <c r="I49" s="250">
        <v>293</v>
      </c>
      <c r="J49" s="250">
        <v>397</v>
      </c>
      <c r="K49" s="250">
        <f t="shared" si="1"/>
        <v>5915</v>
      </c>
      <c r="L49" s="248">
        <v>44014</v>
      </c>
      <c r="M49" s="247">
        <v>1569.18</v>
      </c>
    </row>
    <row r="50" spans="1:13">
      <c r="A50" s="259">
        <v>48</v>
      </c>
      <c r="B50" s="297">
        <v>46</v>
      </c>
      <c r="C50" s="297">
        <v>5</v>
      </c>
      <c r="D50" s="224" t="s">
        <v>49</v>
      </c>
      <c r="E50" s="298" t="s">
        <v>232</v>
      </c>
      <c r="F50" s="224" t="s">
        <v>95</v>
      </c>
      <c r="G50" s="323">
        <v>34423</v>
      </c>
      <c r="H50" s="319">
        <v>24795</v>
      </c>
      <c r="I50" s="250">
        <v>1769</v>
      </c>
      <c r="J50" s="250">
        <v>1102</v>
      </c>
      <c r="K50" s="250">
        <f t="shared" si="1"/>
        <v>6757</v>
      </c>
      <c r="L50" s="248">
        <v>52310</v>
      </c>
      <c r="M50" s="247">
        <v>1778.5</v>
      </c>
    </row>
    <row r="51" spans="1:13">
      <c r="A51" s="259">
        <v>6</v>
      </c>
      <c r="B51" s="297">
        <v>47</v>
      </c>
      <c r="C51" s="297">
        <v>5</v>
      </c>
      <c r="D51" s="224" t="s">
        <v>51</v>
      </c>
      <c r="E51" s="298" t="s">
        <v>241</v>
      </c>
      <c r="F51" s="224" t="s">
        <v>90</v>
      </c>
      <c r="G51" s="323">
        <v>45993</v>
      </c>
      <c r="H51" s="319">
        <v>32646</v>
      </c>
      <c r="I51" s="250">
        <v>2261</v>
      </c>
      <c r="J51" s="250">
        <v>2370</v>
      </c>
      <c r="K51" s="250">
        <f t="shared" si="1"/>
        <v>8716</v>
      </c>
      <c r="L51" s="248">
        <v>64147</v>
      </c>
      <c r="M51" s="247">
        <v>699.2</v>
      </c>
    </row>
    <row r="52" spans="1:13">
      <c r="A52" s="259">
        <v>10</v>
      </c>
      <c r="B52" s="297">
        <v>48</v>
      </c>
      <c r="C52" s="297">
        <v>5</v>
      </c>
      <c r="D52" s="224" t="s">
        <v>51</v>
      </c>
      <c r="E52" s="298" t="s">
        <v>245</v>
      </c>
      <c r="F52" s="224" t="s">
        <v>80</v>
      </c>
      <c r="G52" s="323">
        <v>58089</v>
      </c>
      <c r="H52" s="319">
        <v>43356</v>
      </c>
      <c r="I52" s="250">
        <v>3608</v>
      </c>
      <c r="J52" s="250">
        <v>1294</v>
      </c>
      <c r="K52" s="250">
        <f t="shared" si="1"/>
        <v>9831</v>
      </c>
      <c r="L52" s="248">
        <v>59532</v>
      </c>
      <c r="M52" s="247">
        <v>1337.96</v>
      </c>
    </row>
    <row r="53" spans="1:13">
      <c r="A53" s="259">
        <v>64</v>
      </c>
      <c r="B53" s="297">
        <v>49</v>
      </c>
      <c r="C53" s="297">
        <v>6</v>
      </c>
      <c r="D53" s="224" t="s">
        <v>88</v>
      </c>
      <c r="E53" s="299" t="s">
        <v>179</v>
      </c>
      <c r="F53" s="224" t="s">
        <v>99</v>
      </c>
      <c r="G53" s="323">
        <v>64984</v>
      </c>
      <c r="H53" s="319">
        <v>46890</v>
      </c>
      <c r="I53" s="250">
        <v>3483</v>
      </c>
      <c r="J53" s="250">
        <v>2697</v>
      </c>
      <c r="K53" s="250">
        <f t="shared" si="1"/>
        <v>11914</v>
      </c>
      <c r="L53" s="248">
        <v>49105</v>
      </c>
      <c r="M53" s="247">
        <v>1118.0999999999999</v>
      </c>
    </row>
    <row r="54" spans="1:13">
      <c r="A54" s="259">
        <v>66</v>
      </c>
      <c r="B54" s="297">
        <v>50</v>
      </c>
      <c r="C54" s="297">
        <v>6</v>
      </c>
      <c r="D54" s="224" t="s">
        <v>88</v>
      </c>
      <c r="E54" s="299" t="s">
        <v>181</v>
      </c>
      <c r="F54" s="224" t="s">
        <v>109</v>
      </c>
      <c r="G54" s="323">
        <v>67902</v>
      </c>
      <c r="H54" s="319">
        <v>53162</v>
      </c>
      <c r="I54" s="250">
        <v>2511</v>
      </c>
      <c r="J54" s="250">
        <v>1923</v>
      </c>
      <c r="K54" s="250">
        <f t="shared" si="1"/>
        <v>10306</v>
      </c>
      <c r="L54" s="248">
        <v>49211</v>
      </c>
      <c r="M54" s="247">
        <v>1125.0999999999999</v>
      </c>
    </row>
    <row r="55" spans="1:13">
      <c r="A55" s="259">
        <v>73</v>
      </c>
      <c r="B55" s="297">
        <v>51</v>
      </c>
      <c r="C55" s="297">
        <v>6</v>
      </c>
      <c r="D55" s="224" t="s">
        <v>45</v>
      </c>
      <c r="E55" s="298" t="s">
        <v>187</v>
      </c>
      <c r="F55" s="224" t="s">
        <v>100</v>
      </c>
      <c r="G55" s="323">
        <v>49523</v>
      </c>
      <c r="H55" s="319">
        <v>36493</v>
      </c>
      <c r="I55" s="250">
        <v>773</v>
      </c>
      <c r="J55" s="250">
        <v>2586</v>
      </c>
      <c r="K55" s="250">
        <f t="shared" si="1"/>
        <v>9671</v>
      </c>
      <c r="L55" s="248">
        <v>52751</v>
      </c>
      <c r="M55" s="247">
        <v>1264.9000000000001</v>
      </c>
    </row>
    <row r="56" spans="1:13">
      <c r="A56" s="259">
        <v>24</v>
      </c>
      <c r="B56" s="297">
        <v>52</v>
      </c>
      <c r="C56" s="297">
        <v>6</v>
      </c>
      <c r="D56" s="224" t="s">
        <v>53</v>
      </c>
      <c r="E56" s="298" t="s">
        <v>204</v>
      </c>
      <c r="F56" s="224" t="s">
        <v>96</v>
      </c>
      <c r="G56" s="323">
        <v>42281</v>
      </c>
      <c r="H56" s="319">
        <v>35158</v>
      </c>
      <c r="I56" s="250">
        <v>754</v>
      </c>
      <c r="J56" s="250">
        <v>1473</v>
      </c>
      <c r="K56" s="250">
        <f t="shared" si="1"/>
        <v>4896</v>
      </c>
      <c r="L56" s="248">
        <v>49973</v>
      </c>
      <c r="M56" s="247">
        <v>1692.15</v>
      </c>
    </row>
    <row r="57" spans="1:13">
      <c r="A57" s="259">
        <v>14</v>
      </c>
      <c r="B57" s="297">
        <v>53</v>
      </c>
      <c r="C57" s="297">
        <v>6</v>
      </c>
      <c r="D57" s="224" t="s">
        <v>55</v>
      </c>
      <c r="E57" s="299" t="s">
        <v>171</v>
      </c>
      <c r="F57" s="224" t="s">
        <v>103</v>
      </c>
      <c r="G57" s="323">
        <v>44166</v>
      </c>
      <c r="H57" s="319">
        <v>41639</v>
      </c>
      <c r="I57" s="250">
        <v>1449</v>
      </c>
      <c r="J57" s="250">
        <v>1982</v>
      </c>
      <c r="K57" s="250">
        <f t="shared" si="1"/>
        <v>-904</v>
      </c>
      <c r="L57" s="248">
        <v>57571</v>
      </c>
      <c r="M57" s="247">
        <v>1192.52</v>
      </c>
    </row>
    <row r="58" spans="1:13">
      <c r="A58" s="259">
        <v>7</v>
      </c>
      <c r="B58" s="297">
        <v>54</v>
      </c>
      <c r="C58" s="297">
        <v>6</v>
      </c>
      <c r="D58" s="224" t="s">
        <v>51</v>
      </c>
      <c r="E58" s="298" t="s">
        <v>242</v>
      </c>
      <c r="F58" s="224" t="s">
        <v>106</v>
      </c>
      <c r="G58" s="323">
        <v>76638</v>
      </c>
      <c r="H58" s="321">
        <v>54029</v>
      </c>
      <c r="I58" s="251">
        <v>3268</v>
      </c>
      <c r="J58" s="252">
        <v>3607</v>
      </c>
      <c r="K58" s="250">
        <f t="shared" si="1"/>
        <v>15734</v>
      </c>
      <c r="L58" s="248">
        <v>66463</v>
      </c>
      <c r="M58" s="247">
        <v>1671</v>
      </c>
    </row>
    <row r="59" spans="1:13">
      <c r="A59" s="259">
        <v>69</v>
      </c>
      <c r="B59" s="297">
        <v>55</v>
      </c>
      <c r="C59" s="297">
        <v>7</v>
      </c>
      <c r="D59" s="224" t="s">
        <v>45</v>
      </c>
      <c r="E59" s="298" t="s">
        <v>184</v>
      </c>
      <c r="F59" s="224" t="s">
        <v>110</v>
      </c>
      <c r="G59" s="323">
        <v>65343</v>
      </c>
      <c r="H59" s="319">
        <v>51023</v>
      </c>
      <c r="I59" s="250">
        <v>2351</v>
      </c>
      <c r="J59" s="250">
        <v>2041</v>
      </c>
      <c r="K59" s="250">
        <f t="shared" si="1"/>
        <v>9928</v>
      </c>
      <c r="L59" s="248">
        <v>72212</v>
      </c>
      <c r="M59" s="247">
        <v>1700.54</v>
      </c>
    </row>
    <row r="60" spans="1:13">
      <c r="A60" s="259">
        <v>70</v>
      </c>
      <c r="B60" s="297">
        <v>56</v>
      </c>
      <c r="C60" s="297">
        <v>7</v>
      </c>
      <c r="D60" s="224" t="s">
        <v>45</v>
      </c>
      <c r="E60" s="298" t="s">
        <v>185</v>
      </c>
      <c r="F60" s="224" t="s">
        <v>108</v>
      </c>
      <c r="G60" s="323">
        <v>62332</v>
      </c>
      <c r="H60" s="319">
        <v>49182</v>
      </c>
      <c r="I60" s="250">
        <v>1692</v>
      </c>
      <c r="J60" s="250">
        <v>1564</v>
      </c>
      <c r="K60" s="250">
        <f t="shared" si="1"/>
        <v>9894</v>
      </c>
      <c r="L60" s="248">
        <v>57298</v>
      </c>
      <c r="M60" s="247">
        <v>1580.27</v>
      </c>
    </row>
    <row r="61" spans="1:13">
      <c r="A61" s="259">
        <v>78</v>
      </c>
      <c r="B61" s="300">
        <v>57</v>
      </c>
      <c r="C61" s="300">
        <v>7</v>
      </c>
      <c r="D61" s="226" t="s">
        <v>45</v>
      </c>
      <c r="E61" s="299" t="s">
        <v>192</v>
      </c>
      <c r="F61" s="226" t="s">
        <v>105</v>
      </c>
      <c r="G61" s="323">
        <v>58586</v>
      </c>
      <c r="H61" s="319">
        <v>43198</v>
      </c>
      <c r="I61" s="250">
        <v>1767</v>
      </c>
      <c r="J61" s="250">
        <v>2378</v>
      </c>
      <c r="K61" s="250">
        <f t="shared" si="1"/>
        <v>11243</v>
      </c>
      <c r="L61" s="248">
        <v>71705</v>
      </c>
      <c r="M61" s="247">
        <v>1773.98</v>
      </c>
    </row>
    <row r="62" spans="1:13">
      <c r="A62" s="259">
        <v>80</v>
      </c>
      <c r="B62" s="300">
        <v>58</v>
      </c>
      <c r="C62" s="300">
        <v>7</v>
      </c>
      <c r="D62" s="226" t="s">
        <v>45</v>
      </c>
      <c r="E62" s="299" t="s">
        <v>194</v>
      </c>
      <c r="F62" s="226" t="s">
        <v>112</v>
      </c>
      <c r="G62" s="323">
        <v>58641</v>
      </c>
      <c r="H62" s="319">
        <v>46721</v>
      </c>
      <c r="I62" s="250">
        <v>1384</v>
      </c>
      <c r="J62" s="250">
        <v>695</v>
      </c>
      <c r="K62" s="250">
        <f t="shared" si="1"/>
        <v>9841</v>
      </c>
      <c r="L62" s="248">
        <v>74337</v>
      </c>
      <c r="M62" s="247">
        <v>1893.71</v>
      </c>
    </row>
    <row r="63" spans="1:13">
      <c r="A63" s="259">
        <v>31</v>
      </c>
      <c r="B63" s="297">
        <v>59</v>
      </c>
      <c r="C63" s="297">
        <v>7</v>
      </c>
      <c r="D63" s="224" t="s">
        <v>53</v>
      </c>
      <c r="E63" s="298" t="s">
        <v>210</v>
      </c>
      <c r="F63" s="224" t="s">
        <v>104</v>
      </c>
      <c r="G63" s="323">
        <v>41941</v>
      </c>
      <c r="H63" s="319">
        <v>31737</v>
      </c>
      <c r="I63" s="250">
        <v>2745</v>
      </c>
      <c r="J63" s="250">
        <v>1184</v>
      </c>
      <c r="K63" s="250">
        <f t="shared" si="1"/>
        <v>6275</v>
      </c>
      <c r="L63" s="248">
        <v>68110</v>
      </c>
      <c r="M63" s="247">
        <v>1262.97</v>
      </c>
    </row>
    <row r="64" spans="1:13">
      <c r="A64" s="259">
        <v>63</v>
      </c>
      <c r="B64" s="297">
        <v>60</v>
      </c>
      <c r="C64" s="297">
        <v>8</v>
      </c>
      <c r="D64" s="224" t="s">
        <v>88</v>
      </c>
      <c r="E64" s="299" t="s">
        <v>178</v>
      </c>
      <c r="F64" s="224" t="s">
        <v>115</v>
      </c>
      <c r="G64" s="323">
        <v>92282</v>
      </c>
      <c r="H64" s="319">
        <v>69140</v>
      </c>
      <c r="I64" s="250">
        <v>8865</v>
      </c>
      <c r="J64" s="250">
        <v>4208</v>
      </c>
      <c r="K64" s="250">
        <f t="shared" si="1"/>
        <v>10069</v>
      </c>
      <c r="L64" s="248">
        <v>87729</v>
      </c>
      <c r="M64" s="247">
        <v>1726.19</v>
      </c>
    </row>
    <row r="65" spans="1:13">
      <c r="A65" s="259">
        <v>23</v>
      </c>
      <c r="B65" s="297">
        <v>61</v>
      </c>
      <c r="C65" s="297">
        <v>8</v>
      </c>
      <c r="D65" s="224" t="s">
        <v>53</v>
      </c>
      <c r="E65" s="298" t="s">
        <v>203</v>
      </c>
      <c r="F65" s="224" t="s">
        <v>111</v>
      </c>
      <c r="G65" s="323">
        <v>60627</v>
      </c>
      <c r="H65" s="319">
        <v>47483</v>
      </c>
      <c r="I65" s="250">
        <v>2844</v>
      </c>
      <c r="J65" s="250">
        <v>3274</v>
      </c>
      <c r="K65" s="250">
        <f t="shared" si="1"/>
        <v>7026</v>
      </c>
      <c r="L65" s="248">
        <v>71585</v>
      </c>
      <c r="M65" s="247">
        <v>1322.22</v>
      </c>
    </row>
    <row r="66" spans="1:13">
      <c r="A66" s="259">
        <v>15</v>
      </c>
      <c r="B66" s="297">
        <v>62</v>
      </c>
      <c r="C66" s="297">
        <v>8</v>
      </c>
      <c r="D66" s="224" t="s">
        <v>55</v>
      </c>
      <c r="E66" s="299" t="s">
        <v>172</v>
      </c>
      <c r="F66" s="224" t="s">
        <v>107</v>
      </c>
      <c r="G66" s="323">
        <v>71579</v>
      </c>
      <c r="H66" s="319">
        <v>48907</v>
      </c>
      <c r="I66" s="250">
        <v>1457</v>
      </c>
      <c r="J66" s="250">
        <v>2123</v>
      </c>
      <c r="K66" s="250">
        <f t="shared" si="1"/>
        <v>19092</v>
      </c>
      <c r="L66" s="248">
        <v>76826</v>
      </c>
      <c r="M66" s="247">
        <v>2784.67</v>
      </c>
    </row>
    <row r="67" spans="1:13">
      <c r="A67" s="259">
        <v>38</v>
      </c>
      <c r="B67" s="297">
        <v>63</v>
      </c>
      <c r="C67" s="297">
        <v>8</v>
      </c>
      <c r="D67" s="224" t="s">
        <v>49</v>
      </c>
      <c r="E67" s="298" t="s">
        <v>224</v>
      </c>
      <c r="F67" s="224" t="s">
        <v>133</v>
      </c>
      <c r="G67" s="323">
        <v>80186</v>
      </c>
      <c r="H67" s="319">
        <v>54535</v>
      </c>
      <c r="I67" s="250">
        <v>2824</v>
      </c>
      <c r="J67" s="250">
        <v>3953</v>
      </c>
      <c r="K67" s="250">
        <f t="shared" si="1"/>
        <v>18874</v>
      </c>
      <c r="L67" s="248">
        <v>71896</v>
      </c>
      <c r="M67" s="247">
        <v>3394.13</v>
      </c>
    </row>
    <row r="68" spans="1:13">
      <c r="A68" s="259">
        <v>44</v>
      </c>
      <c r="B68" s="297">
        <v>64</v>
      </c>
      <c r="C68" s="297">
        <v>8</v>
      </c>
      <c r="D68" s="224" t="s">
        <v>49</v>
      </c>
      <c r="E68" s="298" t="s">
        <v>229</v>
      </c>
      <c r="F68" s="224" t="s">
        <v>1174</v>
      </c>
      <c r="G68" s="323">
        <v>70847</v>
      </c>
      <c r="H68" s="319">
        <v>52573</v>
      </c>
      <c r="I68" s="250">
        <v>2159</v>
      </c>
      <c r="J68" s="250">
        <v>1886</v>
      </c>
      <c r="K68" s="250">
        <f t="shared" si="1"/>
        <v>14229</v>
      </c>
      <c r="L68" s="248">
        <v>74089</v>
      </c>
      <c r="M68" s="247">
        <v>4095.05</v>
      </c>
    </row>
    <row r="69" spans="1:13">
      <c r="A69" s="259">
        <v>32</v>
      </c>
      <c r="B69" s="297">
        <v>65</v>
      </c>
      <c r="C69" s="297">
        <v>8</v>
      </c>
      <c r="D69" s="224" t="s">
        <v>53</v>
      </c>
      <c r="E69" s="298" t="s">
        <v>211</v>
      </c>
      <c r="F69" s="224" t="s">
        <v>116</v>
      </c>
      <c r="G69" s="323">
        <v>51589</v>
      </c>
      <c r="H69" s="319">
        <v>41934</v>
      </c>
      <c r="I69" s="250">
        <v>1178</v>
      </c>
      <c r="J69" s="250">
        <v>2575</v>
      </c>
      <c r="K69" s="250">
        <f t="shared" ref="K69:K92" si="2">+G69-H69-I69-J69</f>
        <v>5902</v>
      </c>
      <c r="L69" s="248">
        <v>81313</v>
      </c>
      <c r="M69" s="247">
        <v>2083.75</v>
      </c>
    </row>
    <row r="70" spans="1:13">
      <c r="A70" s="259">
        <v>65</v>
      </c>
      <c r="B70" s="302">
        <v>66</v>
      </c>
      <c r="C70" s="302">
        <v>9</v>
      </c>
      <c r="D70" s="225" t="s">
        <v>88</v>
      </c>
      <c r="E70" s="303" t="s">
        <v>180</v>
      </c>
      <c r="F70" s="225" t="s">
        <v>121</v>
      </c>
      <c r="G70" s="323">
        <v>109310</v>
      </c>
      <c r="H70" s="319">
        <v>81383</v>
      </c>
      <c r="I70" s="250">
        <v>3963</v>
      </c>
      <c r="J70" s="250">
        <v>2870</v>
      </c>
      <c r="K70" s="250">
        <f t="shared" si="2"/>
        <v>21094</v>
      </c>
      <c r="L70" s="248">
        <v>85957</v>
      </c>
      <c r="M70" s="247">
        <v>3291.28</v>
      </c>
    </row>
    <row r="71" spans="1:13">
      <c r="A71" s="259">
        <v>16</v>
      </c>
      <c r="B71" s="297">
        <v>67</v>
      </c>
      <c r="C71" s="297">
        <v>9</v>
      </c>
      <c r="D71" s="224" t="s">
        <v>55</v>
      </c>
      <c r="E71" s="299" t="s">
        <v>173</v>
      </c>
      <c r="F71" s="224" t="s">
        <v>118</v>
      </c>
      <c r="G71" s="323">
        <v>86875</v>
      </c>
      <c r="H71" s="319">
        <v>53566</v>
      </c>
      <c r="I71" s="250">
        <v>464</v>
      </c>
      <c r="J71" s="250">
        <v>1878</v>
      </c>
      <c r="K71" s="250">
        <f t="shared" si="2"/>
        <v>30967</v>
      </c>
      <c r="L71" s="248">
        <v>64683</v>
      </c>
      <c r="M71" s="247">
        <v>3216.33</v>
      </c>
    </row>
    <row r="72" spans="1:13">
      <c r="A72" s="259">
        <v>39</v>
      </c>
      <c r="B72" s="297">
        <v>68</v>
      </c>
      <c r="C72" s="297">
        <v>9</v>
      </c>
      <c r="D72" s="224" t="s">
        <v>49</v>
      </c>
      <c r="E72" s="298" t="s">
        <v>225</v>
      </c>
      <c r="F72" s="224" t="s">
        <v>117</v>
      </c>
      <c r="G72" s="323">
        <v>52326</v>
      </c>
      <c r="H72" s="319">
        <v>38443</v>
      </c>
      <c r="I72" s="250">
        <v>2986</v>
      </c>
      <c r="J72" s="250">
        <v>2406</v>
      </c>
      <c r="K72" s="250">
        <f t="shared" si="2"/>
        <v>8491</v>
      </c>
      <c r="L72" s="248">
        <v>70605</v>
      </c>
      <c r="M72" s="247">
        <v>4483.5</v>
      </c>
    </row>
    <row r="73" spans="1:13">
      <c r="A73" s="259">
        <v>45</v>
      </c>
      <c r="B73" s="297">
        <v>69</v>
      </c>
      <c r="C73" s="297">
        <v>9</v>
      </c>
      <c r="D73" s="224" t="s">
        <v>49</v>
      </c>
      <c r="E73" s="298" t="s">
        <v>230</v>
      </c>
      <c r="F73" s="224" t="s">
        <v>119</v>
      </c>
      <c r="G73" s="323">
        <v>72086</v>
      </c>
      <c r="H73" s="319">
        <v>52908</v>
      </c>
      <c r="I73" s="250">
        <v>4257</v>
      </c>
      <c r="J73" s="250">
        <v>2904</v>
      </c>
      <c r="K73" s="250">
        <f t="shared" si="2"/>
        <v>12017</v>
      </c>
      <c r="L73" s="248">
        <v>75954</v>
      </c>
      <c r="M73" s="247">
        <v>3417.96</v>
      </c>
    </row>
    <row r="74" spans="1:13">
      <c r="A74" s="259">
        <v>8</v>
      </c>
      <c r="B74" s="297">
        <v>70</v>
      </c>
      <c r="C74" s="297">
        <v>9</v>
      </c>
      <c r="D74" s="224" t="s">
        <v>51</v>
      </c>
      <c r="E74" s="298" t="s">
        <v>243</v>
      </c>
      <c r="F74" s="224" t="s">
        <v>113</v>
      </c>
      <c r="G74" s="323">
        <v>69581</v>
      </c>
      <c r="H74" s="319">
        <v>53438</v>
      </c>
      <c r="I74" s="250">
        <v>3149</v>
      </c>
      <c r="J74" s="250">
        <v>2433</v>
      </c>
      <c r="K74" s="250">
        <f t="shared" si="2"/>
        <v>10561</v>
      </c>
      <c r="L74" s="248">
        <v>95722</v>
      </c>
      <c r="M74" s="247">
        <v>2331.5100000000002</v>
      </c>
    </row>
    <row r="75" spans="1:13">
      <c r="A75" s="259">
        <v>74</v>
      </c>
      <c r="B75" s="297">
        <v>71</v>
      </c>
      <c r="C75" s="297">
        <v>10</v>
      </c>
      <c r="D75" s="224" t="s">
        <v>45</v>
      </c>
      <c r="E75" s="298" t="s">
        <v>188</v>
      </c>
      <c r="F75" s="224" t="s">
        <v>124</v>
      </c>
      <c r="G75" s="323">
        <v>116249</v>
      </c>
      <c r="H75" s="319">
        <v>90942</v>
      </c>
      <c r="I75" s="250">
        <v>3432</v>
      </c>
      <c r="J75" s="250">
        <v>3179</v>
      </c>
      <c r="K75" s="250">
        <f t="shared" si="2"/>
        <v>18696</v>
      </c>
      <c r="L75" s="248">
        <v>116004</v>
      </c>
      <c r="M75" s="247">
        <v>7138.62</v>
      </c>
    </row>
    <row r="76" spans="1:13">
      <c r="A76" s="259">
        <v>79</v>
      </c>
      <c r="B76" s="300">
        <v>72</v>
      </c>
      <c r="C76" s="300">
        <v>10</v>
      </c>
      <c r="D76" s="226" t="s">
        <v>45</v>
      </c>
      <c r="E76" s="299" t="s">
        <v>193</v>
      </c>
      <c r="F76" s="226" t="s">
        <v>125</v>
      </c>
      <c r="G76" s="323">
        <v>109580</v>
      </c>
      <c r="H76" s="319">
        <v>86089</v>
      </c>
      <c r="I76" s="250">
        <v>3556</v>
      </c>
      <c r="J76" s="250">
        <v>2679</v>
      </c>
      <c r="K76" s="250">
        <f t="shared" si="2"/>
        <v>17256</v>
      </c>
      <c r="L76" s="248">
        <v>112836</v>
      </c>
      <c r="M76" s="247">
        <v>5833.6</v>
      </c>
    </row>
    <row r="77" spans="1:13">
      <c r="A77" s="259">
        <v>81</v>
      </c>
      <c r="B77" s="304">
        <v>73</v>
      </c>
      <c r="C77" s="304">
        <v>10</v>
      </c>
      <c r="D77" s="227" t="s">
        <v>45</v>
      </c>
      <c r="E77" s="305" t="s">
        <v>195</v>
      </c>
      <c r="F77" s="227" t="s">
        <v>122</v>
      </c>
      <c r="G77" s="323">
        <v>116147</v>
      </c>
      <c r="H77" s="319">
        <v>88241</v>
      </c>
      <c r="I77" s="250">
        <v>6514</v>
      </c>
      <c r="J77" s="250">
        <v>2803</v>
      </c>
      <c r="K77" s="250">
        <f t="shared" si="2"/>
        <v>18589</v>
      </c>
      <c r="L77" s="248">
        <v>99264</v>
      </c>
      <c r="M77" s="247">
        <v>3680.37</v>
      </c>
    </row>
    <row r="78" spans="1:13">
      <c r="A78" s="259">
        <v>28</v>
      </c>
      <c r="B78" s="297">
        <v>74</v>
      </c>
      <c r="C78" s="297">
        <v>10</v>
      </c>
      <c r="D78" s="224" t="s">
        <v>53</v>
      </c>
      <c r="E78" s="298" t="s">
        <v>207</v>
      </c>
      <c r="F78" s="224" t="s">
        <v>123</v>
      </c>
      <c r="G78" s="323">
        <v>110540</v>
      </c>
      <c r="H78" s="319">
        <v>85793</v>
      </c>
      <c r="I78" s="250">
        <v>5094</v>
      </c>
      <c r="J78" s="250">
        <v>4845</v>
      </c>
      <c r="K78" s="250">
        <f t="shared" si="2"/>
        <v>14808</v>
      </c>
      <c r="L78" s="248">
        <v>116358</v>
      </c>
      <c r="M78" s="247">
        <v>5474.39</v>
      </c>
    </row>
    <row r="79" spans="1:13">
      <c r="A79" s="259">
        <v>54</v>
      </c>
      <c r="B79" s="297">
        <v>75</v>
      </c>
      <c r="C79" s="297">
        <v>10</v>
      </c>
      <c r="D79" s="224" t="s">
        <v>47</v>
      </c>
      <c r="E79" s="298" t="s">
        <v>215</v>
      </c>
      <c r="F79" s="224" t="s">
        <v>120</v>
      </c>
      <c r="G79" s="323">
        <v>98135</v>
      </c>
      <c r="H79" s="319">
        <v>59176</v>
      </c>
      <c r="I79" s="250">
        <v>4960</v>
      </c>
      <c r="J79" s="250">
        <v>2977</v>
      </c>
      <c r="K79" s="250">
        <f t="shared" si="2"/>
        <v>31022</v>
      </c>
      <c r="L79" s="248">
        <v>80001</v>
      </c>
      <c r="M79" s="247">
        <v>4208.08</v>
      </c>
    </row>
    <row r="80" spans="1:13">
      <c r="A80" s="259">
        <v>86</v>
      </c>
      <c r="B80" s="297">
        <v>76</v>
      </c>
      <c r="C80" s="297">
        <v>10</v>
      </c>
      <c r="D80" s="224" t="s">
        <v>45</v>
      </c>
      <c r="E80" s="298" t="s">
        <v>200</v>
      </c>
      <c r="F80" s="224" t="s">
        <v>126</v>
      </c>
      <c r="G80" s="323">
        <v>126966</v>
      </c>
      <c r="H80" s="319">
        <v>97831</v>
      </c>
      <c r="I80" s="250">
        <v>6702</v>
      </c>
      <c r="J80" s="250">
        <v>3817</v>
      </c>
      <c r="K80" s="250">
        <f t="shared" si="2"/>
        <v>18616</v>
      </c>
      <c r="L80" s="248">
        <v>154474</v>
      </c>
      <c r="M80" s="247">
        <v>6118.56</v>
      </c>
    </row>
    <row r="81" spans="1:13">
      <c r="A81" s="259">
        <v>11</v>
      </c>
      <c r="B81" s="297">
        <v>77</v>
      </c>
      <c r="C81" s="297">
        <v>10</v>
      </c>
      <c r="D81" s="224" t="s">
        <v>51</v>
      </c>
      <c r="E81" s="298" t="s">
        <v>246</v>
      </c>
      <c r="F81" s="224" t="s">
        <v>102</v>
      </c>
      <c r="G81" s="323">
        <v>81715</v>
      </c>
      <c r="H81" s="319">
        <v>60381</v>
      </c>
      <c r="I81" s="250">
        <v>3090</v>
      </c>
      <c r="J81" s="250">
        <v>2832</v>
      </c>
      <c r="K81" s="250">
        <f t="shared" si="2"/>
        <v>15412</v>
      </c>
      <c r="L81" s="248">
        <v>91039</v>
      </c>
      <c r="M81" s="247">
        <v>5801.92</v>
      </c>
    </row>
    <row r="82" spans="1:13">
      <c r="A82" s="259">
        <v>71</v>
      </c>
      <c r="B82" s="297">
        <v>78</v>
      </c>
      <c r="C82" s="297">
        <v>11</v>
      </c>
      <c r="D82" s="224" t="s">
        <v>45</v>
      </c>
      <c r="E82" s="298" t="s">
        <v>186</v>
      </c>
      <c r="F82" s="224" t="s">
        <v>128</v>
      </c>
      <c r="G82" s="323">
        <v>127715</v>
      </c>
      <c r="H82" s="319">
        <v>83829</v>
      </c>
      <c r="I82" s="324">
        <v>3815</v>
      </c>
      <c r="J82" s="250">
        <v>3808</v>
      </c>
      <c r="K82" s="250">
        <f t="shared" si="2"/>
        <v>36263</v>
      </c>
      <c r="L82" s="248">
        <v>180500</v>
      </c>
      <c r="M82" s="247">
        <v>14647.64</v>
      </c>
    </row>
    <row r="83" spans="1:13">
      <c r="A83" s="259">
        <v>13</v>
      </c>
      <c r="B83" s="297">
        <v>79</v>
      </c>
      <c r="C83" s="297">
        <v>11</v>
      </c>
      <c r="D83" s="224" t="s">
        <v>55</v>
      </c>
      <c r="E83" s="299" t="s">
        <v>170</v>
      </c>
      <c r="F83" s="224" t="s">
        <v>55</v>
      </c>
      <c r="G83" s="323">
        <v>92913</v>
      </c>
      <c r="H83" s="319">
        <v>76101</v>
      </c>
      <c r="I83" s="250">
        <v>5873</v>
      </c>
      <c r="J83" s="250">
        <v>5016</v>
      </c>
      <c r="K83" s="250">
        <f t="shared" si="2"/>
        <v>5923</v>
      </c>
      <c r="L83" s="248">
        <v>138416</v>
      </c>
      <c r="M83" s="247">
        <v>15047.5</v>
      </c>
    </row>
    <row r="84" spans="1:13">
      <c r="A84" s="259">
        <v>42</v>
      </c>
      <c r="B84" s="297">
        <v>80</v>
      </c>
      <c r="C84" s="297">
        <v>11</v>
      </c>
      <c r="D84" s="224" t="s">
        <v>49</v>
      </c>
      <c r="E84" s="298" t="s">
        <v>227</v>
      </c>
      <c r="F84" s="224" t="s">
        <v>127</v>
      </c>
      <c r="G84" s="323">
        <v>126370</v>
      </c>
      <c r="H84" s="319">
        <v>91963</v>
      </c>
      <c r="I84" s="250">
        <v>6638</v>
      </c>
      <c r="J84" s="250">
        <v>4418</v>
      </c>
      <c r="K84" s="250">
        <f t="shared" si="2"/>
        <v>23351</v>
      </c>
      <c r="L84" s="248">
        <v>147463</v>
      </c>
      <c r="M84" s="247">
        <v>12972.66</v>
      </c>
    </row>
    <row r="85" spans="1:13">
      <c r="A85" s="259">
        <v>57</v>
      </c>
      <c r="B85" s="297">
        <v>81</v>
      </c>
      <c r="C85" s="297">
        <v>11</v>
      </c>
      <c r="D85" s="224" t="s">
        <v>47</v>
      </c>
      <c r="E85" s="298" t="s">
        <v>218</v>
      </c>
      <c r="F85" s="224" t="s">
        <v>130</v>
      </c>
      <c r="G85" s="323">
        <v>82021</v>
      </c>
      <c r="H85" s="319">
        <v>62978</v>
      </c>
      <c r="I85" s="250">
        <v>2150</v>
      </c>
      <c r="J85" s="250">
        <v>3832</v>
      </c>
      <c r="K85" s="250">
        <f t="shared" si="2"/>
        <v>13061</v>
      </c>
      <c r="L85" s="248">
        <v>138243</v>
      </c>
      <c r="M85" s="247">
        <v>15416.21</v>
      </c>
    </row>
    <row r="86" spans="1:13">
      <c r="A86" s="259">
        <v>51</v>
      </c>
      <c r="B86" s="297">
        <v>82</v>
      </c>
      <c r="C86" s="297">
        <v>11</v>
      </c>
      <c r="D86" s="224" t="s">
        <v>49</v>
      </c>
      <c r="E86" s="298" t="s">
        <v>235</v>
      </c>
      <c r="F86" s="224" t="s">
        <v>129</v>
      </c>
      <c r="G86" s="323">
        <v>150062</v>
      </c>
      <c r="H86" s="319">
        <v>113238</v>
      </c>
      <c r="I86" s="250">
        <v>11236</v>
      </c>
      <c r="J86" s="250">
        <v>6461</v>
      </c>
      <c r="K86" s="250">
        <f t="shared" si="2"/>
        <v>19127</v>
      </c>
      <c r="L86" s="248">
        <v>191504</v>
      </c>
      <c r="M86" s="247">
        <v>12666.43</v>
      </c>
    </row>
    <row r="87" spans="1:13">
      <c r="A87" s="259">
        <v>62</v>
      </c>
      <c r="B87" s="297">
        <v>83</v>
      </c>
      <c r="C87" s="297">
        <v>12</v>
      </c>
      <c r="D87" s="224" t="s">
        <v>88</v>
      </c>
      <c r="E87" s="299" t="s">
        <v>177</v>
      </c>
      <c r="F87" s="224" t="s">
        <v>88</v>
      </c>
      <c r="G87" s="323">
        <v>136641</v>
      </c>
      <c r="H87" s="319">
        <v>101105</v>
      </c>
      <c r="I87" s="250">
        <v>8910</v>
      </c>
      <c r="J87" s="250">
        <v>4121</v>
      </c>
      <c r="K87" s="250">
        <f t="shared" si="2"/>
        <v>22505</v>
      </c>
      <c r="L87" s="248">
        <v>171494</v>
      </c>
      <c r="M87" s="247">
        <v>17202.47</v>
      </c>
    </row>
    <row r="88" spans="1:13">
      <c r="A88" s="259">
        <v>21</v>
      </c>
      <c r="B88" s="297">
        <v>84</v>
      </c>
      <c r="C88" s="297">
        <v>12</v>
      </c>
      <c r="D88" s="224" t="s">
        <v>53</v>
      </c>
      <c r="E88" s="298" t="s">
        <v>201</v>
      </c>
      <c r="F88" s="224" t="s">
        <v>53</v>
      </c>
      <c r="G88" s="323">
        <v>123666</v>
      </c>
      <c r="H88" s="319">
        <v>92386</v>
      </c>
      <c r="I88" s="250">
        <v>5962</v>
      </c>
      <c r="J88" s="250">
        <v>11085</v>
      </c>
      <c r="K88" s="250">
        <f t="shared" si="2"/>
        <v>14233</v>
      </c>
      <c r="L88" s="248">
        <v>215033</v>
      </c>
      <c r="M88" s="247">
        <v>30825.95</v>
      </c>
    </row>
    <row r="89" spans="1:13">
      <c r="A89" s="259">
        <v>53</v>
      </c>
      <c r="B89" s="297">
        <v>85</v>
      </c>
      <c r="C89" s="297">
        <v>12</v>
      </c>
      <c r="D89" s="224" t="s">
        <v>47</v>
      </c>
      <c r="E89" s="298" t="s">
        <v>214</v>
      </c>
      <c r="F89" s="224" t="s">
        <v>47</v>
      </c>
      <c r="G89" s="323">
        <v>149652</v>
      </c>
      <c r="H89" s="319">
        <v>112292</v>
      </c>
      <c r="I89" s="250">
        <v>13680</v>
      </c>
      <c r="J89" s="250">
        <v>10048</v>
      </c>
      <c r="K89" s="250">
        <f t="shared" si="2"/>
        <v>13632</v>
      </c>
      <c r="L89" s="248">
        <v>257624</v>
      </c>
      <c r="M89" s="247">
        <v>27466.32</v>
      </c>
    </row>
    <row r="90" spans="1:13">
      <c r="A90" s="259">
        <v>1</v>
      </c>
      <c r="B90" s="297">
        <v>86</v>
      </c>
      <c r="C90" s="297">
        <v>12</v>
      </c>
      <c r="D90" s="224" t="s">
        <v>51</v>
      </c>
      <c r="E90" s="298" t="s">
        <v>237</v>
      </c>
      <c r="F90" s="224" t="s">
        <v>51</v>
      </c>
      <c r="G90" s="323">
        <v>143840</v>
      </c>
      <c r="H90" s="319">
        <v>106378</v>
      </c>
      <c r="I90" s="250">
        <v>9990</v>
      </c>
      <c r="J90" s="250">
        <v>6947</v>
      </c>
      <c r="K90" s="250">
        <f t="shared" si="2"/>
        <v>20525</v>
      </c>
      <c r="L90" s="248">
        <v>213820</v>
      </c>
      <c r="M90" s="247">
        <v>23630.03</v>
      </c>
    </row>
    <row r="91" spans="1:13">
      <c r="A91" s="259">
        <v>68</v>
      </c>
      <c r="B91" s="297">
        <v>87</v>
      </c>
      <c r="C91" s="297">
        <v>13</v>
      </c>
      <c r="D91" s="224" t="s">
        <v>45</v>
      </c>
      <c r="E91" s="298">
        <v>10671</v>
      </c>
      <c r="F91" s="224" t="s">
        <v>45</v>
      </c>
      <c r="G91" s="323">
        <v>399642</v>
      </c>
      <c r="H91" s="319">
        <v>258303</v>
      </c>
      <c r="I91" s="250">
        <v>19264</v>
      </c>
      <c r="J91" s="250">
        <v>19701</v>
      </c>
      <c r="K91" s="250">
        <f t="shared" si="2"/>
        <v>102374</v>
      </c>
      <c r="L91" s="248">
        <v>441762</v>
      </c>
      <c r="M91" s="247">
        <v>93305.73</v>
      </c>
    </row>
    <row r="92" spans="1:13">
      <c r="A92" s="259">
        <v>35</v>
      </c>
      <c r="B92" s="297">
        <v>88</v>
      </c>
      <c r="C92" s="297">
        <v>13</v>
      </c>
      <c r="D92" s="224" t="s">
        <v>49</v>
      </c>
      <c r="E92" s="298" t="s">
        <v>221</v>
      </c>
      <c r="F92" s="224" t="s">
        <v>49</v>
      </c>
      <c r="G92" s="323">
        <v>193882</v>
      </c>
      <c r="H92" s="322">
        <v>142594</v>
      </c>
      <c r="I92" s="253">
        <v>18267</v>
      </c>
      <c r="J92" s="253">
        <v>14154</v>
      </c>
      <c r="K92" s="250">
        <f t="shared" si="2"/>
        <v>18867</v>
      </c>
      <c r="L92" s="248">
        <v>482610</v>
      </c>
      <c r="M92" s="247">
        <v>57217.36</v>
      </c>
    </row>
    <row r="93" spans="1:13" ht="27.6" customHeight="1">
      <c r="A93" s="347" t="s">
        <v>1175</v>
      </c>
      <c r="B93" s="347"/>
      <c r="C93" s="347"/>
      <c r="D93" s="347"/>
      <c r="E93" s="347"/>
      <c r="F93" s="347"/>
      <c r="G93" s="316">
        <f>SUM(H93:K93)</f>
        <v>5518351</v>
      </c>
      <c r="H93" s="270">
        <f>SUM(H5:H92)</f>
        <v>4104971</v>
      </c>
      <c r="I93" s="270">
        <f>SUM(I5:I92)</f>
        <v>254891</v>
      </c>
      <c r="J93" s="270">
        <f>SUM(J5:J92)</f>
        <v>220478</v>
      </c>
      <c r="K93" s="270">
        <f>SUM(K5:K92)</f>
        <v>938011</v>
      </c>
      <c r="L93" s="271">
        <f t="shared" ref="L93:M93" si="3">SUM(L5:L92)</f>
        <v>6816784</v>
      </c>
      <c r="M93" s="271">
        <f t="shared" si="3"/>
        <v>450899.15999999992</v>
      </c>
    </row>
    <row r="95" spans="1:13">
      <c r="B95" s="306" t="s">
        <v>1176</v>
      </c>
      <c r="C95" s="306"/>
    </row>
  </sheetData>
  <autoFilter ref="A4:M93"/>
  <mergeCells count="15">
    <mergeCell ref="K3:K4"/>
    <mergeCell ref="L3:L4"/>
    <mergeCell ref="A1:F1"/>
    <mergeCell ref="A93:F93"/>
    <mergeCell ref="G2:K2"/>
    <mergeCell ref="F2:F4"/>
    <mergeCell ref="G3:G4"/>
    <mergeCell ref="H3:H4"/>
    <mergeCell ref="I3:I4"/>
    <mergeCell ref="J3:J4"/>
    <mergeCell ref="A2:A4"/>
    <mergeCell ref="B2:B4"/>
    <mergeCell ref="C2:C4"/>
    <mergeCell ref="D2:D4"/>
    <mergeCell ref="E2:E4"/>
  </mergeCells>
  <phoneticPr fontId="58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ignoredErrors>
    <ignoredError sqref="E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69"/>
  <sheetViews>
    <sheetView topLeftCell="A194" zoomScale="60" zoomScaleNormal="60" workbookViewId="0">
      <pane xSplit="3" topLeftCell="BU1" activePane="topRight" state="frozen"/>
      <selection pane="topRight" activeCell="BY573" sqref="BY573"/>
    </sheetView>
  </sheetViews>
  <sheetFormatPr defaultColWidth="8.6640625" defaultRowHeight="25.95" customHeight="1"/>
  <cols>
    <col min="1" max="1" width="8.109375" style="119" customWidth="1"/>
    <col min="2" max="2" width="20.88671875" style="119" customWidth="1"/>
    <col min="3" max="3" width="71.6640625" style="119" customWidth="1"/>
    <col min="4" max="4" width="17.88671875" style="119" customWidth="1"/>
    <col min="5" max="10" width="14.21875" style="119" customWidth="1"/>
    <col min="11" max="11" width="16.21875" style="119" customWidth="1"/>
    <col min="12" max="64" width="14.21875" style="119" customWidth="1"/>
    <col min="65" max="65" width="17.5546875" style="119" customWidth="1"/>
    <col min="66" max="70" width="14.21875" style="119" customWidth="1"/>
    <col min="71" max="71" width="16.88671875" style="119" customWidth="1"/>
    <col min="72" max="73" width="14.21875" style="119" customWidth="1"/>
    <col min="74" max="74" width="15.5546875" style="119" customWidth="1"/>
    <col min="75" max="76" width="14.21875" style="119" customWidth="1"/>
    <col min="77" max="77" width="17" style="119" customWidth="1"/>
    <col min="78" max="91" width="14.21875" style="119" customWidth="1"/>
    <col min="92" max="16384" width="8.6640625" style="119"/>
  </cols>
  <sheetData>
    <row r="1" spans="1:91" ht="25.95" customHeight="1">
      <c r="D1" s="120" t="s">
        <v>51</v>
      </c>
      <c r="E1" s="120" t="s">
        <v>51</v>
      </c>
      <c r="F1" s="120" t="s">
        <v>51</v>
      </c>
      <c r="G1" s="120" t="s">
        <v>51</v>
      </c>
      <c r="H1" s="120" t="s">
        <v>51</v>
      </c>
      <c r="I1" s="120" t="s">
        <v>51</v>
      </c>
      <c r="J1" s="120" t="s">
        <v>51</v>
      </c>
      <c r="K1" s="120" t="s">
        <v>51</v>
      </c>
      <c r="L1" s="120" t="s">
        <v>51</v>
      </c>
      <c r="M1" s="120" t="s">
        <v>51</v>
      </c>
      <c r="N1" s="120" t="s">
        <v>51</v>
      </c>
      <c r="O1" s="120" t="s">
        <v>51</v>
      </c>
      <c r="P1" s="120" t="s">
        <v>55</v>
      </c>
      <c r="Q1" s="120" t="s">
        <v>55</v>
      </c>
      <c r="R1" s="120" t="s">
        <v>55</v>
      </c>
      <c r="S1" s="120" t="s">
        <v>55</v>
      </c>
      <c r="T1" s="120" t="s">
        <v>55</v>
      </c>
      <c r="U1" s="120" t="s">
        <v>55</v>
      </c>
      <c r="V1" s="120" t="s">
        <v>55</v>
      </c>
      <c r="W1" s="120" t="s">
        <v>55</v>
      </c>
      <c r="X1" s="120" t="s">
        <v>53</v>
      </c>
      <c r="Y1" s="120" t="s">
        <v>53</v>
      </c>
      <c r="Z1" s="120" t="s">
        <v>53</v>
      </c>
      <c r="AA1" s="120" t="s">
        <v>53</v>
      </c>
      <c r="AB1" s="120" t="s">
        <v>53</v>
      </c>
      <c r="AC1" s="120" t="s">
        <v>53</v>
      </c>
      <c r="AD1" s="120" t="s">
        <v>53</v>
      </c>
      <c r="AE1" s="120" t="s">
        <v>53</v>
      </c>
      <c r="AF1" s="120" t="s">
        <v>53</v>
      </c>
      <c r="AG1" s="120" t="s">
        <v>53</v>
      </c>
      <c r="AH1" s="120" t="s">
        <v>53</v>
      </c>
      <c r="AI1" s="120" t="s">
        <v>53</v>
      </c>
      <c r="AJ1" s="120" t="s">
        <v>53</v>
      </c>
      <c r="AK1" s="120" t="s">
        <v>53</v>
      </c>
      <c r="AL1" s="120" t="s">
        <v>49</v>
      </c>
      <c r="AM1" s="120" t="s">
        <v>49</v>
      </c>
      <c r="AN1" s="120" t="s">
        <v>49</v>
      </c>
      <c r="AO1" s="120" t="s">
        <v>49</v>
      </c>
      <c r="AP1" s="120" t="s">
        <v>49</v>
      </c>
      <c r="AQ1" s="120" t="s">
        <v>49</v>
      </c>
      <c r="AR1" s="120" t="s">
        <v>49</v>
      </c>
      <c r="AS1" s="120" t="s">
        <v>49</v>
      </c>
      <c r="AT1" s="120" t="s">
        <v>49</v>
      </c>
      <c r="AU1" s="120" t="s">
        <v>49</v>
      </c>
      <c r="AV1" s="120" t="s">
        <v>49</v>
      </c>
      <c r="AW1" s="120" t="s">
        <v>49</v>
      </c>
      <c r="AX1" s="120" t="s">
        <v>49</v>
      </c>
      <c r="AY1" s="120" t="s">
        <v>49</v>
      </c>
      <c r="AZ1" s="120" t="s">
        <v>49</v>
      </c>
      <c r="BA1" s="120" t="s">
        <v>49</v>
      </c>
      <c r="BB1" s="120" t="s">
        <v>49</v>
      </c>
      <c r="BC1" s="120" t="s">
        <v>49</v>
      </c>
      <c r="BD1" s="120" t="s">
        <v>47</v>
      </c>
      <c r="BE1" s="120" t="s">
        <v>47</v>
      </c>
      <c r="BF1" s="120" t="s">
        <v>47</v>
      </c>
      <c r="BG1" s="120" t="s">
        <v>47</v>
      </c>
      <c r="BH1" s="120" t="s">
        <v>47</v>
      </c>
      <c r="BI1" s="120" t="s">
        <v>47</v>
      </c>
      <c r="BJ1" s="120" t="s">
        <v>47</v>
      </c>
      <c r="BK1" s="120" t="s">
        <v>47</v>
      </c>
      <c r="BL1" s="120" t="s">
        <v>47</v>
      </c>
      <c r="BM1" s="120" t="s">
        <v>88</v>
      </c>
      <c r="BN1" s="120" t="s">
        <v>88</v>
      </c>
      <c r="BO1" s="120" t="s">
        <v>88</v>
      </c>
      <c r="BP1" s="120" t="s">
        <v>88</v>
      </c>
      <c r="BQ1" s="120" t="s">
        <v>88</v>
      </c>
      <c r="BR1" s="120" t="s">
        <v>88</v>
      </c>
      <c r="BS1" s="120" t="s">
        <v>45</v>
      </c>
      <c r="BT1" s="120" t="s">
        <v>45</v>
      </c>
      <c r="BU1" s="120" t="s">
        <v>45</v>
      </c>
      <c r="BV1" s="120" t="s">
        <v>45</v>
      </c>
      <c r="BW1" s="120" t="s">
        <v>45</v>
      </c>
      <c r="BX1" s="120" t="s">
        <v>45</v>
      </c>
      <c r="BY1" s="120" t="s">
        <v>45</v>
      </c>
      <c r="BZ1" s="120" t="s">
        <v>45</v>
      </c>
      <c r="CA1" s="120" t="s">
        <v>45</v>
      </c>
      <c r="CB1" s="120" t="s">
        <v>45</v>
      </c>
      <c r="CC1" s="120" t="s">
        <v>45</v>
      </c>
      <c r="CD1" s="120" t="s">
        <v>45</v>
      </c>
      <c r="CE1" s="120" t="s">
        <v>45</v>
      </c>
      <c r="CF1" s="120" t="s">
        <v>45</v>
      </c>
      <c r="CG1" s="120" t="s">
        <v>45</v>
      </c>
      <c r="CH1" s="120" t="s">
        <v>45</v>
      </c>
      <c r="CI1" s="120" t="s">
        <v>45</v>
      </c>
      <c r="CJ1" s="120" t="s">
        <v>45</v>
      </c>
      <c r="CK1" s="120" t="s">
        <v>45</v>
      </c>
      <c r="CL1" s="120" t="s">
        <v>45</v>
      </c>
      <c r="CM1" s="120" t="s">
        <v>45</v>
      </c>
    </row>
    <row r="2" spans="1:91" ht="25.95" customHeight="1">
      <c r="B2" s="121"/>
      <c r="C2" s="122"/>
      <c r="D2" s="120" t="s">
        <v>237</v>
      </c>
      <c r="E2" s="120" t="s">
        <v>238</v>
      </c>
      <c r="F2" s="120" t="s">
        <v>239</v>
      </c>
      <c r="G2" s="120" t="s">
        <v>240</v>
      </c>
      <c r="H2" s="120" t="s">
        <v>169</v>
      </c>
      <c r="I2" s="120" t="s">
        <v>241</v>
      </c>
      <c r="J2" s="120" t="s">
        <v>242</v>
      </c>
      <c r="K2" s="120" t="s">
        <v>243</v>
      </c>
      <c r="L2" s="120" t="s">
        <v>244</v>
      </c>
      <c r="M2" s="120" t="s">
        <v>245</v>
      </c>
      <c r="N2" s="120" t="s">
        <v>246</v>
      </c>
      <c r="O2" s="120" t="s">
        <v>163</v>
      </c>
      <c r="P2" s="120" t="s">
        <v>170</v>
      </c>
      <c r="Q2" s="120" t="s">
        <v>171</v>
      </c>
      <c r="R2" s="120" t="s">
        <v>172</v>
      </c>
      <c r="S2" s="120" t="s">
        <v>173</v>
      </c>
      <c r="T2" s="120" t="s">
        <v>174</v>
      </c>
      <c r="U2" s="120" t="s">
        <v>175</v>
      </c>
      <c r="V2" s="120" t="s">
        <v>176</v>
      </c>
      <c r="W2" s="120" t="s">
        <v>158</v>
      </c>
      <c r="X2" s="120" t="s">
        <v>201</v>
      </c>
      <c r="Y2" s="120" t="s">
        <v>202</v>
      </c>
      <c r="Z2" s="120" t="s">
        <v>203</v>
      </c>
      <c r="AA2" s="120" t="s">
        <v>204</v>
      </c>
      <c r="AB2" s="120" t="s">
        <v>160</v>
      </c>
      <c r="AC2" s="120" t="s">
        <v>205</v>
      </c>
      <c r="AD2" s="120" t="s">
        <v>206</v>
      </c>
      <c r="AE2" s="120" t="s">
        <v>207</v>
      </c>
      <c r="AF2" s="120" t="s">
        <v>208</v>
      </c>
      <c r="AG2" s="120" t="s">
        <v>209</v>
      </c>
      <c r="AH2" s="120" t="s">
        <v>210</v>
      </c>
      <c r="AI2" s="120" t="s">
        <v>211</v>
      </c>
      <c r="AJ2" s="120" t="s">
        <v>212</v>
      </c>
      <c r="AK2" s="120" t="s">
        <v>213</v>
      </c>
      <c r="AL2" s="120" t="s">
        <v>221</v>
      </c>
      <c r="AM2" s="120" t="s">
        <v>222</v>
      </c>
      <c r="AN2" s="120" t="s">
        <v>223</v>
      </c>
      <c r="AO2" s="120" t="s">
        <v>224</v>
      </c>
      <c r="AP2" s="120" t="s">
        <v>225</v>
      </c>
      <c r="AQ2" s="120" t="s">
        <v>226</v>
      </c>
      <c r="AR2" s="120" t="s">
        <v>162</v>
      </c>
      <c r="AS2" s="120" t="s">
        <v>227</v>
      </c>
      <c r="AT2" s="120" t="s">
        <v>228</v>
      </c>
      <c r="AU2" s="120" t="s">
        <v>229</v>
      </c>
      <c r="AV2" s="120" t="s">
        <v>230</v>
      </c>
      <c r="AW2" s="120" t="s">
        <v>231</v>
      </c>
      <c r="AX2" s="120" t="s">
        <v>168</v>
      </c>
      <c r="AY2" s="120" t="s">
        <v>232</v>
      </c>
      <c r="AZ2" s="120" t="s">
        <v>233</v>
      </c>
      <c r="BA2" s="120" t="s">
        <v>234</v>
      </c>
      <c r="BB2" s="120" t="s">
        <v>235</v>
      </c>
      <c r="BC2" s="120" t="s">
        <v>236</v>
      </c>
      <c r="BD2" s="120" t="s">
        <v>214</v>
      </c>
      <c r="BE2" s="120" t="s">
        <v>215</v>
      </c>
      <c r="BF2" s="120" t="s">
        <v>216</v>
      </c>
      <c r="BG2" s="120" t="s">
        <v>217</v>
      </c>
      <c r="BH2" s="120" t="s">
        <v>218</v>
      </c>
      <c r="BI2" s="120" t="s">
        <v>167</v>
      </c>
      <c r="BJ2" s="120" t="s">
        <v>161</v>
      </c>
      <c r="BK2" s="120" t="s">
        <v>219</v>
      </c>
      <c r="BL2" s="120" t="s">
        <v>220</v>
      </c>
      <c r="BM2" s="120" t="s">
        <v>177</v>
      </c>
      <c r="BN2" s="120" t="s">
        <v>178</v>
      </c>
      <c r="BO2" s="120" t="s">
        <v>179</v>
      </c>
      <c r="BP2" s="120" t="s">
        <v>180</v>
      </c>
      <c r="BQ2" s="120" t="s">
        <v>181</v>
      </c>
      <c r="BR2" s="120" t="s">
        <v>182</v>
      </c>
      <c r="BS2" s="120" t="s">
        <v>183</v>
      </c>
      <c r="BT2" s="120" t="s">
        <v>184</v>
      </c>
      <c r="BU2" s="120" t="s">
        <v>185</v>
      </c>
      <c r="BV2" s="120" t="s">
        <v>186</v>
      </c>
      <c r="BW2" s="120" t="s">
        <v>159</v>
      </c>
      <c r="BX2" s="120" t="s">
        <v>187</v>
      </c>
      <c r="BY2" s="120" t="s">
        <v>188</v>
      </c>
      <c r="BZ2" s="120" t="s">
        <v>189</v>
      </c>
      <c r="CA2" s="120" t="s">
        <v>190</v>
      </c>
      <c r="CB2" s="120" t="s">
        <v>191</v>
      </c>
      <c r="CC2" s="120" t="s">
        <v>192</v>
      </c>
      <c r="CD2" s="120" t="s">
        <v>193</v>
      </c>
      <c r="CE2" s="120" t="s">
        <v>194</v>
      </c>
      <c r="CF2" s="120" t="s">
        <v>195</v>
      </c>
      <c r="CG2" s="120" t="s">
        <v>196</v>
      </c>
      <c r="CH2" s="120" t="s">
        <v>197</v>
      </c>
      <c r="CI2" s="120" t="s">
        <v>198</v>
      </c>
      <c r="CJ2" s="120" t="s">
        <v>199</v>
      </c>
      <c r="CK2" s="120" t="s">
        <v>200</v>
      </c>
      <c r="CL2" s="120" t="s">
        <v>165</v>
      </c>
      <c r="CM2" s="120" t="s">
        <v>166</v>
      </c>
    </row>
    <row r="3" spans="1:91" ht="25.95" customHeight="1">
      <c r="B3" s="123" t="s">
        <v>295</v>
      </c>
      <c r="C3" s="123" t="s">
        <v>296</v>
      </c>
      <c r="D3" s="124" t="s">
        <v>373</v>
      </c>
      <c r="E3" s="124" t="s">
        <v>374</v>
      </c>
      <c r="F3" s="124" t="s">
        <v>375</v>
      </c>
      <c r="G3" s="124" t="s">
        <v>376</v>
      </c>
      <c r="H3" s="124" t="s">
        <v>377</v>
      </c>
      <c r="I3" s="124" t="s">
        <v>378</v>
      </c>
      <c r="J3" s="124" t="s">
        <v>379</v>
      </c>
      <c r="K3" s="124" t="s">
        <v>380</v>
      </c>
      <c r="L3" s="124" t="s">
        <v>381</v>
      </c>
      <c r="M3" s="124" t="s">
        <v>382</v>
      </c>
      <c r="N3" s="124" t="s">
        <v>383</v>
      </c>
      <c r="O3" s="124" t="s">
        <v>384</v>
      </c>
      <c r="P3" s="124" t="s">
        <v>297</v>
      </c>
      <c r="Q3" s="124" t="s">
        <v>298</v>
      </c>
      <c r="R3" s="124" t="s">
        <v>299</v>
      </c>
      <c r="S3" s="124" t="s">
        <v>300</v>
      </c>
      <c r="T3" s="124" t="s">
        <v>301</v>
      </c>
      <c r="U3" s="124" t="s">
        <v>302</v>
      </c>
      <c r="V3" s="124" t="s">
        <v>303</v>
      </c>
      <c r="W3" s="124" t="s">
        <v>304</v>
      </c>
      <c r="X3" s="124" t="s">
        <v>332</v>
      </c>
      <c r="Y3" s="124" t="s">
        <v>333</v>
      </c>
      <c r="Z3" s="124" t="s">
        <v>334</v>
      </c>
      <c r="AA3" s="124" t="s">
        <v>335</v>
      </c>
      <c r="AB3" s="124" t="s">
        <v>336</v>
      </c>
      <c r="AC3" s="124" t="s">
        <v>337</v>
      </c>
      <c r="AD3" s="124" t="s">
        <v>338</v>
      </c>
      <c r="AE3" s="124" t="s">
        <v>339</v>
      </c>
      <c r="AF3" s="124" t="s">
        <v>340</v>
      </c>
      <c r="AG3" s="124" t="s">
        <v>341</v>
      </c>
      <c r="AH3" s="124" t="s">
        <v>342</v>
      </c>
      <c r="AI3" s="124" t="s">
        <v>343</v>
      </c>
      <c r="AJ3" s="124" t="s">
        <v>344</v>
      </c>
      <c r="AK3" s="124" t="s">
        <v>345</v>
      </c>
      <c r="AL3" s="124" t="s">
        <v>355</v>
      </c>
      <c r="AM3" s="124" t="s">
        <v>356</v>
      </c>
      <c r="AN3" s="124" t="s">
        <v>357</v>
      </c>
      <c r="AO3" s="124" t="s">
        <v>358</v>
      </c>
      <c r="AP3" s="124" t="s">
        <v>359</v>
      </c>
      <c r="AQ3" s="124" t="s">
        <v>360</v>
      </c>
      <c r="AR3" s="124" t="s">
        <v>361</v>
      </c>
      <c r="AS3" s="124" t="s">
        <v>362</v>
      </c>
      <c r="AT3" s="124" t="s">
        <v>363</v>
      </c>
      <c r="AU3" s="124" t="s">
        <v>364</v>
      </c>
      <c r="AV3" s="124" t="s">
        <v>365</v>
      </c>
      <c r="AW3" s="124" t="s">
        <v>366</v>
      </c>
      <c r="AX3" s="124" t="s">
        <v>367</v>
      </c>
      <c r="AY3" s="124" t="s">
        <v>368</v>
      </c>
      <c r="AZ3" s="124" t="s">
        <v>369</v>
      </c>
      <c r="BA3" s="124" t="s">
        <v>370</v>
      </c>
      <c r="BB3" s="124" t="s">
        <v>371</v>
      </c>
      <c r="BC3" s="124" t="s">
        <v>372</v>
      </c>
      <c r="BD3" s="124" t="s">
        <v>346</v>
      </c>
      <c r="BE3" s="124" t="s">
        <v>347</v>
      </c>
      <c r="BF3" s="124" t="s">
        <v>348</v>
      </c>
      <c r="BG3" s="124" t="s">
        <v>349</v>
      </c>
      <c r="BH3" s="124" t="s">
        <v>350</v>
      </c>
      <c r="BI3" s="124" t="s">
        <v>351</v>
      </c>
      <c r="BJ3" s="124" t="s">
        <v>352</v>
      </c>
      <c r="BK3" s="124" t="s">
        <v>353</v>
      </c>
      <c r="BL3" s="124" t="s">
        <v>354</v>
      </c>
      <c r="BM3" s="124" t="s">
        <v>305</v>
      </c>
      <c r="BN3" s="124" t="s">
        <v>306</v>
      </c>
      <c r="BO3" s="124" t="s">
        <v>307</v>
      </c>
      <c r="BP3" s="124" t="s">
        <v>308</v>
      </c>
      <c r="BQ3" s="124" t="s">
        <v>309</v>
      </c>
      <c r="BR3" s="124" t="s">
        <v>310</v>
      </c>
      <c r="BS3" s="124" t="s">
        <v>311</v>
      </c>
      <c r="BT3" s="124" t="s">
        <v>312</v>
      </c>
      <c r="BU3" s="124" t="s">
        <v>313</v>
      </c>
      <c r="BV3" s="124" t="s">
        <v>314</v>
      </c>
      <c r="BW3" s="124" t="s">
        <v>315</v>
      </c>
      <c r="BX3" s="124" t="s">
        <v>316</v>
      </c>
      <c r="BY3" s="124" t="s">
        <v>317</v>
      </c>
      <c r="BZ3" s="124" t="s">
        <v>318</v>
      </c>
      <c r="CA3" s="124" t="s">
        <v>319</v>
      </c>
      <c r="CB3" s="124" t="s">
        <v>320</v>
      </c>
      <c r="CC3" s="124" t="s">
        <v>321</v>
      </c>
      <c r="CD3" s="124" t="s">
        <v>322</v>
      </c>
      <c r="CE3" s="124" t="s">
        <v>323</v>
      </c>
      <c r="CF3" s="124" t="s">
        <v>324</v>
      </c>
      <c r="CG3" s="124" t="s">
        <v>325</v>
      </c>
      <c r="CH3" s="124" t="s">
        <v>326</v>
      </c>
      <c r="CI3" s="124" t="s">
        <v>327</v>
      </c>
      <c r="CJ3" s="124" t="s">
        <v>328</v>
      </c>
      <c r="CK3" s="124" t="s">
        <v>329</v>
      </c>
      <c r="CL3" s="124" t="s">
        <v>330</v>
      </c>
      <c r="CM3" s="124" t="s">
        <v>331</v>
      </c>
    </row>
    <row r="4" spans="1:91" ht="24.6">
      <c r="A4" s="125"/>
      <c r="B4" s="255" t="s">
        <v>734</v>
      </c>
      <c r="C4" s="126" t="s">
        <v>1201</v>
      </c>
      <c r="D4" s="204">
        <v>150000</v>
      </c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>
        <v>200000</v>
      </c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</row>
    <row r="5" spans="1:91" ht="24.6">
      <c r="A5" s="125"/>
      <c r="B5" s="255" t="s">
        <v>735</v>
      </c>
      <c r="C5" s="126" t="s">
        <v>1202</v>
      </c>
      <c r="D5" s="204">
        <v>9416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>
        <v>1703963.94</v>
      </c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</row>
    <row r="6" spans="1:91" ht="24.6">
      <c r="A6" s="125"/>
      <c r="B6" s="255" t="s">
        <v>736</v>
      </c>
      <c r="C6" s="126" t="s">
        <v>385</v>
      </c>
      <c r="D6" s="204">
        <v>9400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>
        <v>2400</v>
      </c>
      <c r="Q6" s="204"/>
      <c r="R6" s="204"/>
      <c r="S6" s="204"/>
      <c r="T6" s="204"/>
      <c r="U6" s="204"/>
      <c r="V6" s="204"/>
      <c r="W6" s="204"/>
      <c r="X6" s="204">
        <v>9300</v>
      </c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>
        <v>15000</v>
      </c>
      <c r="AM6" s="204"/>
      <c r="AN6" s="204"/>
      <c r="AO6" s="204"/>
      <c r="AP6" s="204"/>
      <c r="AQ6" s="204"/>
      <c r="AR6" s="204"/>
      <c r="AS6" s="204">
        <v>50</v>
      </c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>
        <v>11700</v>
      </c>
      <c r="BE6" s="204"/>
      <c r="BF6" s="204"/>
      <c r="BG6" s="204"/>
      <c r="BH6" s="204">
        <v>9050</v>
      </c>
      <c r="BI6" s="204"/>
      <c r="BJ6" s="204"/>
      <c r="BK6" s="204"/>
      <c r="BL6" s="204"/>
      <c r="BM6" s="204">
        <v>3000</v>
      </c>
      <c r="BN6" s="204"/>
      <c r="BO6" s="204"/>
      <c r="BP6" s="204"/>
      <c r="BQ6" s="204"/>
      <c r="BR6" s="204"/>
      <c r="BS6" s="206">
        <v>33600</v>
      </c>
      <c r="BT6" s="206"/>
      <c r="BU6" s="206"/>
      <c r="BV6" s="206"/>
      <c r="BW6" s="204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>
        <v>2280</v>
      </c>
      <c r="CI6" s="206"/>
      <c r="CJ6" s="206"/>
      <c r="CK6" s="206"/>
      <c r="CL6" s="206"/>
      <c r="CM6" s="206"/>
    </row>
    <row r="7" spans="1:91" ht="24.6">
      <c r="A7" s="125"/>
      <c r="B7" s="255" t="s">
        <v>737</v>
      </c>
      <c r="C7" s="126" t="s">
        <v>386</v>
      </c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>
        <v>11000</v>
      </c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>
        <v>7500</v>
      </c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4"/>
      <c r="CG7" s="204"/>
      <c r="CH7" s="206"/>
      <c r="CI7" s="206"/>
      <c r="CJ7" s="206"/>
      <c r="CK7" s="206"/>
      <c r="CL7" s="204"/>
      <c r="CM7" s="204"/>
    </row>
    <row r="8" spans="1:91" ht="24.6">
      <c r="A8" s="125"/>
      <c r="B8" s="255" t="s">
        <v>738</v>
      </c>
      <c r="C8" s="126" t="s">
        <v>387</v>
      </c>
      <c r="D8" s="204">
        <v>42280</v>
      </c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>
        <v>1000</v>
      </c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>
        <v>230000</v>
      </c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6">
        <v>3389.4</v>
      </c>
      <c r="BT8" s="206"/>
      <c r="BU8" s="206"/>
      <c r="BV8" s="206"/>
      <c r="BW8" s="204"/>
      <c r="BX8" s="206"/>
      <c r="BY8" s="206"/>
      <c r="BZ8" s="206"/>
      <c r="CA8" s="206"/>
      <c r="CB8" s="206"/>
      <c r="CC8" s="206"/>
      <c r="CD8" s="206"/>
      <c r="CE8" s="206"/>
      <c r="CF8" s="204"/>
      <c r="CG8" s="204"/>
      <c r="CH8" s="206"/>
      <c r="CI8" s="206"/>
      <c r="CJ8" s="206"/>
      <c r="CK8" s="206"/>
      <c r="CL8" s="204"/>
      <c r="CM8" s="206"/>
    </row>
    <row r="9" spans="1:91" ht="24.6">
      <c r="A9" s="125"/>
      <c r="B9" s="255" t="s">
        <v>739</v>
      </c>
      <c r="C9" s="126" t="s">
        <v>388</v>
      </c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>
        <v>68290.97</v>
      </c>
      <c r="O9" s="204"/>
      <c r="P9" s="204">
        <v>728.08</v>
      </c>
      <c r="Q9" s="204"/>
      <c r="R9" s="204"/>
      <c r="S9" s="204"/>
      <c r="T9" s="204">
        <v>1072.1199999999999</v>
      </c>
      <c r="U9" s="204"/>
      <c r="V9" s="204"/>
      <c r="W9" s="204"/>
      <c r="X9" s="204">
        <v>4478.03</v>
      </c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>
        <v>1747.05</v>
      </c>
      <c r="AM9" s="204"/>
      <c r="AN9" s="204"/>
      <c r="AO9" s="204"/>
      <c r="AP9" s="204"/>
      <c r="AQ9" s="204"/>
      <c r="AR9" s="204"/>
      <c r="AS9" s="204">
        <v>3665.03</v>
      </c>
      <c r="AT9" s="204">
        <v>609.44000000000005</v>
      </c>
      <c r="AU9" s="204"/>
      <c r="AV9" s="204"/>
      <c r="AW9" s="204"/>
      <c r="AX9" s="204"/>
      <c r="AY9" s="204"/>
      <c r="AZ9" s="204"/>
      <c r="BA9" s="204"/>
      <c r="BB9" s="204">
        <v>289.42</v>
      </c>
      <c r="BC9" s="204"/>
      <c r="BD9" s="204">
        <v>7539.13</v>
      </c>
      <c r="BE9" s="204"/>
      <c r="BF9" s="204"/>
      <c r="BG9" s="204"/>
      <c r="BH9" s="204">
        <v>4422.84</v>
      </c>
      <c r="BI9" s="204"/>
      <c r="BJ9" s="204"/>
      <c r="BK9" s="204"/>
      <c r="BL9" s="204"/>
      <c r="BM9" s="204">
        <v>5634.35</v>
      </c>
      <c r="BN9" s="204"/>
      <c r="BO9" s="204"/>
      <c r="BP9" s="204"/>
      <c r="BQ9" s="204"/>
      <c r="BR9" s="204"/>
      <c r="BS9" s="206">
        <v>60546.95</v>
      </c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</row>
    <row r="10" spans="1:91" ht="24.6">
      <c r="A10" s="125"/>
      <c r="B10" s="255" t="s">
        <v>740</v>
      </c>
      <c r="C10" s="126" t="s">
        <v>389</v>
      </c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6"/>
      <c r="BT10" s="206"/>
      <c r="BU10" s="206"/>
      <c r="BV10" s="206"/>
      <c r="BW10" s="204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</row>
    <row r="11" spans="1:91" ht="24.6">
      <c r="A11" s="125"/>
      <c r="B11" s="255" t="s">
        <v>741</v>
      </c>
      <c r="C11" s="126" t="s">
        <v>390</v>
      </c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</row>
    <row r="12" spans="1:91" ht="24.6">
      <c r="A12" s="125"/>
      <c r="B12" s="255" t="s">
        <v>742</v>
      </c>
      <c r="C12" s="126" t="s">
        <v>391</v>
      </c>
      <c r="D12" s="204">
        <v>64522.23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>
        <v>57075.54</v>
      </c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>
        <v>14000</v>
      </c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>
        <v>37814.01</v>
      </c>
      <c r="BN12" s="204"/>
      <c r="BO12" s="204"/>
      <c r="BP12" s="204"/>
      <c r="BQ12" s="204"/>
      <c r="BR12" s="204"/>
      <c r="BS12" s="206">
        <v>11369469.58</v>
      </c>
      <c r="BT12" s="206"/>
      <c r="BU12" s="206"/>
      <c r="BV12" s="206"/>
      <c r="BW12" s="204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</row>
    <row r="13" spans="1:91" ht="24.6">
      <c r="A13" s="125"/>
      <c r="B13" s="255" t="s">
        <v>743</v>
      </c>
      <c r="C13" s="126" t="s">
        <v>392</v>
      </c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6"/>
      <c r="BT13" s="206"/>
      <c r="BU13" s="206"/>
      <c r="BV13" s="204"/>
      <c r="BW13" s="204"/>
      <c r="BX13" s="204"/>
      <c r="BY13" s="206"/>
      <c r="BZ13" s="204"/>
      <c r="CA13" s="204"/>
      <c r="CB13" s="206"/>
      <c r="CC13" s="206"/>
      <c r="CD13" s="206"/>
      <c r="CE13" s="206"/>
      <c r="CF13" s="204"/>
      <c r="CG13" s="204"/>
      <c r="CH13" s="204"/>
      <c r="CI13" s="206"/>
      <c r="CJ13" s="204"/>
      <c r="CK13" s="206"/>
      <c r="CL13" s="204"/>
      <c r="CM13" s="206"/>
    </row>
    <row r="14" spans="1:91" ht="24.6">
      <c r="A14" s="125"/>
      <c r="B14" s="255" t="s">
        <v>744</v>
      </c>
      <c r="C14" s="126" t="s">
        <v>393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6"/>
      <c r="BT14" s="206"/>
      <c r="BU14" s="204"/>
      <c r="BV14" s="204"/>
      <c r="BW14" s="204"/>
      <c r="BX14" s="204"/>
      <c r="BY14" s="206"/>
      <c r="BZ14" s="204"/>
      <c r="CA14" s="204"/>
      <c r="CB14" s="206"/>
      <c r="CC14" s="204"/>
      <c r="CD14" s="206"/>
      <c r="CE14" s="206"/>
      <c r="CF14" s="204"/>
      <c r="CG14" s="204"/>
      <c r="CH14" s="206"/>
      <c r="CI14" s="206"/>
      <c r="CJ14" s="204"/>
      <c r="CK14" s="206"/>
      <c r="CL14" s="204"/>
      <c r="CM14" s="204"/>
    </row>
    <row r="15" spans="1:91" ht="24.6">
      <c r="A15" s="125">
        <v>15</v>
      </c>
      <c r="B15" s="255" t="s">
        <v>745</v>
      </c>
      <c r="C15" s="127" t="s">
        <v>1203</v>
      </c>
      <c r="D15" s="204"/>
      <c r="E15" s="204"/>
      <c r="F15" s="204"/>
      <c r="G15" s="204"/>
      <c r="H15" s="204"/>
      <c r="I15" s="204">
        <v>19767</v>
      </c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>
        <v>221181</v>
      </c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>
        <v>49215</v>
      </c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6"/>
      <c r="BW15" s="204"/>
      <c r="BX15" s="204"/>
      <c r="BY15" s="206"/>
      <c r="BZ15" s="204"/>
      <c r="CA15" s="204"/>
      <c r="CB15" s="204"/>
      <c r="CC15" s="204"/>
      <c r="CD15" s="206"/>
      <c r="CE15" s="204"/>
      <c r="CF15" s="204"/>
      <c r="CG15" s="204"/>
      <c r="CH15" s="204"/>
      <c r="CI15" s="204"/>
      <c r="CJ15" s="206"/>
      <c r="CK15" s="204"/>
      <c r="CL15" s="206"/>
      <c r="CM15" s="204"/>
    </row>
    <row r="16" spans="1:91" ht="24.6">
      <c r="A16" s="125">
        <v>15</v>
      </c>
      <c r="B16" s="255" t="s">
        <v>746</v>
      </c>
      <c r="C16" s="127" t="s">
        <v>1204</v>
      </c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6"/>
      <c r="BW16" s="204"/>
      <c r="BX16" s="204"/>
      <c r="BY16" s="204"/>
      <c r="BZ16" s="204"/>
      <c r="CA16" s="204"/>
      <c r="CB16" s="204"/>
      <c r="CC16" s="204"/>
      <c r="CD16" s="206"/>
      <c r="CE16" s="204"/>
      <c r="CF16" s="204"/>
      <c r="CG16" s="204"/>
      <c r="CH16" s="204"/>
      <c r="CI16" s="204"/>
      <c r="CJ16" s="206"/>
      <c r="CK16" s="204"/>
      <c r="CL16" s="206"/>
      <c r="CM16" s="204"/>
    </row>
    <row r="17" spans="1:91" ht="24.6">
      <c r="A17" s="125">
        <v>15</v>
      </c>
      <c r="B17" s="255" t="s">
        <v>747</v>
      </c>
      <c r="C17" s="127" t="s">
        <v>1205</v>
      </c>
      <c r="D17" s="204"/>
      <c r="E17" s="204"/>
      <c r="F17" s="204"/>
      <c r="G17" s="204"/>
      <c r="H17" s="204"/>
      <c r="I17" s="204">
        <v>930</v>
      </c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>
        <v>7390770</v>
      </c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>
        <v>840960</v>
      </c>
      <c r="BX17" s="206"/>
      <c r="BY17" s="204"/>
      <c r="BZ17" s="204"/>
      <c r="CA17" s="204"/>
      <c r="CB17" s="204"/>
      <c r="CC17" s="204"/>
      <c r="CD17" s="206"/>
      <c r="CE17" s="204"/>
      <c r="CF17" s="204"/>
      <c r="CG17" s="204"/>
      <c r="CH17" s="204"/>
      <c r="CI17" s="204"/>
      <c r="CJ17" s="204"/>
      <c r="CK17" s="204"/>
      <c r="CL17" s="204"/>
      <c r="CM17" s="204"/>
    </row>
    <row r="18" spans="1:91" ht="24.6">
      <c r="A18" s="125">
        <v>15</v>
      </c>
      <c r="B18" s="255" t="s">
        <v>748</v>
      </c>
      <c r="C18" s="127" t="s">
        <v>1206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>
        <v>561143.91</v>
      </c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</row>
    <row r="19" spans="1:91" ht="24.6">
      <c r="A19" s="125">
        <v>15</v>
      </c>
      <c r="B19" s="255" t="s">
        <v>749</v>
      </c>
      <c r="C19" s="127" t="s">
        <v>394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>
        <v>107300</v>
      </c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>
        <v>46690</v>
      </c>
      <c r="BC19" s="204"/>
      <c r="BD19" s="204">
        <v>973435</v>
      </c>
      <c r="BE19" s="204"/>
      <c r="BF19" s="204"/>
      <c r="BG19" s="204"/>
      <c r="BH19" s="204">
        <v>8800</v>
      </c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6">
        <v>205170</v>
      </c>
      <c r="BT19" s="206"/>
      <c r="BU19" s="206"/>
      <c r="BV19" s="206">
        <v>58490</v>
      </c>
      <c r="BW19" s="206"/>
      <c r="BX19" s="206"/>
      <c r="BY19" s="206"/>
      <c r="BZ19" s="206"/>
      <c r="CA19" s="206"/>
      <c r="CB19" s="206"/>
      <c r="CC19" s="206"/>
      <c r="CD19" s="206"/>
      <c r="CE19" s="206">
        <v>150344</v>
      </c>
      <c r="CF19" s="206"/>
      <c r="CG19" s="206"/>
      <c r="CH19" s="206"/>
      <c r="CI19" s="206"/>
      <c r="CJ19" s="206"/>
      <c r="CK19" s="206"/>
      <c r="CL19" s="206"/>
      <c r="CM19" s="206"/>
    </row>
    <row r="20" spans="1:91" ht="24.6">
      <c r="A20" s="125">
        <v>15</v>
      </c>
      <c r="B20" s="255" t="s">
        <v>750</v>
      </c>
      <c r="C20" s="127" t="s">
        <v>395</v>
      </c>
      <c r="D20" s="204">
        <v>346630</v>
      </c>
      <c r="E20" s="204"/>
      <c r="F20" s="204"/>
      <c r="G20" s="204"/>
      <c r="H20" s="204">
        <v>38640</v>
      </c>
      <c r="I20" s="204"/>
      <c r="J20" s="204"/>
      <c r="K20" s="204"/>
      <c r="L20" s="204"/>
      <c r="M20" s="204"/>
      <c r="N20" s="204">
        <v>0</v>
      </c>
      <c r="O20" s="204"/>
      <c r="P20" s="204">
        <v>525117</v>
      </c>
      <c r="Q20" s="204"/>
      <c r="R20" s="204"/>
      <c r="S20" s="204">
        <v>6860</v>
      </c>
      <c r="T20" s="204"/>
      <c r="U20" s="204">
        <v>610</v>
      </c>
      <c r="V20" s="204"/>
      <c r="W20" s="204"/>
      <c r="X20" s="204">
        <v>629120</v>
      </c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>
        <v>4770</v>
      </c>
      <c r="AK20" s="204"/>
      <c r="AL20" s="204">
        <v>5471745</v>
      </c>
      <c r="AM20" s="204"/>
      <c r="AN20" s="204"/>
      <c r="AO20" s="204"/>
      <c r="AP20" s="204">
        <v>5620</v>
      </c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>
        <v>944950</v>
      </c>
      <c r="BE20" s="204">
        <v>29417</v>
      </c>
      <c r="BF20" s="204">
        <v>54550</v>
      </c>
      <c r="BG20" s="204">
        <v>8870</v>
      </c>
      <c r="BH20" s="204">
        <v>74700</v>
      </c>
      <c r="BI20" s="204"/>
      <c r="BJ20" s="204"/>
      <c r="BK20" s="204"/>
      <c r="BL20" s="204"/>
      <c r="BM20" s="204">
        <v>52380</v>
      </c>
      <c r="BN20" s="204"/>
      <c r="BO20" s="204"/>
      <c r="BP20" s="204"/>
      <c r="BQ20" s="204"/>
      <c r="BR20" s="204"/>
      <c r="BS20" s="206">
        <v>111310</v>
      </c>
      <c r="BT20" s="206"/>
      <c r="BU20" s="206"/>
      <c r="BV20" s="206">
        <v>39142</v>
      </c>
      <c r="BW20" s="204">
        <v>32750</v>
      </c>
      <c r="BX20" s="206"/>
      <c r="BY20" s="206">
        <v>180000</v>
      </c>
      <c r="BZ20" s="206"/>
      <c r="CA20" s="206"/>
      <c r="CB20" s="206">
        <v>113350</v>
      </c>
      <c r="CC20" s="206"/>
      <c r="CD20" s="206"/>
      <c r="CE20" s="206"/>
      <c r="CF20" s="206"/>
      <c r="CG20" s="206"/>
      <c r="CH20" s="206"/>
      <c r="CI20" s="206"/>
      <c r="CJ20" s="206"/>
      <c r="CK20" s="206">
        <v>26655</v>
      </c>
      <c r="CL20" s="206"/>
      <c r="CM20" s="206"/>
    </row>
    <row r="21" spans="1:91" ht="24.6">
      <c r="A21" s="125">
        <v>15</v>
      </c>
      <c r="B21" s="255" t="s">
        <v>751</v>
      </c>
      <c r="C21" s="127" t="s">
        <v>396</v>
      </c>
      <c r="D21" s="204">
        <v>3436056</v>
      </c>
      <c r="E21" s="204"/>
      <c r="F21" s="204"/>
      <c r="G21" s="204"/>
      <c r="H21" s="204"/>
      <c r="I21" s="204"/>
      <c r="J21" s="204"/>
      <c r="K21" s="204"/>
      <c r="L21" s="204"/>
      <c r="M21" s="204"/>
      <c r="N21" s="204">
        <v>4000</v>
      </c>
      <c r="O21" s="204"/>
      <c r="P21" s="204">
        <v>19060</v>
      </c>
      <c r="Q21" s="204"/>
      <c r="R21" s="204"/>
      <c r="S21" s="204"/>
      <c r="T21" s="204"/>
      <c r="U21" s="204"/>
      <c r="V21" s="204"/>
      <c r="W21" s="204"/>
      <c r="X21" s="204">
        <v>5353910</v>
      </c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>
        <v>52650</v>
      </c>
      <c r="AJ21" s="204"/>
      <c r="AK21" s="204"/>
      <c r="AL21" s="204">
        <v>840335</v>
      </c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>
        <v>193620</v>
      </c>
      <c r="BC21" s="204"/>
      <c r="BD21" s="204">
        <v>616115</v>
      </c>
      <c r="BE21" s="204">
        <v>99711</v>
      </c>
      <c r="BF21" s="204">
        <v>14725</v>
      </c>
      <c r="BG21" s="204">
        <v>15000</v>
      </c>
      <c r="BH21" s="204">
        <v>70360</v>
      </c>
      <c r="BI21" s="204"/>
      <c r="BJ21" s="204">
        <v>1000</v>
      </c>
      <c r="BK21" s="204"/>
      <c r="BL21" s="204"/>
      <c r="BM21" s="204">
        <v>127250</v>
      </c>
      <c r="BN21" s="204"/>
      <c r="BO21" s="204"/>
      <c r="BP21" s="204"/>
      <c r="BQ21" s="204"/>
      <c r="BR21" s="204"/>
      <c r="BS21" s="206">
        <v>2489345</v>
      </c>
      <c r="BT21" s="206"/>
      <c r="BU21" s="206"/>
      <c r="BV21" s="206">
        <v>285010</v>
      </c>
      <c r="BW21" s="206"/>
      <c r="BX21" s="206"/>
      <c r="BY21" s="206">
        <v>110280</v>
      </c>
      <c r="BZ21" s="206"/>
      <c r="CA21" s="206"/>
      <c r="CB21" s="206"/>
      <c r="CC21" s="206"/>
      <c r="CD21" s="206"/>
      <c r="CE21" s="206"/>
      <c r="CF21" s="206">
        <v>550</v>
      </c>
      <c r="CG21" s="206"/>
      <c r="CH21" s="206"/>
      <c r="CI21" s="206"/>
      <c r="CJ21" s="206"/>
      <c r="CK21" s="206"/>
      <c r="CL21" s="206"/>
      <c r="CM21" s="206"/>
    </row>
    <row r="22" spans="1:91" ht="24.6">
      <c r="A22" s="125">
        <v>15</v>
      </c>
      <c r="B22" s="255" t="s">
        <v>752</v>
      </c>
      <c r="C22" s="127" t="s">
        <v>397</v>
      </c>
      <c r="D22" s="204">
        <v>815897</v>
      </c>
      <c r="E22" s="204"/>
      <c r="F22" s="204">
        <v>3440</v>
      </c>
      <c r="G22" s="204"/>
      <c r="H22" s="204">
        <v>2290</v>
      </c>
      <c r="I22" s="204">
        <v>28590</v>
      </c>
      <c r="J22" s="204"/>
      <c r="K22" s="204"/>
      <c r="L22" s="204"/>
      <c r="M22" s="204">
        <v>255538</v>
      </c>
      <c r="N22" s="204">
        <v>90890</v>
      </c>
      <c r="O22" s="204"/>
      <c r="P22" s="204">
        <v>326945</v>
      </c>
      <c r="Q22" s="204"/>
      <c r="R22" s="204">
        <v>1650</v>
      </c>
      <c r="S22" s="204"/>
      <c r="T22" s="204">
        <v>45400</v>
      </c>
      <c r="U22" s="204">
        <v>4290</v>
      </c>
      <c r="V22" s="204">
        <v>74740</v>
      </c>
      <c r="W22" s="204"/>
      <c r="X22" s="204">
        <v>834356</v>
      </c>
      <c r="Y22" s="204">
        <v>79910</v>
      </c>
      <c r="Z22" s="204">
        <v>10610</v>
      </c>
      <c r="AA22" s="204">
        <v>102200</v>
      </c>
      <c r="AB22" s="204"/>
      <c r="AC22" s="204"/>
      <c r="AD22" s="204">
        <v>37699</v>
      </c>
      <c r="AE22" s="204">
        <v>131110</v>
      </c>
      <c r="AF22" s="204"/>
      <c r="AG22" s="204"/>
      <c r="AH22" s="204"/>
      <c r="AI22" s="204">
        <v>3950</v>
      </c>
      <c r="AJ22" s="204"/>
      <c r="AK22" s="204"/>
      <c r="AL22" s="204">
        <v>3588466.54</v>
      </c>
      <c r="AM22" s="204"/>
      <c r="AN22" s="204"/>
      <c r="AO22" s="204">
        <v>380</v>
      </c>
      <c r="AP22" s="204">
        <v>3640</v>
      </c>
      <c r="AQ22" s="204">
        <v>169387</v>
      </c>
      <c r="AR22" s="204"/>
      <c r="AS22" s="204">
        <v>171406</v>
      </c>
      <c r="AT22" s="204"/>
      <c r="AU22" s="204"/>
      <c r="AV22" s="204"/>
      <c r="AW22" s="204"/>
      <c r="AX22" s="204">
        <v>63993.5</v>
      </c>
      <c r="AY22" s="204"/>
      <c r="AZ22" s="204"/>
      <c r="BA22" s="204"/>
      <c r="BB22" s="204">
        <v>290766.5</v>
      </c>
      <c r="BC22" s="204"/>
      <c r="BD22" s="204">
        <v>1301315.5</v>
      </c>
      <c r="BE22" s="204">
        <v>171790</v>
      </c>
      <c r="BF22" s="204"/>
      <c r="BG22" s="204">
        <v>19210</v>
      </c>
      <c r="BH22" s="204">
        <v>445900</v>
      </c>
      <c r="BI22" s="204"/>
      <c r="BJ22" s="204"/>
      <c r="BK22" s="204">
        <v>155691</v>
      </c>
      <c r="BL22" s="204">
        <v>45520</v>
      </c>
      <c r="BM22" s="204">
        <v>168491</v>
      </c>
      <c r="BN22" s="204">
        <v>163330</v>
      </c>
      <c r="BO22" s="204">
        <v>67495</v>
      </c>
      <c r="BP22" s="204">
        <v>126431</v>
      </c>
      <c r="BQ22" s="204">
        <v>680</v>
      </c>
      <c r="BR22" s="204"/>
      <c r="BS22" s="206">
        <v>238965</v>
      </c>
      <c r="BT22" s="204">
        <v>85930</v>
      </c>
      <c r="BU22" s="204"/>
      <c r="BV22" s="204"/>
      <c r="BW22" s="204"/>
      <c r="BX22" s="206">
        <v>20635</v>
      </c>
      <c r="BY22" s="204">
        <v>266775</v>
      </c>
      <c r="BZ22" s="204">
        <v>47761.66</v>
      </c>
      <c r="CA22" s="204"/>
      <c r="CB22" s="204"/>
      <c r="CC22" s="204"/>
      <c r="CD22" s="204">
        <v>15030</v>
      </c>
      <c r="CE22" s="204"/>
      <c r="CF22" s="204">
        <v>22540</v>
      </c>
      <c r="CG22" s="204"/>
      <c r="CH22" s="204"/>
      <c r="CI22" s="206"/>
      <c r="CJ22" s="204">
        <v>12350</v>
      </c>
      <c r="CK22" s="206">
        <v>34761</v>
      </c>
      <c r="CL22" s="204"/>
      <c r="CM22" s="204"/>
    </row>
    <row r="23" spans="1:91" ht="24.6">
      <c r="A23" s="125">
        <v>4</v>
      </c>
      <c r="B23" s="255" t="s">
        <v>753</v>
      </c>
      <c r="C23" s="128" t="s">
        <v>398</v>
      </c>
      <c r="D23" s="204">
        <v>2456828</v>
      </c>
      <c r="E23" s="204">
        <v>76050</v>
      </c>
      <c r="F23" s="204">
        <v>177250</v>
      </c>
      <c r="G23" s="204">
        <v>76800</v>
      </c>
      <c r="H23" s="204">
        <v>44250</v>
      </c>
      <c r="I23" s="204">
        <v>121200</v>
      </c>
      <c r="J23" s="204">
        <v>97300</v>
      </c>
      <c r="K23" s="204">
        <v>145500</v>
      </c>
      <c r="L23" s="204">
        <v>105850</v>
      </c>
      <c r="M23" s="204">
        <v>78050</v>
      </c>
      <c r="N23" s="204">
        <v>295150</v>
      </c>
      <c r="O23" s="204">
        <v>58750</v>
      </c>
      <c r="P23" s="204">
        <v>430600</v>
      </c>
      <c r="Q23" s="204">
        <v>244850</v>
      </c>
      <c r="R23" s="204">
        <v>196500</v>
      </c>
      <c r="S23" s="204">
        <v>28950</v>
      </c>
      <c r="T23" s="204">
        <v>67100</v>
      </c>
      <c r="U23" s="204">
        <v>75200</v>
      </c>
      <c r="V23" s="204">
        <v>128400</v>
      </c>
      <c r="W23" s="204">
        <v>99800</v>
      </c>
      <c r="X23" s="204">
        <v>917600</v>
      </c>
      <c r="Y23" s="204">
        <v>119350</v>
      </c>
      <c r="Z23" s="204">
        <v>285700</v>
      </c>
      <c r="AA23" s="204">
        <v>271650</v>
      </c>
      <c r="AB23" s="204">
        <v>91750</v>
      </c>
      <c r="AC23" s="204">
        <v>82000</v>
      </c>
      <c r="AD23" s="204"/>
      <c r="AE23" s="204">
        <v>562850</v>
      </c>
      <c r="AF23" s="204">
        <v>291000</v>
      </c>
      <c r="AG23" s="204">
        <v>136700</v>
      </c>
      <c r="AH23" s="204">
        <v>170550</v>
      </c>
      <c r="AI23" s="204">
        <v>244650</v>
      </c>
      <c r="AJ23" s="204">
        <v>125350</v>
      </c>
      <c r="AK23" s="204">
        <v>393650</v>
      </c>
      <c r="AL23" s="204">
        <v>1062300</v>
      </c>
      <c r="AM23" s="204">
        <v>36550</v>
      </c>
      <c r="AN23" s="204">
        <v>59050</v>
      </c>
      <c r="AO23" s="204">
        <v>198500</v>
      </c>
      <c r="AP23" s="204">
        <v>344400</v>
      </c>
      <c r="AQ23" s="204">
        <v>163650</v>
      </c>
      <c r="AR23" s="204">
        <v>117300</v>
      </c>
      <c r="AS23" s="204">
        <v>529650</v>
      </c>
      <c r="AT23" s="204">
        <v>230700</v>
      </c>
      <c r="AU23" s="204">
        <v>343200</v>
      </c>
      <c r="AV23" s="204">
        <v>193650</v>
      </c>
      <c r="AW23" s="204">
        <v>386300</v>
      </c>
      <c r="AX23" s="204">
        <v>47000</v>
      </c>
      <c r="AY23" s="204">
        <v>75150</v>
      </c>
      <c r="AZ23" s="204">
        <v>94850</v>
      </c>
      <c r="BA23" s="204">
        <v>31750</v>
      </c>
      <c r="BB23" s="204">
        <v>394500</v>
      </c>
      <c r="BC23" s="204">
        <v>140350</v>
      </c>
      <c r="BD23" s="204">
        <v>671050</v>
      </c>
      <c r="BE23" s="204">
        <v>175050</v>
      </c>
      <c r="BF23" s="204">
        <v>41650</v>
      </c>
      <c r="BG23" s="204">
        <v>32950</v>
      </c>
      <c r="BH23" s="204">
        <v>111050</v>
      </c>
      <c r="BI23" s="204">
        <v>137650</v>
      </c>
      <c r="BJ23" s="204">
        <v>13600</v>
      </c>
      <c r="BK23" s="204">
        <v>66900</v>
      </c>
      <c r="BL23" s="204">
        <v>13800</v>
      </c>
      <c r="BM23" s="204">
        <v>961700</v>
      </c>
      <c r="BN23" s="204">
        <v>151000</v>
      </c>
      <c r="BO23" s="204">
        <v>93700</v>
      </c>
      <c r="BP23" s="204"/>
      <c r="BQ23" s="204">
        <v>155200</v>
      </c>
      <c r="BR23" s="204">
        <v>62150</v>
      </c>
      <c r="BS23" s="206">
        <v>747750</v>
      </c>
      <c r="BT23" s="204">
        <v>164900</v>
      </c>
      <c r="BU23" s="204">
        <v>50400</v>
      </c>
      <c r="BV23" s="204">
        <v>431000</v>
      </c>
      <c r="BW23" s="204"/>
      <c r="BX23" s="204">
        <v>38600</v>
      </c>
      <c r="BY23" s="204">
        <v>291000</v>
      </c>
      <c r="BZ23" s="204">
        <v>150600</v>
      </c>
      <c r="CA23" s="204">
        <v>115750</v>
      </c>
      <c r="CB23" s="206">
        <v>54300</v>
      </c>
      <c r="CC23" s="204">
        <v>116950</v>
      </c>
      <c r="CD23" s="206">
        <v>133950</v>
      </c>
      <c r="CE23" s="204">
        <v>35100</v>
      </c>
      <c r="CF23" s="206">
        <v>115750</v>
      </c>
      <c r="CG23" s="204">
        <v>49050</v>
      </c>
      <c r="CH23" s="204">
        <v>34300</v>
      </c>
      <c r="CI23" s="204">
        <v>52750</v>
      </c>
      <c r="CJ23" s="204">
        <v>47100</v>
      </c>
      <c r="CK23" s="206">
        <v>245200</v>
      </c>
      <c r="CL23" s="204">
        <v>15150</v>
      </c>
      <c r="CM23" s="206">
        <v>9250</v>
      </c>
    </row>
    <row r="24" spans="1:91" ht="24.6">
      <c r="A24" s="125">
        <v>19</v>
      </c>
      <c r="B24" s="255" t="s">
        <v>754</v>
      </c>
      <c r="C24" s="129" t="s">
        <v>399</v>
      </c>
      <c r="D24" s="204">
        <v>2563897.6800000002</v>
      </c>
      <c r="E24" s="204">
        <v>1801842.76</v>
      </c>
      <c r="F24" s="204">
        <v>214533.4</v>
      </c>
      <c r="G24" s="204">
        <v>194879.49</v>
      </c>
      <c r="H24" s="204">
        <v>562844.79</v>
      </c>
      <c r="I24" s="204">
        <v>1015823.2</v>
      </c>
      <c r="J24" s="204">
        <v>264933.44</v>
      </c>
      <c r="K24" s="204">
        <v>2128765.96</v>
      </c>
      <c r="L24" s="204">
        <v>1884218.7</v>
      </c>
      <c r="M24" s="204">
        <v>1186918.21</v>
      </c>
      <c r="N24" s="204">
        <v>2298140.2799999998</v>
      </c>
      <c r="O24" s="204">
        <v>491733.52</v>
      </c>
      <c r="P24" s="204">
        <v>82125.33</v>
      </c>
      <c r="Q24" s="204">
        <v>144479.26999999999</v>
      </c>
      <c r="R24" s="204">
        <v>76156.009999999995</v>
      </c>
      <c r="S24" s="204">
        <v>2593318.98</v>
      </c>
      <c r="T24" s="204">
        <v>58764.38</v>
      </c>
      <c r="U24" s="204">
        <v>14643.2</v>
      </c>
      <c r="V24" s="204">
        <v>517640.64</v>
      </c>
      <c r="W24" s="204">
        <v>90543.63</v>
      </c>
      <c r="X24" s="204"/>
      <c r="Y24" s="204">
        <v>430748.89</v>
      </c>
      <c r="Z24" s="204">
        <v>1163068.32</v>
      </c>
      <c r="AA24" s="204">
        <v>133686</v>
      </c>
      <c r="AB24" s="204">
        <v>63828.800000000003</v>
      </c>
      <c r="AC24" s="204">
        <v>144189.01999999999</v>
      </c>
      <c r="AD24" s="204">
        <v>155759.46</v>
      </c>
      <c r="AE24" s="204">
        <v>1911451.72</v>
      </c>
      <c r="AF24" s="204">
        <v>47395</v>
      </c>
      <c r="AG24" s="204">
        <v>388620.5</v>
      </c>
      <c r="AH24" s="204">
        <v>323350.53000000003</v>
      </c>
      <c r="AI24" s="204">
        <v>428116.59</v>
      </c>
      <c r="AJ24" s="204">
        <v>310940.90000000002</v>
      </c>
      <c r="AK24" s="204">
        <v>209272.74</v>
      </c>
      <c r="AL24" s="204">
        <v>781016</v>
      </c>
      <c r="AM24" s="204">
        <v>459105.42</v>
      </c>
      <c r="AN24" s="204">
        <v>24356.61</v>
      </c>
      <c r="AO24" s="204">
        <v>5291927.74</v>
      </c>
      <c r="AP24" s="204">
        <v>656294.79</v>
      </c>
      <c r="AQ24" s="204">
        <v>2069314.11</v>
      </c>
      <c r="AR24" s="204">
        <v>408240.56</v>
      </c>
      <c r="AS24" s="204">
        <v>7020254.1900000004</v>
      </c>
      <c r="AT24" s="204">
        <v>36122</v>
      </c>
      <c r="AU24" s="204">
        <v>682026.9</v>
      </c>
      <c r="AV24" s="204">
        <v>36988.050000000003</v>
      </c>
      <c r="AW24" s="204">
        <v>262528</v>
      </c>
      <c r="AX24" s="204">
        <v>18569.2</v>
      </c>
      <c r="AY24" s="204">
        <v>1019150.41</v>
      </c>
      <c r="AZ24" s="204">
        <v>1215700.03</v>
      </c>
      <c r="BA24" s="204">
        <v>916140.88</v>
      </c>
      <c r="BB24" s="204">
        <v>13277655.18</v>
      </c>
      <c r="BC24" s="204">
        <v>602623.06000000006</v>
      </c>
      <c r="BD24" s="204">
        <v>9717965.2599999998</v>
      </c>
      <c r="BE24" s="204"/>
      <c r="BF24" s="204"/>
      <c r="BG24" s="204"/>
      <c r="BH24" s="204"/>
      <c r="BI24" s="204">
        <v>575758.41</v>
      </c>
      <c r="BJ24" s="204"/>
      <c r="BK24" s="204"/>
      <c r="BL24" s="204"/>
      <c r="BM24" s="204">
        <v>5270730.58</v>
      </c>
      <c r="BN24" s="204">
        <v>1630</v>
      </c>
      <c r="BO24" s="204">
        <v>950985.28</v>
      </c>
      <c r="BP24" s="204">
        <v>69582.61</v>
      </c>
      <c r="BQ24" s="204"/>
      <c r="BR24" s="204"/>
      <c r="BS24" s="204">
        <v>50520569.409999996</v>
      </c>
      <c r="BT24" s="204"/>
      <c r="BU24" s="204"/>
      <c r="BV24" s="204">
        <v>237812.83</v>
      </c>
      <c r="BW24" s="204">
        <v>266864</v>
      </c>
      <c r="BX24" s="204">
        <v>1215534.21</v>
      </c>
      <c r="BY24" s="204"/>
      <c r="BZ24" s="204">
        <v>7902.9</v>
      </c>
      <c r="CA24" s="204"/>
      <c r="CB24" s="204">
        <v>486313.91</v>
      </c>
      <c r="CC24" s="204">
        <v>325903</v>
      </c>
      <c r="CD24" s="204">
        <v>272236.77</v>
      </c>
      <c r="CE24" s="204">
        <v>5000</v>
      </c>
      <c r="CF24" s="204">
        <v>38605.199999999997</v>
      </c>
      <c r="CG24" s="204">
        <v>764917.43</v>
      </c>
      <c r="CH24" s="204">
        <v>233427.34</v>
      </c>
      <c r="CI24" s="204"/>
      <c r="CJ24" s="204"/>
      <c r="CK24" s="204">
        <v>62650.01</v>
      </c>
      <c r="CL24" s="204">
        <v>302130.90000000002</v>
      </c>
      <c r="CM24" s="204"/>
    </row>
    <row r="25" spans="1:91" ht="24.6">
      <c r="A25" s="125">
        <v>8</v>
      </c>
      <c r="B25" s="255" t="s">
        <v>755</v>
      </c>
      <c r="C25" s="130" t="s">
        <v>400</v>
      </c>
      <c r="D25" s="204">
        <v>4072.5</v>
      </c>
      <c r="E25" s="204"/>
      <c r="F25" s="204"/>
      <c r="G25" s="204"/>
      <c r="H25" s="204"/>
      <c r="I25" s="204"/>
      <c r="J25" s="204"/>
      <c r="K25" s="204">
        <v>53088</v>
      </c>
      <c r="L25" s="204"/>
      <c r="M25" s="204"/>
      <c r="N25" s="204">
        <v>1338</v>
      </c>
      <c r="O25" s="204"/>
      <c r="P25" s="204">
        <v>2095</v>
      </c>
      <c r="Q25" s="204">
        <v>298.75</v>
      </c>
      <c r="R25" s="204"/>
      <c r="S25" s="204"/>
      <c r="T25" s="204">
        <v>5836</v>
      </c>
      <c r="U25" s="204"/>
      <c r="V25" s="204">
        <v>117.5</v>
      </c>
      <c r="W25" s="204">
        <v>470</v>
      </c>
      <c r="X25" s="204">
        <v>5089.5</v>
      </c>
      <c r="Y25" s="204">
        <v>8515</v>
      </c>
      <c r="Z25" s="204"/>
      <c r="AA25" s="204">
        <v>284600.21000000002</v>
      </c>
      <c r="AB25" s="204"/>
      <c r="AC25" s="204"/>
      <c r="AD25" s="204">
        <v>10062</v>
      </c>
      <c r="AE25" s="204"/>
      <c r="AF25" s="204">
        <v>9306</v>
      </c>
      <c r="AG25" s="204"/>
      <c r="AH25" s="204">
        <v>1324</v>
      </c>
      <c r="AI25" s="204"/>
      <c r="AJ25" s="204"/>
      <c r="AK25" s="204"/>
      <c r="AL25" s="204">
        <v>346330.95</v>
      </c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>
        <v>868.5</v>
      </c>
      <c r="AY25" s="204"/>
      <c r="AZ25" s="204"/>
      <c r="BA25" s="204"/>
      <c r="BB25" s="204">
        <v>1507</v>
      </c>
      <c r="BC25" s="204">
        <v>660</v>
      </c>
      <c r="BD25" s="204">
        <v>635110.5</v>
      </c>
      <c r="BE25" s="204"/>
      <c r="BF25" s="204"/>
      <c r="BG25" s="204"/>
      <c r="BH25" s="204">
        <v>19603</v>
      </c>
      <c r="BI25" s="204"/>
      <c r="BJ25" s="204"/>
      <c r="BK25" s="204"/>
      <c r="BL25" s="204">
        <v>32625</v>
      </c>
      <c r="BM25" s="204">
        <v>260</v>
      </c>
      <c r="BN25" s="204"/>
      <c r="BO25" s="204"/>
      <c r="BP25" s="204"/>
      <c r="BQ25" s="204"/>
      <c r="BR25" s="204"/>
      <c r="BS25" s="204">
        <v>327920</v>
      </c>
      <c r="BT25" s="206"/>
      <c r="BU25" s="206"/>
      <c r="BV25" s="206"/>
      <c r="BW25" s="204"/>
      <c r="BX25" s="206">
        <v>11482.5</v>
      </c>
      <c r="BY25" s="206"/>
      <c r="BZ25" s="206"/>
      <c r="CA25" s="206"/>
      <c r="CB25" s="206"/>
      <c r="CC25" s="204"/>
      <c r="CD25" s="206"/>
      <c r="CE25" s="206">
        <v>0</v>
      </c>
      <c r="CF25" s="206"/>
      <c r="CG25" s="204"/>
      <c r="CH25" s="204"/>
      <c r="CI25" s="206"/>
      <c r="CJ25" s="204"/>
      <c r="CK25" s="206"/>
      <c r="CL25" s="206"/>
      <c r="CM25" s="204"/>
    </row>
    <row r="26" spans="1:91" ht="24.6">
      <c r="A26" s="125">
        <v>8</v>
      </c>
      <c r="B26" s="255" t="s">
        <v>756</v>
      </c>
      <c r="C26" s="130" t="s">
        <v>401</v>
      </c>
      <c r="D26" s="204">
        <v>1523991.5</v>
      </c>
      <c r="E26" s="204"/>
      <c r="F26" s="204"/>
      <c r="G26" s="204">
        <v>48505</v>
      </c>
      <c r="H26" s="204"/>
      <c r="I26" s="204">
        <v>20036.5</v>
      </c>
      <c r="J26" s="204">
        <v>13924.25</v>
      </c>
      <c r="K26" s="204">
        <v>25424</v>
      </c>
      <c r="L26" s="204"/>
      <c r="M26" s="204"/>
      <c r="N26" s="204">
        <v>545374.5</v>
      </c>
      <c r="O26" s="204"/>
      <c r="P26" s="204">
        <v>558624.44999999995</v>
      </c>
      <c r="Q26" s="204">
        <v>5589.45</v>
      </c>
      <c r="R26" s="204">
        <v>7811</v>
      </c>
      <c r="S26" s="204">
        <v>163007</v>
      </c>
      <c r="T26" s="204">
        <v>21982</v>
      </c>
      <c r="U26" s="204">
        <v>2278.5</v>
      </c>
      <c r="V26" s="204">
        <v>2770</v>
      </c>
      <c r="W26" s="204">
        <v>1325</v>
      </c>
      <c r="X26" s="204">
        <v>1513288.83</v>
      </c>
      <c r="Y26" s="204"/>
      <c r="Z26" s="204">
        <v>26238</v>
      </c>
      <c r="AA26" s="204">
        <v>100191.65</v>
      </c>
      <c r="AB26" s="204">
        <v>15415</v>
      </c>
      <c r="AC26" s="204">
        <v>35646.5</v>
      </c>
      <c r="AD26" s="204">
        <v>14132</v>
      </c>
      <c r="AE26" s="204">
        <v>74918</v>
      </c>
      <c r="AF26" s="204">
        <v>103144.25</v>
      </c>
      <c r="AG26" s="204">
        <v>43543</v>
      </c>
      <c r="AH26" s="204">
        <v>17284.09</v>
      </c>
      <c r="AI26" s="204">
        <v>57390</v>
      </c>
      <c r="AJ26" s="204">
        <v>26645</v>
      </c>
      <c r="AK26" s="204"/>
      <c r="AL26" s="204">
        <v>8084982.9500000002</v>
      </c>
      <c r="AM26" s="204"/>
      <c r="AN26" s="204"/>
      <c r="AO26" s="204">
        <v>42329.25</v>
      </c>
      <c r="AP26" s="204">
        <v>177158</v>
      </c>
      <c r="AQ26" s="204">
        <v>40906</v>
      </c>
      <c r="AR26" s="204"/>
      <c r="AS26" s="204">
        <v>84859</v>
      </c>
      <c r="AT26" s="204">
        <v>13902.5</v>
      </c>
      <c r="AU26" s="204">
        <v>29315</v>
      </c>
      <c r="AV26" s="204"/>
      <c r="AW26" s="204">
        <v>8690</v>
      </c>
      <c r="AX26" s="204">
        <v>1846</v>
      </c>
      <c r="AY26" s="204">
        <v>20798.25</v>
      </c>
      <c r="AZ26" s="204">
        <v>8224</v>
      </c>
      <c r="BA26" s="204">
        <v>8703</v>
      </c>
      <c r="BB26" s="204">
        <v>602824.5</v>
      </c>
      <c r="BC26" s="204">
        <v>2216.5</v>
      </c>
      <c r="BD26" s="204">
        <v>6550652.7599999998</v>
      </c>
      <c r="BE26" s="204">
        <v>169075.9</v>
      </c>
      <c r="BF26" s="204">
        <v>3880</v>
      </c>
      <c r="BG26" s="204">
        <v>30563.25</v>
      </c>
      <c r="BH26" s="204">
        <v>2478113.7400000002</v>
      </c>
      <c r="BI26" s="204">
        <v>13500</v>
      </c>
      <c r="BJ26" s="204"/>
      <c r="BK26" s="204"/>
      <c r="BL26" s="204">
        <v>10759.5</v>
      </c>
      <c r="BM26" s="204">
        <v>1077752.75</v>
      </c>
      <c r="BN26" s="204"/>
      <c r="BO26" s="204">
        <v>6825</v>
      </c>
      <c r="BP26" s="204">
        <v>63866.5</v>
      </c>
      <c r="BQ26" s="204"/>
      <c r="BR26" s="204"/>
      <c r="BS26" s="204">
        <v>3827439.75</v>
      </c>
      <c r="BT26" s="204">
        <v>17643</v>
      </c>
      <c r="BU26" s="204">
        <v>22224.06</v>
      </c>
      <c r="BV26" s="204">
        <v>632877</v>
      </c>
      <c r="BW26" s="204">
        <v>1000</v>
      </c>
      <c r="BX26" s="204">
        <v>4674</v>
      </c>
      <c r="BY26" s="204">
        <v>31821</v>
      </c>
      <c r="BZ26" s="204">
        <v>6397</v>
      </c>
      <c r="CA26" s="204">
        <v>10965</v>
      </c>
      <c r="CB26" s="204"/>
      <c r="CC26" s="204">
        <v>20387</v>
      </c>
      <c r="CD26" s="204">
        <v>150097</v>
      </c>
      <c r="CE26" s="204">
        <v>109</v>
      </c>
      <c r="CF26" s="204">
        <v>69699</v>
      </c>
      <c r="CG26" s="204"/>
      <c r="CH26" s="204"/>
      <c r="CI26" s="204"/>
      <c r="CJ26" s="204"/>
      <c r="CK26" s="206">
        <v>137113</v>
      </c>
      <c r="CL26" s="204"/>
      <c r="CM26" s="204"/>
    </row>
    <row r="27" spans="1:91" ht="24.6">
      <c r="A27" s="125">
        <v>11</v>
      </c>
      <c r="B27" s="255" t="s">
        <v>757</v>
      </c>
      <c r="C27" s="131" t="s">
        <v>402</v>
      </c>
      <c r="D27" s="204">
        <v>17825464.829999998</v>
      </c>
      <c r="E27" s="204">
        <v>638946.81000000006</v>
      </c>
      <c r="F27" s="204">
        <v>732364.5</v>
      </c>
      <c r="G27" s="204">
        <v>1276059</v>
      </c>
      <c r="H27" s="204">
        <v>337810</v>
      </c>
      <c r="I27" s="204">
        <v>812224</v>
      </c>
      <c r="J27" s="204">
        <v>1007175.7</v>
      </c>
      <c r="K27" s="204">
        <v>1620531.29</v>
      </c>
      <c r="L27" s="204">
        <v>992004</v>
      </c>
      <c r="M27" s="204">
        <v>961903</v>
      </c>
      <c r="N27" s="204">
        <v>3548286.1</v>
      </c>
      <c r="O27" s="204">
        <v>115569.5</v>
      </c>
      <c r="P27" s="204">
        <v>5476186.5</v>
      </c>
      <c r="Q27" s="204">
        <v>1551446.6</v>
      </c>
      <c r="R27" s="204">
        <v>843290</v>
      </c>
      <c r="S27" s="204">
        <v>1805093</v>
      </c>
      <c r="T27" s="204">
        <v>932000.51</v>
      </c>
      <c r="U27" s="204">
        <v>2080745.42</v>
      </c>
      <c r="V27" s="204">
        <v>837853.5</v>
      </c>
      <c r="W27" s="204">
        <v>481561.5</v>
      </c>
      <c r="X27" s="204">
        <v>16917334.98</v>
      </c>
      <c r="Y27" s="204">
        <v>693842.5</v>
      </c>
      <c r="Z27" s="204">
        <v>3415550.15</v>
      </c>
      <c r="AA27" s="204">
        <v>1355600.56</v>
      </c>
      <c r="AB27" s="204">
        <v>562324</v>
      </c>
      <c r="AC27" s="204">
        <v>689943.7</v>
      </c>
      <c r="AD27" s="204">
        <v>2593682</v>
      </c>
      <c r="AE27" s="204">
        <v>2995089</v>
      </c>
      <c r="AF27" s="204">
        <v>597275.5</v>
      </c>
      <c r="AG27" s="204">
        <v>877347.9</v>
      </c>
      <c r="AH27" s="204">
        <v>539132.5</v>
      </c>
      <c r="AI27" s="204">
        <v>2590377.5</v>
      </c>
      <c r="AJ27" s="204">
        <v>598329</v>
      </c>
      <c r="AK27" s="204">
        <v>664148.5</v>
      </c>
      <c r="AL27" s="204">
        <v>25680056.75</v>
      </c>
      <c r="AM27" s="204">
        <v>428574</v>
      </c>
      <c r="AN27" s="204">
        <v>397252.5</v>
      </c>
      <c r="AO27" s="204">
        <v>2546639.81</v>
      </c>
      <c r="AP27" s="204">
        <v>1343634</v>
      </c>
      <c r="AQ27" s="204">
        <v>931921.9</v>
      </c>
      <c r="AR27" s="204">
        <v>259291.5</v>
      </c>
      <c r="AS27" s="204">
        <v>6224838.1399999997</v>
      </c>
      <c r="AT27" s="204">
        <v>932538.75</v>
      </c>
      <c r="AU27" s="204">
        <v>1356451</v>
      </c>
      <c r="AV27" s="204">
        <v>1319299.73</v>
      </c>
      <c r="AW27" s="204">
        <v>1024402.99</v>
      </c>
      <c r="AX27" s="204">
        <v>607250.5</v>
      </c>
      <c r="AY27" s="204">
        <v>954025</v>
      </c>
      <c r="AZ27" s="204">
        <v>632191.5</v>
      </c>
      <c r="BA27" s="204">
        <v>554490</v>
      </c>
      <c r="BB27" s="204">
        <v>6880472.25</v>
      </c>
      <c r="BC27" s="204">
        <v>527874</v>
      </c>
      <c r="BD27" s="204">
        <v>23911665.5</v>
      </c>
      <c r="BE27" s="204">
        <v>2533578.9500000002</v>
      </c>
      <c r="BF27" s="204">
        <v>852100</v>
      </c>
      <c r="BG27" s="204">
        <v>933571.5</v>
      </c>
      <c r="BH27" s="204">
        <v>12074654.210000001</v>
      </c>
      <c r="BI27" s="204">
        <v>395113.9</v>
      </c>
      <c r="BJ27" s="204">
        <v>259184</v>
      </c>
      <c r="BK27" s="204">
        <v>716628</v>
      </c>
      <c r="BL27" s="204">
        <v>454152</v>
      </c>
      <c r="BM27" s="204">
        <v>6565404.75</v>
      </c>
      <c r="BN27" s="204">
        <v>1478608.25</v>
      </c>
      <c r="BO27" s="204">
        <v>799014.36</v>
      </c>
      <c r="BP27" s="204">
        <v>2111751.9</v>
      </c>
      <c r="BQ27" s="204">
        <v>796791.93</v>
      </c>
      <c r="BR27" s="204">
        <v>1032732.39</v>
      </c>
      <c r="BS27" s="204">
        <v>54448108.030000001</v>
      </c>
      <c r="BT27" s="204">
        <v>949581.4</v>
      </c>
      <c r="BU27" s="204">
        <v>1120102.8600000001</v>
      </c>
      <c r="BV27" s="204">
        <v>5819730.9100000001</v>
      </c>
      <c r="BW27" s="204">
        <v>120519</v>
      </c>
      <c r="BX27" s="204">
        <v>816969.5</v>
      </c>
      <c r="BY27" s="204">
        <v>2868881.92</v>
      </c>
      <c r="BZ27" s="204">
        <v>403093.9</v>
      </c>
      <c r="CA27" s="204">
        <v>1148786.7</v>
      </c>
      <c r="CB27" s="204">
        <v>689736</v>
      </c>
      <c r="CC27" s="204">
        <v>1755359</v>
      </c>
      <c r="CD27" s="204">
        <v>2900116.4</v>
      </c>
      <c r="CE27" s="204">
        <v>1864982.13</v>
      </c>
      <c r="CF27" s="204">
        <v>2131139.9</v>
      </c>
      <c r="CG27" s="204">
        <v>485235.5</v>
      </c>
      <c r="CH27" s="204">
        <v>570554</v>
      </c>
      <c r="CI27" s="204">
        <v>451130.54</v>
      </c>
      <c r="CJ27" s="204">
        <v>455140.5</v>
      </c>
      <c r="CK27" s="206">
        <v>3558626.25</v>
      </c>
      <c r="CL27" s="204">
        <v>440989</v>
      </c>
      <c r="CM27" s="204">
        <v>452487.2</v>
      </c>
    </row>
    <row r="28" spans="1:91" ht="24.6">
      <c r="A28" s="125">
        <v>11</v>
      </c>
      <c r="B28" s="255" t="s">
        <v>758</v>
      </c>
      <c r="C28" s="131" t="s">
        <v>403</v>
      </c>
      <c r="D28" s="204">
        <v>23016066.75</v>
      </c>
      <c r="E28" s="204">
        <v>136949.74</v>
      </c>
      <c r="F28" s="204">
        <v>355481.5</v>
      </c>
      <c r="G28" s="204">
        <v>1515084</v>
      </c>
      <c r="H28" s="204">
        <v>138231</v>
      </c>
      <c r="I28" s="204">
        <v>179868</v>
      </c>
      <c r="J28" s="204">
        <v>347376.5</v>
      </c>
      <c r="K28" s="204">
        <v>2184230</v>
      </c>
      <c r="L28" s="204">
        <v>135646</v>
      </c>
      <c r="M28" s="204">
        <v>410262.25</v>
      </c>
      <c r="N28" s="204">
        <v>6511786.4000000004</v>
      </c>
      <c r="O28" s="204">
        <v>143390</v>
      </c>
      <c r="P28" s="204">
        <v>11780567.35</v>
      </c>
      <c r="Q28" s="204">
        <v>531327.25</v>
      </c>
      <c r="R28" s="204">
        <v>777746</v>
      </c>
      <c r="S28" s="204">
        <v>2893633.5</v>
      </c>
      <c r="T28" s="204">
        <v>723934.18</v>
      </c>
      <c r="U28" s="204">
        <v>1543281.02</v>
      </c>
      <c r="V28" s="204">
        <v>401228</v>
      </c>
      <c r="W28" s="204">
        <v>376955.5</v>
      </c>
      <c r="X28" s="204">
        <v>33411223.34</v>
      </c>
      <c r="Y28" s="204">
        <v>497268</v>
      </c>
      <c r="Z28" s="204">
        <v>1482483</v>
      </c>
      <c r="AA28" s="204">
        <v>1317809</v>
      </c>
      <c r="AB28" s="204">
        <v>219349</v>
      </c>
      <c r="AC28" s="204">
        <v>386092.5</v>
      </c>
      <c r="AD28" s="204">
        <v>2320462</v>
      </c>
      <c r="AE28" s="204">
        <v>2699948.5</v>
      </c>
      <c r="AF28" s="204">
        <v>439587</v>
      </c>
      <c r="AG28" s="204">
        <v>618082</v>
      </c>
      <c r="AH28" s="204">
        <v>332370.05</v>
      </c>
      <c r="AI28" s="204">
        <v>3321417</v>
      </c>
      <c r="AJ28" s="204">
        <v>398724.5</v>
      </c>
      <c r="AK28" s="204">
        <v>355593</v>
      </c>
      <c r="AL28" s="204">
        <v>39912246.060000002</v>
      </c>
      <c r="AM28" s="204">
        <v>141194</v>
      </c>
      <c r="AN28" s="204">
        <v>102966.5</v>
      </c>
      <c r="AO28" s="204">
        <v>501338.44</v>
      </c>
      <c r="AP28" s="204">
        <v>4144971</v>
      </c>
      <c r="AQ28" s="204">
        <v>444221</v>
      </c>
      <c r="AR28" s="204">
        <v>79181</v>
      </c>
      <c r="AS28" s="204">
        <v>11393669.41</v>
      </c>
      <c r="AT28" s="204">
        <v>438107.5</v>
      </c>
      <c r="AU28" s="204">
        <v>1072649</v>
      </c>
      <c r="AV28" s="204">
        <v>936770.19</v>
      </c>
      <c r="AW28" s="204">
        <v>610075</v>
      </c>
      <c r="AX28" s="204">
        <v>186392.75</v>
      </c>
      <c r="AY28" s="204">
        <v>516375.75</v>
      </c>
      <c r="AZ28" s="204">
        <v>244060</v>
      </c>
      <c r="BA28" s="204">
        <v>160080</v>
      </c>
      <c r="BB28" s="204">
        <v>10570794.98</v>
      </c>
      <c r="BC28" s="204">
        <v>334953</v>
      </c>
      <c r="BD28" s="204">
        <v>38601290.439999998</v>
      </c>
      <c r="BE28" s="204">
        <v>3715942.95</v>
      </c>
      <c r="BF28" s="204">
        <v>462124</v>
      </c>
      <c r="BG28" s="204">
        <v>389064</v>
      </c>
      <c r="BH28" s="204">
        <v>30662336.109999999</v>
      </c>
      <c r="BI28" s="204">
        <v>330992</v>
      </c>
      <c r="BJ28" s="204">
        <v>290304</v>
      </c>
      <c r="BK28" s="204">
        <v>316214</v>
      </c>
      <c r="BL28" s="204">
        <v>772875</v>
      </c>
      <c r="BM28" s="204">
        <v>18607010</v>
      </c>
      <c r="BN28" s="204">
        <v>1026619</v>
      </c>
      <c r="BO28" s="204">
        <v>412499.5</v>
      </c>
      <c r="BP28" s="204">
        <v>1066341</v>
      </c>
      <c r="BQ28" s="204">
        <v>369587.62</v>
      </c>
      <c r="BR28" s="204">
        <v>405638.43</v>
      </c>
      <c r="BS28" s="206">
        <v>73745311.650000006</v>
      </c>
      <c r="BT28" s="206">
        <v>365029.5</v>
      </c>
      <c r="BU28" s="206">
        <v>390771.18</v>
      </c>
      <c r="BV28" s="206">
        <v>7967590</v>
      </c>
      <c r="BW28" s="206">
        <v>100200</v>
      </c>
      <c r="BX28" s="204">
        <v>211986</v>
      </c>
      <c r="BY28" s="206">
        <v>5420138.2400000002</v>
      </c>
      <c r="BZ28" s="206">
        <v>193423</v>
      </c>
      <c r="CA28" s="204">
        <v>60660</v>
      </c>
      <c r="CB28" s="204">
        <v>122510</v>
      </c>
      <c r="CC28" s="204">
        <v>578736</v>
      </c>
      <c r="CD28" s="204">
        <v>3044347</v>
      </c>
      <c r="CE28" s="206">
        <v>722616</v>
      </c>
      <c r="CF28" s="206">
        <v>2527414</v>
      </c>
      <c r="CG28" s="204">
        <v>125750</v>
      </c>
      <c r="CH28" s="204">
        <v>132445</v>
      </c>
      <c r="CI28" s="206">
        <v>190850.5</v>
      </c>
      <c r="CJ28" s="206">
        <v>133827</v>
      </c>
      <c r="CK28" s="206">
        <v>4599128.26</v>
      </c>
      <c r="CL28" s="206">
        <v>179036</v>
      </c>
      <c r="CM28" s="206">
        <v>156317</v>
      </c>
    </row>
    <row r="29" spans="1:91" ht="24.6">
      <c r="A29" s="125">
        <v>6</v>
      </c>
      <c r="B29" s="255" t="s">
        <v>759</v>
      </c>
      <c r="C29" s="132" t="s">
        <v>1207</v>
      </c>
      <c r="D29" s="204">
        <v>23272.75</v>
      </c>
      <c r="E29" s="204">
        <v>887</v>
      </c>
      <c r="F29" s="204"/>
      <c r="G29" s="204"/>
      <c r="H29" s="204"/>
      <c r="I29" s="204"/>
      <c r="J29" s="204"/>
      <c r="K29" s="204">
        <v>5206</v>
      </c>
      <c r="L29" s="204"/>
      <c r="M29" s="204"/>
      <c r="N29" s="204">
        <v>4881</v>
      </c>
      <c r="O29" s="204"/>
      <c r="P29" s="204">
        <v>6470.5</v>
      </c>
      <c r="Q29" s="204">
        <v>910</v>
      </c>
      <c r="R29" s="204"/>
      <c r="S29" s="204">
        <v>2283</v>
      </c>
      <c r="T29" s="204"/>
      <c r="U29" s="204"/>
      <c r="V29" s="204">
        <v>1285</v>
      </c>
      <c r="W29" s="204"/>
      <c r="X29" s="204">
        <v>72557.600000000006</v>
      </c>
      <c r="Y29" s="204"/>
      <c r="Z29" s="204">
        <v>2343</v>
      </c>
      <c r="AA29" s="204"/>
      <c r="AB29" s="204"/>
      <c r="AC29" s="204"/>
      <c r="AD29" s="204"/>
      <c r="AE29" s="204">
        <v>306</v>
      </c>
      <c r="AF29" s="204">
        <v>332</v>
      </c>
      <c r="AG29" s="204"/>
      <c r="AH29" s="204"/>
      <c r="AI29" s="204"/>
      <c r="AJ29" s="204"/>
      <c r="AK29" s="204"/>
      <c r="AL29" s="204">
        <v>32880.5</v>
      </c>
      <c r="AM29" s="204"/>
      <c r="AN29" s="204"/>
      <c r="AO29" s="204"/>
      <c r="AP29" s="204">
        <v>5503</v>
      </c>
      <c r="AQ29" s="204"/>
      <c r="AR29" s="204"/>
      <c r="AS29" s="204"/>
      <c r="AT29" s="204"/>
      <c r="AU29" s="204"/>
      <c r="AV29" s="204">
        <v>3421.25</v>
      </c>
      <c r="AW29" s="204">
        <v>393</v>
      </c>
      <c r="AX29" s="204"/>
      <c r="AY29" s="204"/>
      <c r="AZ29" s="204">
        <v>507</v>
      </c>
      <c r="BA29" s="204"/>
      <c r="BB29" s="204"/>
      <c r="BC29" s="204">
        <v>720</v>
      </c>
      <c r="BD29" s="204">
        <v>233132.25</v>
      </c>
      <c r="BE29" s="204"/>
      <c r="BF29" s="204"/>
      <c r="BG29" s="204"/>
      <c r="BH29" s="204">
        <v>273545.25</v>
      </c>
      <c r="BI29" s="204"/>
      <c r="BJ29" s="204"/>
      <c r="BK29" s="204"/>
      <c r="BL29" s="204"/>
      <c r="BM29" s="204">
        <v>4344</v>
      </c>
      <c r="BN29" s="204"/>
      <c r="BO29" s="204"/>
      <c r="BP29" s="204"/>
      <c r="BQ29" s="204"/>
      <c r="BR29" s="204"/>
      <c r="BS29" s="206">
        <v>6560</v>
      </c>
      <c r="BT29" s="206"/>
      <c r="BU29" s="206"/>
      <c r="BV29" s="206"/>
      <c r="BW29" s="204"/>
      <c r="BX29" s="204"/>
      <c r="BY29" s="204"/>
      <c r="BZ29" s="206"/>
      <c r="CA29" s="204"/>
      <c r="CB29" s="206"/>
      <c r="CC29" s="206"/>
      <c r="CD29" s="206"/>
      <c r="CE29" s="206"/>
      <c r="CF29" s="206">
        <v>12663</v>
      </c>
      <c r="CG29" s="204"/>
      <c r="CH29" s="204"/>
      <c r="CI29" s="204"/>
      <c r="CJ29" s="206"/>
      <c r="CK29" s="206">
        <v>4386</v>
      </c>
      <c r="CL29" s="204"/>
      <c r="CM29" s="204"/>
    </row>
    <row r="30" spans="1:91" ht="24.6">
      <c r="A30" s="125">
        <v>6</v>
      </c>
      <c r="B30" s="255" t="s">
        <v>760</v>
      </c>
      <c r="C30" s="132" t="s">
        <v>1208</v>
      </c>
      <c r="D30" s="204">
        <v>20944</v>
      </c>
      <c r="E30" s="204"/>
      <c r="F30" s="204"/>
      <c r="G30" s="204"/>
      <c r="H30" s="204"/>
      <c r="I30" s="204"/>
      <c r="J30" s="204"/>
      <c r="K30" s="204"/>
      <c r="L30" s="204"/>
      <c r="M30" s="204"/>
      <c r="N30" s="204">
        <v>2789</v>
      </c>
      <c r="O30" s="204"/>
      <c r="P30" s="204"/>
      <c r="Q30" s="204"/>
      <c r="R30" s="204"/>
      <c r="S30" s="204"/>
      <c r="T30" s="204"/>
      <c r="U30" s="204"/>
      <c r="V30" s="204"/>
      <c r="W30" s="204"/>
      <c r="X30" s="204">
        <v>37248.449999999997</v>
      </c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>
        <v>14163</v>
      </c>
      <c r="BE30" s="204"/>
      <c r="BF30" s="204"/>
      <c r="BG30" s="204"/>
      <c r="BH30" s="204">
        <v>73094.95</v>
      </c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6"/>
      <c r="BT30" s="204"/>
      <c r="BU30" s="206"/>
      <c r="BV30" s="204"/>
      <c r="BW30" s="206"/>
      <c r="BX30" s="206"/>
      <c r="BY30" s="206"/>
      <c r="BZ30" s="206"/>
      <c r="CA30" s="204"/>
      <c r="CB30" s="206"/>
      <c r="CC30" s="206"/>
      <c r="CD30" s="204"/>
      <c r="CE30" s="206"/>
      <c r="CF30" s="206"/>
      <c r="CG30" s="204"/>
      <c r="CH30" s="206"/>
      <c r="CI30" s="206"/>
      <c r="CJ30" s="206"/>
      <c r="CK30" s="204"/>
      <c r="CL30" s="206"/>
      <c r="CM30" s="204"/>
    </row>
    <row r="31" spans="1:91" ht="24.6">
      <c r="A31" s="125">
        <v>6</v>
      </c>
      <c r="B31" s="255" t="s">
        <v>761</v>
      </c>
      <c r="C31" s="132" t="s">
        <v>1209</v>
      </c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>
        <v>-1610.29</v>
      </c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>
        <v>-4785.75</v>
      </c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6"/>
      <c r="BT31" s="206"/>
      <c r="BU31" s="206"/>
      <c r="BV31" s="206"/>
      <c r="BW31" s="206"/>
      <c r="BX31" s="206"/>
      <c r="BY31" s="206"/>
      <c r="BZ31" s="204"/>
      <c r="CA31" s="206"/>
      <c r="CB31" s="204"/>
      <c r="CC31" s="204"/>
      <c r="CD31" s="206"/>
      <c r="CE31" s="206"/>
      <c r="CF31" s="206"/>
      <c r="CG31" s="206"/>
      <c r="CH31" s="206"/>
      <c r="CI31" s="206"/>
      <c r="CJ31" s="204"/>
      <c r="CK31" s="206"/>
      <c r="CL31" s="204"/>
      <c r="CM31" s="206"/>
    </row>
    <row r="32" spans="1:91" ht="24.6">
      <c r="A32" s="125">
        <v>6</v>
      </c>
      <c r="B32" s="255" t="s">
        <v>762</v>
      </c>
      <c r="C32" s="132" t="s">
        <v>1210</v>
      </c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>
        <v>8387.7199999999993</v>
      </c>
      <c r="O32" s="204"/>
      <c r="P32" s="204"/>
      <c r="Q32" s="204"/>
      <c r="R32" s="204"/>
      <c r="S32" s="204"/>
      <c r="T32" s="204"/>
      <c r="U32" s="204"/>
      <c r="V32" s="204"/>
      <c r="W32" s="204"/>
      <c r="X32" s="204">
        <v>2256.64</v>
      </c>
      <c r="Y32" s="204"/>
      <c r="Z32" s="204">
        <v>4705.25</v>
      </c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>
        <v>93463.76</v>
      </c>
      <c r="BF32" s="204"/>
      <c r="BG32" s="204"/>
      <c r="BH32" s="204">
        <v>10660.27</v>
      </c>
      <c r="BI32" s="204"/>
      <c r="BJ32" s="204"/>
      <c r="BK32" s="204"/>
      <c r="BL32" s="204"/>
      <c r="BM32" s="204"/>
      <c r="BN32" s="204"/>
      <c r="BO32" s="204"/>
      <c r="BP32" s="204"/>
      <c r="BQ32" s="204">
        <v>343.13</v>
      </c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>
        <v>2790.64</v>
      </c>
      <c r="CK32" s="204"/>
      <c r="CL32" s="204"/>
      <c r="CM32" s="204"/>
    </row>
    <row r="33" spans="1:91" ht="24.6">
      <c r="A33" s="125">
        <v>6</v>
      </c>
      <c r="B33" s="255" t="s">
        <v>763</v>
      </c>
      <c r="C33" s="132" t="s">
        <v>404</v>
      </c>
      <c r="D33" s="204">
        <v>52080294.579999998</v>
      </c>
      <c r="E33" s="204">
        <v>4632615</v>
      </c>
      <c r="F33" s="204">
        <v>2807965.5</v>
      </c>
      <c r="G33" s="204">
        <v>2611073.92</v>
      </c>
      <c r="H33" s="204">
        <v>1211196.6000000001</v>
      </c>
      <c r="I33" s="204">
        <v>7988253.9000000004</v>
      </c>
      <c r="J33" s="204">
        <v>3349716.85</v>
      </c>
      <c r="K33" s="204">
        <v>9177771.6799999997</v>
      </c>
      <c r="L33" s="204">
        <v>2780357.62</v>
      </c>
      <c r="M33" s="204">
        <v>2522004.65</v>
      </c>
      <c r="N33" s="204">
        <v>15156209.5</v>
      </c>
      <c r="O33" s="204">
        <v>904096.07</v>
      </c>
      <c r="P33" s="204">
        <v>24464797.75</v>
      </c>
      <c r="Q33" s="204">
        <v>3073629.02</v>
      </c>
      <c r="R33" s="204">
        <v>6909342.2000000002</v>
      </c>
      <c r="S33" s="204">
        <v>11054757.25</v>
      </c>
      <c r="T33" s="204">
        <v>4255172.72</v>
      </c>
      <c r="U33" s="204">
        <v>6528461.7800000003</v>
      </c>
      <c r="V33" s="204">
        <v>2829328.32</v>
      </c>
      <c r="W33" s="204">
        <v>2069150.5</v>
      </c>
      <c r="X33" s="204">
        <v>50604215.5</v>
      </c>
      <c r="Y33" s="204">
        <v>1257429.92</v>
      </c>
      <c r="Z33" s="204">
        <v>4147679.65</v>
      </c>
      <c r="AA33" s="204">
        <v>4181591.15</v>
      </c>
      <c r="AB33" s="204">
        <v>1663380.66</v>
      </c>
      <c r="AC33" s="204">
        <v>1806542.4</v>
      </c>
      <c r="AD33" s="204">
        <v>2452594</v>
      </c>
      <c r="AE33" s="204">
        <v>9379079</v>
      </c>
      <c r="AF33" s="204">
        <v>1434571.95</v>
      </c>
      <c r="AG33" s="204">
        <v>1730559.68</v>
      </c>
      <c r="AH33" s="204">
        <v>1619843.41</v>
      </c>
      <c r="AI33" s="204">
        <v>7404751.4500000002</v>
      </c>
      <c r="AJ33" s="204">
        <v>1796815</v>
      </c>
      <c r="AK33" s="204">
        <v>1325874.05</v>
      </c>
      <c r="AL33" s="204">
        <v>172440124.59999999</v>
      </c>
      <c r="AM33" s="204">
        <v>1787672</v>
      </c>
      <c r="AN33" s="204">
        <v>4140557.5</v>
      </c>
      <c r="AO33" s="204">
        <v>7165253.6399999997</v>
      </c>
      <c r="AP33" s="204">
        <v>7573342</v>
      </c>
      <c r="AQ33" s="204">
        <v>5433317.7999999998</v>
      </c>
      <c r="AR33" s="204">
        <v>1118528.5</v>
      </c>
      <c r="AS33" s="204">
        <v>26031330</v>
      </c>
      <c r="AT33" s="204">
        <v>3332722</v>
      </c>
      <c r="AU33" s="204">
        <v>9623060.2799999993</v>
      </c>
      <c r="AV33" s="204">
        <v>6814013.0499999998</v>
      </c>
      <c r="AW33" s="204">
        <v>1856427.1</v>
      </c>
      <c r="AX33" s="204">
        <v>1322702.8500000001</v>
      </c>
      <c r="AY33" s="204">
        <v>3627715.28</v>
      </c>
      <c r="AZ33" s="204">
        <v>4246754.95</v>
      </c>
      <c r="BA33" s="204">
        <v>2318660</v>
      </c>
      <c r="BB33" s="204">
        <v>29941817.460000001</v>
      </c>
      <c r="BC33" s="204">
        <v>1830001.65</v>
      </c>
      <c r="BD33" s="204">
        <v>74841441</v>
      </c>
      <c r="BE33" s="204">
        <v>7528547.6200000001</v>
      </c>
      <c r="BF33" s="204">
        <v>2518026.5</v>
      </c>
      <c r="BG33" s="204">
        <v>2927299.9</v>
      </c>
      <c r="BH33" s="204">
        <v>27874405.199999999</v>
      </c>
      <c r="BI33" s="204">
        <v>1112793</v>
      </c>
      <c r="BJ33" s="204">
        <v>1217215.6499999999</v>
      </c>
      <c r="BK33" s="204">
        <v>1654521.05</v>
      </c>
      <c r="BL33" s="204">
        <v>1780079.5</v>
      </c>
      <c r="BM33" s="204">
        <v>34117002.5</v>
      </c>
      <c r="BN33" s="204">
        <v>4241894.01</v>
      </c>
      <c r="BO33" s="204">
        <v>3139757.75</v>
      </c>
      <c r="BP33" s="204">
        <v>4219336.5</v>
      </c>
      <c r="BQ33" s="204">
        <v>2325871.9700000002</v>
      </c>
      <c r="BR33" s="204">
        <v>2021295.4</v>
      </c>
      <c r="BS33" s="204">
        <v>221108438.78999999</v>
      </c>
      <c r="BT33" s="204">
        <v>3300342.25</v>
      </c>
      <c r="BU33" s="204">
        <v>2361256.29</v>
      </c>
      <c r="BV33" s="204">
        <v>24935258.399999999</v>
      </c>
      <c r="BW33" s="204">
        <v>1628064</v>
      </c>
      <c r="BX33" s="206">
        <v>2945623.5</v>
      </c>
      <c r="BY33" s="204">
        <v>12342195.93</v>
      </c>
      <c r="BZ33" s="204">
        <v>1885197.28</v>
      </c>
      <c r="CA33" s="204">
        <v>1680719.79</v>
      </c>
      <c r="CB33" s="204">
        <v>3745210</v>
      </c>
      <c r="CC33" s="204">
        <v>8360536.7999999998</v>
      </c>
      <c r="CD33" s="204">
        <v>11553835</v>
      </c>
      <c r="CE33" s="204">
        <v>2102673.2200000002</v>
      </c>
      <c r="CF33" s="204">
        <v>9062832.8000000007</v>
      </c>
      <c r="CG33" s="204">
        <v>3177631.5</v>
      </c>
      <c r="CH33" s="204">
        <v>1361471.4</v>
      </c>
      <c r="CI33" s="204">
        <v>1277210.45</v>
      </c>
      <c r="CJ33" s="204">
        <v>1783977.85</v>
      </c>
      <c r="CK33" s="204">
        <v>12358349.32</v>
      </c>
      <c r="CL33" s="204">
        <v>1453185.14</v>
      </c>
      <c r="CM33" s="204">
        <v>1608315</v>
      </c>
    </row>
    <row r="34" spans="1:91" ht="24.6">
      <c r="A34" s="125">
        <v>6</v>
      </c>
      <c r="B34" s="255" t="s">
        <v>764</v>
      </c>
      <c r="C34" s="132" t="s">
        <v>405</v>
      </c>
      <c r="D34" s="204">
        <v>27987915</v>
      </c>
      <c r="E34" s="204">
        <v>557495.6</v>
      </c>
      <c r="F34" s="204">
        <v>835161.08</v>
      </c>
      <c r="G34" s="204">
        <v>646356.68999999994</v>
      </c>
      <c r="H34" s="204">
        <v>279496.76</v>
      </c>
      <c r="I34" s="204">
        <v>1313088.68</v>
      </c>
      <c r="J34" s="204">
        <v>1100901.69</v>
      </c>
      <c r="K34" s="204">
        <v>2534780.21</v>
      </c>
      <c r="L34" s="204">
        <v>369318.53</v>
      </c>
      <c r="M34" s="204">
        <v>532050.51</v>
      </c>
      <c r="N34" s="204">
        <v>7910494.7400000002</v>
      </c>
      <c r="O34" s="204">
        <v>284256.40000000002</v>
      </c>
      <c r="P34" s="204">
        <v>16647419.789999999</v>
      </c>
      <c r="Q34" s="204">
        <v>603327.32999999996</v>
      </c>
      <c r="R34" s="204">
        <v>1635572.75</v>
      </c>
      <c r="S34" s="204">
        <v>5764154.5199999996</v>
      </c>
      <c r="T34" s="204">
        <v>522175.25</v>
      </c>
      <c r="U34" s="204">
        <v>1163121.58</v>
      </c>
      <c r="V34" s="204">
        <v>695061.5</v>
      </c>
      <c r="W34" s="204">
        <v>721837.43</v>
      </c>
      <c r="X34" s="204">
        <v>43194289.649999999</v>
      </c>
      <c r="Y34" s="204">
        <v>508219.55</v>
      </c>
      <c r="Z34" s="204">
        <v>1134109.3</v>
      </c>
      <c r="AA34" s="204">
        <v>681629.05</v>
      </c>
      <c r="AB34" s="204">
        <v>544209.5</v>
      </c>
      <c r="AC34" s="204">
        <v>516764.84</v>
      </c>
      <c r="AD34" s="204">
        <v>926757</v>
      </c>
      <c r="AE34" s="204">
        <v>5078526</v>
      </c>
      <c r="AF34" s="204">
        <v>788777.11</v>
      </c>
      <c r="AG34" s="204">
        <v>891270.98</v>
      </c>
      <c r="AH34" s="204">
        <v>652406.14</v>
      </c>
      <c r="AI34" s="204">
        <v>2535311.3599999999</v>
      </c>
      <c r="AJ34" s="204">
        <v>755333.4</v>
      </c>
      <c r="AK34" s="204">
        <v>510827.95</v>
      </c>
      <c r="AL34" s="204">
        <v>113693951.8</v>
      </c>
      <c r="AM34" s="204">
        <v>483356.9</v>
      </c>
      <c r="AN34" s="204">
        <v>714732</v>
      </c>
      <c r="AO34" s="204">
        <v>3945283</v>
      </c>
      <c r="AP34" s="204">
        <v>4630844.8899999997</v>
      </c>
      <c r="AQ34" s="204">
        <v>1327120</v>
      </c>
      <c r="AR34" s="204">
        <v>350783</v>
      </c>
      <c r="AS34" s="204">
        <v>16475850.439999999</v>
      </c>
      <c r="AT34" s="204">
        <v>962963.55</v>
      </c>
      <c r="AU34" s="204">
        <v>1681645.94</v>
      </c>
      <c r="AV34" s="204">
        <v>2232142.94</v>
      </c>
      <c r="AW34" s="204">
        <v>938338</v>
      </c>
      <c r="AX34" s="204">
        <v>523624.18</v>
      </c>
      <c r="AY34" s="204">
        <v>1427263.41</v>
      </c>
      <c r="AZ34" s="204">
        <v>241903</v>
      </c>
      <c r="BA34" s="204">
        <v>575317</v>
      </c>
      <c r="BB34" s="204">
        <v>14041346.26</v>
      </c>
      <c r="BC34" s="204">
        <v>782495.16</v>
      </c>
      <c r="BD34" s="204">
        <v>41735185.960000001</v>
      </c>
      <c r="BE34" s="204">
        <v>6171567.8200000003</v>
      </c>
      <c r="BF34" s="204">
        <v>695603</v>
      </c>
      <c r="BG34" s="204">
        <v>1099624.5</v>
      </c>
      <c r="BH34" s="204">
        <v>26265375.789999999</v>
      </c>
      <c r="BI34" s="204">
        <v>426609</v>
      </c>
      <c r="BJ34" s="204">
        <v>392509.04</v>
      </c>
      <c r="BK34" s="204">
        <v>297250.28000000003</v>
      </c>
      <c r="BL34" s="204">
        <v>492134.5</v>
      </c>
      <c r="BM34" s="204">
        <v>20208191.760000002</v>
      </c>
      <c r="BN34" s="204">
        <v>1392216.83</v>
      </c>
      <c r="BO34" s="204">
        <v>947591.75</v>
      </c>
      <c r="BP34" s="204">
        <v>2125767.5</v>
      </c>
      <c r="BQ34" s="204">
        <v>931361.82</v>
      </c>
      <c r="BR34" s="204">
        <v>800589</v>
      </c>
      <c r="BS34" s="206">
        <v>169446727.11000001</v>
      </c>
      <c r="BT34" s="204">
        <v>1088627.6599999999</v>
      </c>
      <c r="BU34" s="204">
        <v>1223339.1200000001</v>
      </c>
      <c r="BV34" s="204">
        <v>11611949.710000001</v>
      </c>
      <c r="BW34" s="206">
        <v>1544123.92</v>
      </c>
      <c r="BX34" s="204">
        <v>660010</v>
      </c>
      <c r="BY34" s="204">
        <v>4041829.71</v>
      </c>
      <c r="BZ34" s="206">
        <v>555190.97</v>
      </c>
      <c r="CA34" s="206">
        <v>327994.63</v>
      </c>
      <c r="CB34" s="204">
        <v>764937</v>
      </c>
      <c r="CC34" s="206">
        <v>2048128</v>
      </c>
      <c r="CD34" s="204">
        <v>3964232.55</v>
      </c>
      <c r="CE34" s="204">
        <v>1231032</v>
      </c>
      <c r="CF34" s="204">
        <v>2321066.5</v>
      </c>
      <c r="CG34" s="204">
        <v>532962.85</v>
      </c>
      <c r="CH34" s="204">
        <v>417618</v>
      </c>
      <c r="CI34" s="204">
        <v>294947.8</v>
      </c>
      <c r="CJ34" s="206">
        <v>303406</v>
      </c>
      <c r="CK34" s="206">
        <v>5271736.78</v>
      </c>
      <c r="CL34" s="206">
        <v>434307.34</v>
      </c>
      <c r="CM34" s="206">
        <v>140806.5</v>
      </c>
    </row>
    <row r="35" spans="1:91" ht="24.6">
      <c r="A35" s="125">
        <v>6</v>
      </c>
      <c r="B35" s="255" t="s">
        <v>765</v>
      </c>
      <c r="C35" s="132" t="s">
        <v>1211</v>
      </c>
      <c r="D35" s="204">
        <v>-1438994.16</v>
      </c>
      <c r="E35" s="204">
        <v>-61948.84</v>
      </c>
      <c r="F35" s="204">
        <v>-151042.64000000001</v>
      </c>
      <c r="G35" s="204">
        <v>-87119.73</v>
      </c>
      <c r="H35" s="204">
        <v>-40021.49</v>
      </c>
      <c r="I35" s="204">
        <v>-244937.15</v>
      </c>
      <c r="J35" s="204">
        <v>-207738.32</v>
      </c>
      <c r="K35" s="204">
        <v>-520660.36</v>
      </c>
      <c r="L35" s="204">
        <v>-23188.65</v>
      </c>
      <c r="M35" s="204">
        <v>-60073.120000000003</v>
      </c>
      <c r="N35" s="204">
        <v>-1917585.64</v>
      </c>
      <c r="O35" s="204">
        <v>-47272.24</v>
      </c>
      <c r="P35" s="204">
        <v>-2330391.94</v>
      </c>
      <c r="Q35" s="204">
        <v>-119703.61</v>
      </c>
      <c r="R35" s="204">
        <v>-337267.26</v>
      </c>
      <c r="S35" s="204">
        <v>-1257465.44</v>
      </c>
      <c r="T35" s="204">
        <v>-125982.29</v>
      </c>
      <c r="U35" s="204">
        <v>-239017.41</v>
      </c>
      <c r="V35" s="204">
        <v>-193408.52</v>
      </c>
      <c r="W35" s="204">
        <v>-126840.69</v>
      </c>
      <c r="X35" s="204">
        <v>-11298795.699999999</v>
      </c>
      <c r="Y35" s="204">
        <v>-104515.12</v>
      </c>
      <c r="Z35" s="204">
        <v>-139692.45000000001</v>
      </c>
      <c r="AA35" s="204">
        <v>-111500.91</v>
      </c>
      <c r="AB35" s="204">
        <v>-105615.61</v>
      </c>
      <c r="AC35" s="204">
        <v>-88888.320000000007</v>
      </c>
      <c r="AD35" s="204"/>
      <c r="AE35" s="204">
        <v>-1635122.45</v>
      </c>
      <c r="AF35" s="204">
        <v>-194388.61</v>
      </c>
      <c r="AG35" s="204">
        <v>-116893.46</v>
      </c>
      <c r="AH35" s="204">
        <v>-87644.49</v>
      </c>
      <c r="AI35" s="204">
        <v>-356714.31</v>
      </c>
      <c r="AJ35" s="204">
        <v>-143970.03</v>
      </c>
      <c r="AK35" s="204">
        <v>-55949.03</v>
      </c>
      <c r="AL35" s="204">
        <v>-22158945.899999999</v>
      </c>
      <c r="AM35" s="204">
        <v>-55587.91</v>
      </c>
      <c r="AN35" s="204">
        <v>-58977</v>
      </c>
      <c r="AO35" s="204">
        <v>-1324704.95</v>
      </c>
      <c r="AP35" s="204">
        <v>-803966.12</v>
      </c>
      <c r="AQ35" s="204">
        <v>-232065.26</v>
      </c>
      <c r="AR35" s="204">
        <v>-52120.68</v>
      </c>
      <c r="AS35" s="204">
        <v>-2939752.21</v>
      </c>
      <c r="AT35" s="204">
        <v>-202152.25</v>
      </c>
      <c r="AU35" s="204">
        <v>-338859.75</v>
      </c>
      <c r="AV35" s="204">
        <v>-211433.02</v>
      </c>
      <c r="AW35" s="204">
        <v>-120688.39</v>
      </c>
      <c r="AX35" s="204">
        <v>-104642.3</v>
      </c>
      <c r="AY35" s="204">
        <v>-153365.34</v>
      </c>
      <c r="AZ35" s="204">
        <v>-44530.43</v>
      </c>
      <c r="BA35" s="204">
        <v>-75011.98</v>
      </c>
      <c r="BB35" s="204">
        <v>-2942713.68</v>
      </c>
      <c r="BC35" s="204">
        <v>-124942.76</v>
      </c>
      <c r="BD35" s="204">
        <v>-9998808.6400000006</v>
      </c>
      <c r="BE35" s="204">
        <v>-2114881.86</v>
      </c>
      <c r="BF35" s="204">
        <v>-115984.54</v>
      </c>
      <c r="BG35" s="204">
        <v>-265068.83</v>
      </c>
      <c r="BH35" s="204">
        <v>-3519322.36</v>
      </c>
      <c r="BI35" s="204">
        <v>-35126.129999999997</v>
      </c>
      <c r="BJ35" s="204">
        <v>-82206.91</v>
      </c>
      <c r="BK35" s="204">
        <v>-81318.570000000007</v>
      </c>
      <c r="BL35" s="204">
        <v>-70358.42</v>
      </c>
      <c r="BM35" s="204">
        <v>-2738326.72</v>
      </c>
      <c r="BN35" s="204">
        <v>-153789.03</v>
      </c>
      <c r="BO35" s="204">
        <v>-224811.76</v>
      </c>
      <c r="BP35" s="204">
        <v>-339912.75</v>
      </c>
      <c r="BQ35" s="204">
        <v>-307960.39</v>
      </c>
      <c r="BR35" s="204">
        <v>-156949.84</v>
      </c>
      <c r="BS35" s="206">
        <v>-21338088.100000001</v>
      </c>
      <c r="BT35" s="206">
        <v>-293887.40999999997</v>
      </c>
      <c r="BU35" s="206">
        <v>-294239.38</v>
      </c>
      <c r="BV35" s="204">
        <v>-1306010.83</v>
      </c>
      <c r="BW35" s="206">
        <v>-5222.96</v>
      </c>
      <c r="BX35" s="206">
        <v>-71968.37</v>
      </c>
      <c r="BY35" s="204">
        <v>-752124.56</v>
      </c>
      <c r="BZ35" s="206">
        <v>-134709.98000000001</v>
      </c>
      <c r="CA35" s="206">
        <v>-76000.58</v>
      </c>
      <c r="CB35" s="204">
        <v>-105352.39</v>
      </c>
      <c r="CC35" s="206">
        <v>-345494.74</v>
      </c>
      <c r="CD35" s="204">
        <v>-743432.71</v>
      </c>
      <c r="CE35" s="204">
        <v>-189919.1</v>
      </c>
      <c r="CF35" s="204">
        <v>-559752.41</v>
      </c>
      <c r="CG35" s="206">
        <v>-35765.75</v>
      </c>
      <c r="CH35" s="206">
        <v>-80548.06</v>
      </c>
      <c r="CI35" s="204">
        <v>-77382.42</v>
      </c>
      <c r="CJ35" s="206">
        <v>-27918.7</v>
      </c>
      <c r="CK35" s="206">
        <v>-1017506.29</v>
      </c>
      <c r="CL35" s="206">
        <v>-26342.720000000001</v>
      </c>
      <c r="CM35" s="206">
        <v>-26053.5</v>
      </c>
    </row>
    <row r="36" spans="1:91" ht="24.6">
      <c r="A36" s="125">
        <v>6</v>
      </c>
      <c r="B36" s="255" t="s">
        <v>766</v>
      </c>
      <c r="C36" s="132" t="s">
        <v>1212</v>
      </c>
      <c r="D36" s="204">
        <v>511123.64</v>
      </c>
      <c r="E36" s="204">
        <v>68401.86</v>
      </c>
      <c r="F36" s="204">
        <v>136274.81</v>
      </c>
      <c r="G36" s="204">
        <v>50441.93</v>
      </c>
      <c r="H36" s="204">
        <v>124549.88</v>
      </c>
      <c r="I36" s="204">
        <v>128404.52</v>
      </c>
      <c r="J36" s="204">
        <v>205826.32</v>
      </c>
      <c r="K36" s="204">
        <v>240482.78</v>
      </c>
      <c r="L36" s="204">
        <v>63411.42</v>
      </c>
      <c r="M36" s="204">
        <v>0</v>
      </c>
      <c r="N36" s="204">
        <v>1519324.32</v>
      </c>
      <c r="O36" s="204">
        <v>20051.73</v>
      </c>
      <c r="P36" s="204">
        <v>3259589.7</v>
      </c>
      <c r="Q36" s="204">
        <v>51312.27</v>
      </c>
      <c r="R36" s="204">
        <v>292693.27</v>
      </c>
      <c r="S36" s="204">
        <v>322669.09999999998</v>
      </c>
      <c r="T36" s="204">
        <v>44372.85</v>
      </c>
      <c r="U36" s="204">
        <v>149861.99</v>
      </c>
      <c r="V36" s="204">
        <v>27705.66</v>
      </c>
      <c r="W36" s="204">
        <v>82275.53</v>
      </c>
      <c r="X36" s="204">
        <v>5014220.74</v>
      </c>
      <c r="Y36" s="204">
        <v>63585.2</v>
      </c>
      <c r="Z36" s="204">
        <v>154366.88</v>
      </c>
      <c r="AA36" s="204">
        <v>128688.65</v>
      </c>
      <c r="AB36" s="204">
        <v>74196.95</v>
      </c>
      <c r="AC36" s="204">
        <v>113257.52</v>
      </c>
      <c r="AD36" s="204"/>
      <c r="AE36" s="204">
        <v>451929.77</v>
      </c>
      <c r="AF36" s="204">
        <v>46210.14</v>
      </c>
      <c r="AG36" s="204">
        <v>190641.75</v>
      </c>
      <c r="AH36" s="204">
        <v>101255.86</v>
      </c>
      <c r="AI36" s="204">
        <v>398289.19</v>
      </c>
      <c r="AJ36" s="204">
        <v>17865.68</v>
      </c>
      <c r="AK36" s="204">
        <v>132646.20000000001</v>
      </c>
      <c r="AL36" s="204">
        <v>21132155.82</v>
      </c>
      <c r="AM36" s="204">
        <v>65210.18</v>
      </c>
      <c r="AN36" s="204">
        <v>146055.57</v>
      </c>
      <c r="AO36" s="204">
        <v>126745.26</v>
      </c>
      <c r="AP36" s="204">
        <v>802283.46</v>
      </c>
      <c r="AQ36" s="204">
        <v>111640.73</v>
      </c>
      <c r="AR36" s="204">
        <v>30637.919999999998</v>
      </c>
      <c r="AS36" s="204">
        <v>2927994.01</v>
      </c>
      <c r="AT36" s="204">
        <v>101030.94</v>
      </c>
      <c r="AU36" s="204">
        <v>561766.92000000004</v>
      </c>
      <c r="AV36" s="204">
        <v>848163.2</v>
      </c>
      <c r="AW36" s="204">
        <v>197164.58</v>
      </c>
      <c r="AX36" s="204">
        <v>68554.95</v>
      </c>
      <c r="AY36" s="204">
        <v>389670.41</v>
      </c>
      <c r="AZ36" s="204">
        <v>17268.71</v>
      </c>
      <c r="BA36" s="204">
        <v>110954.15</v>
      </c>
      <c r="BB36" s="204">
        <v>2331725.56</v>
      </c>
      <c r="BC36" s="204">
        <v>181009.91</v>
      </c>
      <c r="BD36" s="204">
        <v>7702167.6100000003</v>
      </c>
      <c r="BE36" s="204">
        <v>221205.68</v>
      </c>
      <c r="BF36" s="204">
        <v>81172.81</v>
      </c>
      <c r="BG36" s="204">
        <v>88518.1</v>
      </c>
      <c r="BH36" s="204">
        <v>1619279.49</v>
      </c>
      <c r="BI36" s="204">
        <v>111825.36</v>
      </c>
      <c r="BJ36" s="204">
        <v>23307.88</v>
      </c>
      <c r="BK36" s="204">
        <v>15629.73</v>
      </c>
      <c r="BL36" s="204">
        <v>42925.49</v>
      </c>
      <c r="BM36" s="204">
        <v>4450616.51</v>
      </c>
      <c r="BN36" s="204">
        <v>259199.11</v>
      </c>
      <c r="BO36" s="204">
        <v>119031.11</v>
      </c>
      <c r="BP36" s="204">
        <v>449895.85</v>
      </c>
      <c r="BQ36" s="204">
        <v>24624.43</v>
      </c>
      <c r="BR36" s="204">
        <v>75062.36</v>
      </c>
      <c r="BS36" s="206">
        <v>28753239.399999999</v>
      </c>
      <c r="BT36" s="206">
        <v>46391.8</v>
      </c>
      <c r="BU36" s="204">
        <v>98840.2</v>
      </c>
      <c r="BV36" s="206">
        <v>3381810.13</v>
      </c>
      <c r="BW36" s="204">
        <v>248221.25</v>
      </c>
      <c r="BX36" s="206">
        <v>169894.42</v>
      </c>
      <c r="BY36" s="206">
        <v>558278.97</v>
      </c>
      <c r="BZ36" s="206">
        <v>121322.52</v>
      </c>
      <c r="CA36" s="206">
        <v>87450.69</v>
      </c>
      <c r="CB36" s="206">
        <v>84813.62</v>
      </c>
      <c r="CC36" s="206"/>
      <c r="CD36" s="206">
        <v>684654.85</v>
      </c>
      <c r="CE36" s="206">
        <v>119270.85</v>
      </c>
      <c r="CF36" s="206">
        <v>231634.08</v>
      </c>
      <c r="CG36" s="206">
        <v>129790.65</v>
      </c>
      <c r="CH36" s="206">
        <v>58643.61</v>
      </c>
      <c r="CI36" s="206">
        <v>115891.57</v>
      </c>
      <c r="CJ36" s="206">
        <v>74155.59</v>
      </c>
      <c r="CK36" s="206">
        <v>724850.08</v>
      </c>
      <c r="CL36" s="206">
        <v>14104.54</v>
      </c>
      <c r="CM36" s="206">
        <v>49512.72</v>
      </c>
    </row>
    <row r="37" spans="1:91" ht="24.6">
      <c r="A37" s="125">
        <v>7</v>
      </c>
      <c r="B37" s="255" t="s">
        <v>767</v>
      </c>
      <c r="C37" s="133" t="s">
        <v>406</v>
      </c>
      <c r="D37" s="204">
        <v>164490</v>
      </c>
      <c r="E37" s="204">
        <v>73337.25</v>
      </c>
      <c r="F37" s="204">
        <v>65627</v>
      </c>
      <c r="G37" s="204">
        <v>12014</v>
      </c>
      <c r="H37" s="204">
        <v>161143</v>
      </c>
      <c r="I37" s="204">
        <v>212022.5</v>
      </c>
      <c r="J37" s="204">
        <v>237573.75</v>
      </c>
      <c r="K37" s="204">
        <v>110787.5</v>
      </c>
      <c r="L37" s="204">
        <v>72786.55</v>
      </c>
      <c r="M37" s="204">
        <v>240013</v>
      </c>
      <c r="N37" s="204">
        <v>284796</v>
      </c>
      <c r="O37" s="204">
        <v>45567</v>
      </c>
      <c r="P37" s="204">
        <v>452249.55</v>
      </c>
      <c r="Q37" s="204">
        <v>235281</v>
      </c>
      <c r="R37" s="204">
        <v>249269</v>
      </c>
      <c r="S37" s="204">
        <v>53401.5</v>
      </c>
      <c r="T37" s="204">
        <v>352877.75</v>
      </c>
      <c r="U37" s="204">
        <v>179914.82</v>
      </c>
      <c r="V37" s="204">
        <v>193539</v>
      </c>
      <c r="W37" s="204">
        <v>41927.5</v>
      </c>
      <c r="X37" s="204">
        <v>701606.5</v>
      </c>
      <c r="Y37" s="204">
        <v>121466.5</v>
      </c>
      <c r="Z37" s="204">
        <v>513699</v>
      </c>
      <c r="AA37" s="204">
        <v>82236</v>
      </c>
      <c r="AB37" s="204">
        <v>75820</v>
      </c>
      <c r="AC37" s="204">
        <v>87426</v>
      </c>
      <c r="AD37" s="204">
        <v>68214</v>
      </c>
      <c r="AE37" s="204">
        <v>653273</v>
      </c>
      <c r="AF37" s="204">
        <v>114008</v>
      </c>
      <c r="AG37" s="204">
        <v>94845.75</v>
      </c>
      <c r="AH37" s="204">
        <v>136197</v>
      </c>
      <c r="AI37" s="204">
        <v>105920</v>
      </c>
      <c r="AJ37" s="204">
        <v>142043</v>
      </c>
      <c r="AK37" s="204">
        <v>64629</v>
      </c>
      <c r="AL37" s="204">
        <v>681208.75</v>
      </c>
      <c r="AM37" s="204">
        <v>277243</v>
      </c>
      <c r="AN37" s="204">
        <v>128475</v>
      </c>
      <c r="AO37" s="204">
        <v>440191.28</v>
      </c>
      <c r="AP37" s="204">
        <v>369072</v>
      </c>
      <c r="AQ37" s="204">
        <v>322058</v>
      </c>
      <c r="AR37" s="204">
        <v>65366</v>
      </c>
      <c r="AS37" s="204">
        <v>694889.05</v>
      </c>
      <c r="AT37" s="204">
        <v>141753.5</v>
      </c>
      <c r="AU37" s="204">
        <v>490906</v>
      </c>
      <c r="AV37" s="204">
        <v>264892.51</v>
      </c>
      <c r="AW37" s="204">
        <v>96036</v>
      </c>
      <c r="AX37" s="204">
        <v>186057</v>
      </c>
      <c r="AY37" s="204">
        <v>201040</v>
      </c>
      <c r="AZ37" s="204">
        <v>226806</v>
      </c>
      <c r="BA37" s="204">
        <v>223221</v>
      </c>
      <c r="BB37" s="204">
        <v>1010387</v>
      </c>
      <c r="BC37" s="204">
        <v>113155</v>
      </c>
      <c r="BD37" s="204">
        <v>993337.3</v>
      </c>
      <c r="BE37" s="204">
        <v>295391.5</v>
      </c>
      <c r="BF37" s="204">
        <v>211907.75</v>
      </c>
      <c r="BG37" s="204">
        <v>159959.5</v>
      </c>
      <c r="BH37" s="204">
        <v>194973.5</v>
      </c>
      <c r="BI37" s="204">
        <v>60397</v>
      </c>
      <c r="BJ37" s="204">
        <v>138201</v>
      </c>
      <c r="BK37" s="204">
        <v>191880</v>
      </c>
      <c r="BL37" s="204">
        <v>108885.5</v>
      </c>
      <c r="BM37" s="204">
        <v>289902.5</v>
      </c>
      <c r="BN37" s="204">
        <v>60895</v>
      </c>
      <c r="BO37" s="204">
        <v>95401.25</v>
      </c>
      <c r="BP37" s="204">
        <v>380589</v>
      </c>
      <c r="BQ37" s="204">
        <v>255056.5</v>
      </c>
      <c r="BR37" s="204">
        <v>80083</v>
      </c>
      <c r="BS37" s="204">
        <v>624935</v>
      </c>
      <c r="BT37" s="204">
        <v>437919</v>
      </c>
      <c r="BU37" s="204">
        <v>116607</v>
      </c>
      <c r="BV37" s="204">
        <v>1043764</v>
      </c>
      <c r="BW37" s="204">
        <v>54086</v>
      </c>
      <c r="BX37" s="204">
        <v>133822.5</v>
      </c>
      <c r="BY37" s="204">
        <v>567361</v>
      </c>
      <c r="BZ37" s="204">
        <v>119573</v>
      </c>
      <c r="CA37" s="204">
        <v>99798</v>
      </c>
      <c r="CB37" s="204">
        <v>171996</v>
      </c>
      <c r="CC37" s="204">
        <v>247157</v>
      </c>
      <c r="CD37" s="204">
        <v>590144</v>
      </c>
      <c r="CE37" s="204">
        <v>248682</v>
      </c>
      <c r="CF37" s="204">
        <v>360963</v>
      </c>
      <c r="CG37" s="204">
        <v>58815</v>
      </c>
      <c r="CH37" s="204">
        <v>116438</v>
      </c>
      <c r="CI37" s="204">
        <v>130922</v>
      </c>
      <c r="CJ37" s="204">
        <v>119636</v>
      </c>
      <c r="CK37" s="204">
        <v>631104</v>
      </c>
      <c r="CL37" s="204">
        <v>160819</v>
      </c>
      <c r="CM37" s="204">
        <v>211605</v>
      </c>
    </row>
    <row r="38" spans="1:91" ht="24.6">
      <c r="A38" s="125">
        <v>7</v>
      </c>
      <c r="B38" s="255" t="s">
        <v>768</v>
      </c>
      <c r="C38" s="133" t="s">
        <v>407</v>
      </c>
      <c r="D38" s="204">
        <v>5161445</v>
      </c>
      <c r="E38" s="204">
        <v>27160.75</v>
      </c>
      <c r="F38" s="204">
        <v>8933</v>
      </c>
      <c r="G38" s="204">
        <v>15645</v>
      </c>
      <c r="H38" s="204">
        <v>21653</v>
      </c>
      <c r="I38" s="204">
        <v>36692</v>
      </c>
      <c r="J38" s="204">
        <v>233977.25</v>
      </c>
      <c r="K38" s="204">
        <v>139798.5</v>
      </c>
      <c r="L38" s="204">
        <v>31631.3</v>
      </c>
      <c r="M38" s="204">
        <v>75335</v>
      </c>
      <c r="N38" s="204">
        <v>766472</v>
      </c>
      <c r="O38" s="204">
        <v>64702</v>
      </c>
      <c r="P38" s="204">
        <v>5833594.2000000002</v>
      </c>
      <c r="Q38" s="204">
        <v>288526.84999999998</v>
      </c>
      <c r="R38" s="204">
        <v>305155</v>
      </c>
      <c r="S38" s="204">
        <v>463824.5</v>
      </c>
      <c r="T38" s="204">
        <v>208592</v>
      </c>
      <c r="U38" s="204">
        <v>309621.07</v>
      </c>
      <c r="V38" s="204">
        <v>203130</v>
      </c>
      <c r="W38" s="204">
        <v>47581</v>
      </c>
      <c r="X38" s="204">
        <v>14793692.359999999</v>
      </c>
      <c r="Y38" s="204">
        <v>170223.8</v>
      </c>
      <c r="Z38" s="204">
        <v>218012</v>
      </c>
      <c r="AA38" s="204">
        <v>101385</v>
      </c>
      <c r="AB38" s="204">
        <v>56335</v>
      </c>
      <c r="AC38" s="204">
        <v>116404</v>
      </c>
      <c r="AD38" s="204">
        <v>51571</v>
      </c>
      <c r="AE38" s="204">
        <v>595271.5</v>
      </c>
      <c r="AF38" s="204">
        <v>81194</v>
      </c>
      <c r="AG38" s="204">
        <v>82625</v>
      </c>
      <c r="AH38" s="204">
        <v>64866.5</v>
      </c>
      <c r="AI38" s="204">
        <v>29434</v>
      </c>
      <c r="AJ38" s="204">
        <v>77766.5</v>
      </c>
      <c r="AK38" s="204">
        <v>66500</v>
      </c>
      <c r="AL38" s="204">
        <v>24133881.420000002</v>
      </c>
      <c r="AM38" s="204">
        <v>31832</v>
      </c>
      <c r="AN38" s="204">
        <v>45723</v>
      </c>
      <c r="AO38" s="204">
        <v>73964.33</v>
      </c>
      <c r="AP38" s="204">
        <v>643514.19999999995</v>
      </c>
      <c r="AQ38" s="204">
        <v>23946</v>
      </c>
      <c r="AR38" s="204">
        <v>27229</v>
      </c>
      <c r="AS38" s="204">
        <v>4385777.8600000003</v>
      </c>
      <c r="AT38" s="204">
        <v>111828.25</v>
      </c>
      <c r="AU38" s="204">
        <v>282102</v>
      </c>
      <c r="AV38" s="204">
        <v>137858.19</v>
      </c>
      <c r="AW38" s="204">
        <v>205228</v>
      </c>
      <c r="AX38" s="204">
        <v>91299</v>
      </c>
      <c r="AY38" s="204">
        <v>51937</v>
      </c>
      <c r="AZ38" s="204">
        <v>109457</v>
      </c>
      <c r="BA38" s="204">
        <v>37388</v>
      </c>
      <c r="BB38" s="204">
        <v>3944901.5</v>
      </c>
      <c r="BC38" s="204">
        <v>69599</v>
      </c>
      <c r="BD38" s="204">
        <v>8977061.1600000001</v>
      </c>
      <c r="BE38" s="204">
        <v>642323.84</v>
      </c>
      <c r="BF38" s="204">
        <v>295658.5</v>
      </c>
      <c r="BG38" s="204">
        <v>108295</v>
      </c>
      <c r="BH38" s="204">
        <v>1745775.54</v>
      </c>
      <c r="BI38" s="204">
        <v>157063</v>
      </c>
      <c r="BJ38" s="204">
        <v>138251</v>
      </c>
      <c r="BK38" s="204">
        <v>86910</v>
      </c>
      <c r="BL38" s="204">
        <v>155575.5</v>
      </c>
      <c r="BM38" s="204">
        <v>6397001.25</v>
      </c>
      <c r="BN38" s="204">
        <v>35858</v>
      </c>
      <c r="BO38" s="204">
        <v>14118</v>
      </c>
      <c r="BP38" s="204">
        <v>269675.5</v>
      </c>
      <c r="BQ38" s="204">
        <v>66300</v>
      </c>
      <c r="BR38" s="204">
        <v>52096</v>
      </c>
      <c r="BS38" s="204">
        <v>25251251.100000001</v>
      </c>
      <c r="BT38" s="204">
        <v>263574</v>
      </c>
      <c r="BU38" s="204">
        <v>48254</v>
      </c>
      <c r="BV38" s="204">
        <v>3476149</v>
      </c>
      <c r="BW38" s="204"/>
      <c r="BX38" s="206">
        <v>63131</v>
      </c>
      <c r="BY38" s="204">
        <v>2198636</v>
      </c>
      <c r="BZ38" s="204">
        <v>47557</v>
      </c>
      <c r="CA38" s="204">
        <v>49922</v>
      </c>
      <c r="CB38" s="204">
        <v>68588</v>
      </c>
      <c r="CC38" s="204">
        <v>93721</v>
      </c>
      <c r="CD38" s="204">
        <v>873864</v>
      </c>
      <c r="CE38" s="206">
        <v>120027</v>
      </c>
      <c r="CF38" s="204">
        <v>341475</v>
      </c>
      <c r="CG38" s="204">
        <v>21702</v>
      </c>
      <c r="CH38" s="204">
        <v>70576</v>
      </c>
      <c r="CI38" s="204">
        <v>87108</v>
      </c>
      <c r="CJ38" s="204">
        <v>15547</v>
      </c>
      <c r="CK38" s="204">
        <v>2377935.5</v>
      </c>
      <c r="CL38" s="204">
        <v>23695</v>
      </c>
      <c r="CM38" s="204">
        <v>45176.4</v>
      </c>
    </row>
    <row r="39" spans="1:91" ht="24.6">
      <c r="A39" s="125">
        <v>9</v>
      </c>
      <c r="B39" s="255" t="s">
        <v>769</v>
      </c>
      <c r="C39" s="130" t="s">
        <v>1213</v>
      </c>
      <c r="D39" s="204">
        <v>7007242.5</v>
      </c>
      <c r="E39" s="204">
        <v>972937.87</v>
      </c>
      <c r="F39" s="204">
        <v>297167.5</v>
      </c>
      <c r="G39" s="204">
        <v>443623.25</v>
      </c>
      <c r="H39" s="204">
        <v>231123</v>
      </c>
      <c r="I39" s="204">
        <v>866051.75</v>
      </c>
      <c r="J39" s="204">
        <v>553461.55000000005</v>
      </c>
      <c r="K39" s="204">
        <v>2195807.11</v>
      </c>
      <c r="L39" s="204">
        <v>514188.13</v>
      </c>
      <c r="M39" s="204">
        <v>446460.75</v>
      </c>
      <c r="N39" s="204">
        <v>1568909</v>
      </c>
      <c r="O39" s="204">
        <v>200131.95</v>
      </c>
      <c r="P39" s="204">
        <v>5210864</v>
      </c>
      <c r="Q39" s="204">
        <v>807850.36</v>
      </c>
      <c r="R39" s="204">
        <v>1467648.55</v>
      </c>
      <c r="S39" s="204">
        <v>2913523</v>
      </c>
      <c r="T39" s="204">
        <v>706198.37</v>
      </c>
      <c r="U39" s="204">
        <v>1032214.98</v>
      </c>
      <c r="V39" s="204">
        <v>599548.5</v>
      </c>
      <c r="W39" s="204">
        <v>325295</v>
      </c>
      <c r="X39" s="204">
        <v>8959781.8200000003</v>
      </c>
      <c r="Y39" s="204">
        <v>309300.34999999998</v>
      </c>
      <c r="Z39" s="204">
        <v>794690.25</v>
      </c>
      <c r="AA39" s="204">
        <v>491870.92</v>
      </c>
      <c r="AB39" s="204">
        <v>319259.69</v>
      </c>
      <c r="AC39" s="204">
        <v>473210</v>
      </c>
      <c r="AD39" s="204">
        <v>463263</v>
      </c>
      <c r="AE39" s="204">
        <v>2098419.7999999998</v>
      </c>
      <c r="AF39" s="204">
        <v>230707.25</v>
      </c>
      <c r="AG39" s="204">
        <v>255067.37</v>
      </c>
      <c r="AH39" s="204">
        <v>271938.77</v>
      </c>
      <c r="AI39" s="204">
        <v>904102.15</v>
      </c>
      <c r="AJ39" s="204">
        <v>363842.93</v>
      </c>
      <c r="AK39" s="204">
        <v>317640.55</v>
      </c>
      <c r="AL39" s="204">
        <v>29131473.199999999</v>
      </c>
      <c r="AM39" s="204">
        <v>363809</v>
      </c>
      <c r="AN39" s="204">
        <v>1005201</v>
      </c>
      <c r="AO39" s="204">
        <v>1494540.51</v>
      </c>
      <c r="AP39" s="204">
        <v>1631069</v>
      </c>
      <c r="AQ39" s="204">
        <v>1163356.45</v>
      </c>
      <c r="AR39" s="204">
        <v>453931.5</v>
      </c>
      <c r="AS39" s="204">
        <v>4604935.5</v>
      </c>
      <c r="AT39" s="204">
        <v>963706.5</v>
      </c>
      <c r="AU39" s="204">
        <v>2720615.8</v>
      </c>
      <c r="AV39" s="204">
        <v>1418963.02</v>
      </c>
      <c r="AW39" s="204">
        <v>436945.5</v>
      </c>
      <c r="AX39" s="204">
        <v>227552.25</v>
      </c>
      <c r="AY39" s="204">
        <v>493994.99</v>
      </c>
      <c r="AZ39" s="204">
        <v>1451173.85</v>
      </c>
      <c r="BA39" s="204">
        <v>501690</v>
      </c>
      <c r="BB39" s="204">
        <v>4749374</v>
      </c>
      <c r="BC39" s="204">
        <v>270805.43</v>
      </c>
      <c r="BD39" s="204">
        <v>10954280</v>
      </c>
      <c r="BE39" s="204">
        <v>980195.7</v>
      </c>
      <c r="BF39" s="204">
        <v>490781.75</v>
      </c>
      <c r="BG39" s="204">
        <v>667685.9</v>
      </c>
      <c r="BH39" s="204">
        <v>6428358</v>
      </c>
      <c r="BI39" s="204">
        <v>98485.9</v>
      </c>
      <c r="BJ39" s="204">
        <v>152473.94</v>
      </c>
      <c r="BK39" s="204">
        <v>306423.90000000002</v>
      </c>
      <c r="BL39" s="204">
        <v>372141</v>
      </c>
      <c r="BM39" s="204">
        <v>6677449.75</v>
      </c>
      <c r="BN39" s="204">
        <v>617973.51</v>
      </c>
      <c r="BO39" s="204">
        <v>690072.05</v>
      </c>
      <c r="BP39" s="204">
        <v>877873</v>
      </c>
      <c r="BQ39" s="204">
        <v>497858.07</v>
      </c>
      <c r="BR39" s="204">
        <v>440034.5</v>
      </c>
      <c r="BS39" s="206">
        <v>22487803.18</v>
      </c>
      <c r="BT39" s="206">
        <v>683782.5</v>
      </c>
      <c r="BU39" s="206">
        <v>343633.76</v>
      </c>
      <c r="BV39" s="206">
        <v>3888216.22</v>
      </c>
      <c r="BW39" s="206">
        <v>276426</v>
      </c>
      <c r="BX39" s="206">
        <v>342846.5</v>
      </c>
      <c r="BY39" s="206">
        <v>1712837.25</v>
      </c>
      <c r="BZ39" s="206">
        <v>395908.53</v>
      </c>
      <c r="CA39" s="206">
        <v>284641.96999999997</v>
      </c>
      <c r="CB39" s="206">
        <v>484629</v>
      </c>
      <c r="CC39" s="206">
        <v>2387522</v>
      </c>
      <c r="CD39" s="206">
        <v>1823880.5</v>
      </c>
      <c r="CE39" s="206">
        <v>348180.71</v>
      </c>
      <c r="CF39" s="206">
        <v>1225235.5</v>
      </c>
      <c r="CG39" s="206">
        <v>515813.5</v>
      </c>
      <c r="CH39" s="206">
        <v>219689</v>
      </c>
      <c r="CI39" s="206">
        <v>213250.96</v>
      </c>
      <c r="CJ39" s="206">
        <v>361376.6</v>
      </c>
      <c r="CK39" s="206">
        <v>1962713</v>
      </c>
      <c r="CL39" s="206">
        <v>384481.26</v>
      </c>
      <c r="CM39" s="206">
        <v>148962</v>
      </c>
    </row>
    <row r="40" spans="1:91" ht="24.6">
      <c r="A40" s="125">
        <v>9</v>
      </c>
      <c r="B40" s="255" t="s">
        <v>770</v>
      </c>
      <c r="C40" s="130" t="s">
        <v>1214</v>
      </c>
      <c r="D40" s="204">
        <v>4423748</v>
      </c>
      <c r="E40" s="204">
        <v>37499.5</v>
      </c>
      <c r="F40" s="204">
        <v>47631.5</v>
      </c>
      <c r="G40" s="204">
        <v>103776.5</v>
      </c>
      <c r="H40" s="204">
        <v>48034.5</v>
      </c>
      <c r="I40" s="204">
        <v>229243.45</v>
      </c>
      <c r="J40" s="204">
        <v>160925.25</v>
      </c>
      <c r="K40" s="204">
        <v>448829.46</v>
      </c>
      <c r="L40" s="204">
        <v>108855.5</v>
      </c>
      <c r="M40" s="204">
        <v>103591.28</v>
      </c>
      <c r="N40" s="204">
        <v>1405243.91</v>
      </c>
      <c r="O40" s="204">
        <v>33552.75</v>
      </c>
      <c r="P40" s="204">
        <v>3563920</v>
      </c>
      <c r="Q40" s="204">
        <v>293014.86</v>
      </c>
      <c r="R40" s="204">
        <v>404952.15</v>
      </c>
      <c r="S40" s="204">
        <v>813924.58</v>
      </c>
      <c r="T40" s="204">
        <v>168881</v>
      </c>
      <c r="U40" s="204">
        <v>315275.3</v>
      </c>
      <c r="V40" s="204">
        <v>144335.29999999999</v>
      </c>
      <c r="W40" s="204">
        <v>87319.22</v>
      </c>
      <c r="X40" s="204">
        <v>7118577.4100000001</v>
      </c>
      <c r="Y40" s="204">
        <v>118975.25</v>
      </c>
      <c r="Z40" s="204">
        <v>235585.91</v>
      </c>
      <c r="AA40" s="204">
        <v>132558.84</v>
      </c>
      <c r="AB40" s="204">
        <v>32273</v>
      </c>
      <c r="AC40" s="204">
        <v>240726.49</v>
      </c>
      <c r="AD40" s="204">
        <v>163902</v>
      </c>
      <c r="AE40" s="204">
        <v>791574.5</v>
      </c>
      <c r="AF40" s="204">
        <v>102753.42</v>
      </c>
      <c r="AG40" s="204">
        <v>199096.95</v>
      </c>
      <c r="AH40" s="204">
        <v>68685.279999999999</v>
      </c>
      <c r="AI40" s="204">
        <v>397500.1</v>
      </c>
      <c r="AJ40" s="204">
        <v>138748.72</v>
      </c>
      <c r="AK40" s="204">
        <v>92763.48</v>
      </c>
      <c r="AL40" s="204">
        <v>19183198.170000002</v>
      </c>
      <c r="AM40" s="204">
        <v>222165</v>
      </c>
      <c r="AN40" s="204">
        <v>172789</v>
      </c>
      <c r="AO40" s="204">
        <v>1005848</v>
      </c>
      <c r="AP40" s="204">
        <v>1021099</v>
      </c>
      <c r="AQ40" s="204">
        <v>166314</v>
      </c>
      <c r="AR40" s="204">
        <v>97839</v>
      </c>
      <c r="AS40" s="204">
        <v>2825857</v>
      </c>
      <c r="AT40" s="204">
        <v>356016.7</v>
      </c>
      <c r="AU40" s="204">
        <v>414841.65</v>
      </c>
      <c r="AV40" s="204">
        <v>582281.28</v>
      </c>
      <c r="AW40" s="204">
        <v>229574</v>
      </c>
      <c r="AX40" s="204">
        <v>142367.25</v>
      </c>
      <c r="AY40" s="204">
        <v>230469.22</v>
      </c>
      <c r="AZ40" s="204">
        <v>88526.75</v>
      </c>
      <c r="BA40" s="204">
        <v>213662</v>
      </c>
      <c r="BB40" s="204">
        <v>2217686.3199999998</v>
      </c>
      <c r="BC40" s="204">
        <v>533973.87</v>
      </c>
      <c r="BD40" s="204">
        <v>4699280.55</v>
      </c>
      <c r="BE40" s="204">
        <v>764532.94</v>
      </c>
      <c r="BF40" s="204">
        <v>250446</v>
      </c>
      <c r="BG40" s="204">
        <v>54998</v>
      </c>
      <c r="BH40" s="204">
        <v>4181462.75</v>
      </c>
      <c r="BI40" s="204">
        <v>59739.5</v>
      </c>
      <c r="BJ40" s="204">
        <v>98387.04</v>
      </c>
      <c r="BK40" s="204">
        <v>44469</v>
      </c>
      <c r="BL40" s="204">
        <v>157482.5</v>
      </c>
      <c r="BM40" s="204">
        <v>3594018.88</v>
      </c>
      <c r="BN40" s="204">
        <v>153972.45000000001</v>
      </c>
      <c r="BO40" s="204">
        <v>214790.25</v>
      </c>
      <c r="BP40" s="204">
        <v>533836.18999999994</v>
      </c>
      <c r="BQ40" s="204">
        <v>104161.5</v>
      </c>
      <c r="BR40" s="204">
        <v>117845</v>
      </c>
      <c r="BS40" s="206">
        <v>24692487.25</v>
      </c>
      <c r="BT40" s="204">
        <v>303377</v>
      </c>
      <c r="BU40" s="204">
        <v>171223.1</v>
      </c>
      <c r="BV40" s="206">
        <v>1775568.82</v>
      </c>
      <c r="BW40" s="204">
        <v>64489.08</v>
      </c>
      <c r="BX40" s="204">
        <v>107577</v>
      </c>
      <c r="BY40" s="204">
        <v>422105.25</v>
      </c>
      <c r="BZ40" s="204">
        <v>128026.5</v>
      </c>
      <c r="CA40" s="204">
        <v>46098</v>
      </c>
      <c r="CB40" s="204">
        <v>93413</v>
      </c>
      <c r="CC40" s="206">
        <v>293214.7</v>
      </c>
      <c r="CD40" s="204">
        <v>777695</v>
      </c>
      <c r="CE40" s="204">
        <v>258757</v>
      </c>
      <c r="CF40" s="206">
        <v>250119</v>
      </c>
      <c r="CG40" s="206">
        <v>55037.49</v>
      </c>
      <c r="CH40" s="204">
        <v>74339.25</v>
      </c>
      <c r="CI40" s="204">
        <v>97755.35</v>
      </c>
      <c r="CJ40" s="204">
        <v>199785.4</v>
      </c>
      <c r="CK40" s="206">
        <v>1227317.5</v>
      </c>
      <c r="CL40" s="206">
        <v>21191.7</v>
      </c>
      <c r="CM40" s="204">
        <v>31235.26</v>
      </c>
    </row>
    <row r="41" spans="1:91" ht="24.6">
      <c r="A41" s="125">
        <v>9</v>
      </c>
      <c r="B41" s="255" t="s">
        <v>771</v>
      </c>
      <c r="C41" s="130" t="s">
        <v>1215</v>
      </c>
      <c r="D41" s="204">
        <v>-2250640.7400000002</v>
      </c>
      <c r="E41" s="204">
        <v>-17480.11</v>
      </c>
      <c r="F41" s="204">
        <v>-1771.13</v>
      </c>
      <c r="G41" s="204">
        <v>-19163.34</v>
      </c>
      <c r="H41" s="204">
        <v>-9941.99</v>
      </c>
      <c r="I41" s="204">
        <v>-70999.14</v>
      </c>
      <c r="J41" s="204">
        <v>-28121.57</v>
      </c>
      <c r="K41" s="204">
        <v>-50665.93</v>
      </c>
      <c r="L41" s="204">
        <v>-13629.48</v>
      </c>
      <c r="M41" s="204">
        <v>-2832.79</v>
      </c>
      <c r="N41" s="204">
        <v>-304605.39</v>
      </c>
      <c r="O41" s="204">
        <v>-62.5</v>
      </c>
      <c r="P41" s="204">
        <v>-373051.01</v>
      </c>
      <c r="Q41" s="204">
        <v>-58607.62</v>
      </c>
      <c r="R41" s="204">
        <v>-108110.77</v>
      </c>
      <c r="S41" s="204">
        <v>-104978.59</v>
      </c>
      <c r="T41" s="204">
        <v>-30395.47</v>
      </c>
      <c r="U41" s="204">
        <v>-75252.800000000003</v>
      </c>
      <c r="V41" s="204">
        <v>-42332.2</v>
      </c>
      <c r="W41" s="204">
        <v>-7053.27</v>
      </c>
      <c r="X41" s="204">
        <v>-1670287</v>
      </c>
      <c r="Y41" s="204">
        <v>-26480.91</v>
      </c>
      <c r="Z41" s="204">
        <v>-26579.29</v>
      </c>
      <c r="AA41" s="204">
        <v>-9338.3700000000008</v>
      </c>
      <c r="AB41" s="204">
        <v>-3205.38</v>
      </c>
      <c r="AC41" s="204">
        <v>-3088.49</v>
      </c>
      <c r="AD41" s="204"/>
      <c r="AE41" s="204">
        <v>-191571.20000000001</v>
      </c>
      <c r="AF41" s="204">
        <v>-23837.38</v>
      </c>
      <c r="AG41" s="204">
        <v>-34509.25</v>
      </c>
      <c r="AH41" s="204">
        <v>-11804.74</v>
      </c>
      <c r="AI41" s="204">
        <v>-31611.94</v>
      </c>
      <c r="AJ41" s="204">
        <v>-27737.52</v>
      </c>
      <c r="AK41" s="204">
        <v>-10043.9</v>
      </c>
      <c r="AL41" s="204">
        <v>-381180.34</v>
      </c>
      <c r="AM41" s="204">
        <v>-21846.27</v>
      </c>
      <c r="AN41" s="204">
        <v>-24104.01</v>
      </c>
      <c r="AO41" s="204">
        <v>-514883.89</v>
      </c>
      <c r="AP41" s="204">
        <v>-177389.07</v>
      </c>
      <c r="AQ41" s="204">
        <v>-33342.980000000003</v>
      </c>
      <c r="AR41" s="204">
        <v>-6215.85</v>
      </c>
      <c r="AS41" s="204">
        <v>-495070.53</v>
      </c>
      <c r="AT41" s="204">
        <v>-98009.600000000006</v>
      </c>
      <c r="AU41" s="204">
        <v>-73134.11</v>
      </c>
      <c r="AV41" s="204">
        <v>-55864.37</v>
      </c>
      <c r="AW41" s="204">
        <v>-18301.419999999998</v>
      </c>
      <c r="AX41" s="204">
        <v>-21262.18</v>
      </c>
      <c r="AY41" s="204">
        <v>-17077.91</v>
      </c>
      <c r="AZ41" s="204">
        <v>-19077.240000000002</v>
      </c>
      <c r="BA41" s="204">
        <v>-25799.35</v>
      </c>
      <c r="BB41" s="204">
        <v>-412752.87</v>
      </c>
      <c r="BC41" s="204">
        <v>-111347.47</v>
      </c>
      <c r="BD41" s="204">
        <v>-64682.12</v>
      </c>
      <c r="BE41" s="204">
        <v>-243693.74</v>
      </c>
      <c r="BF41" s="204">
        <v>-46210.77</v>
      </c>
      <c r="BG41" s="204">
        <v>-3714.49</v>
      </c>
      <c r="BH41" s="204">
        <v>-577354.17000000004</v>
      </c>
      <c r="BI41" s="204">
        <v>-9499.6200000000008</v>
      </c>
      <c r="BJ41" s="204">
        <v>-11220.06</v>
      </c>
      <c r="BK41" s="204">
        <v>-8443.25</v>
      </c>
      <c r="BL41" s="204">
        <v>-38019.480000000003</v>
      </c>
      <c r="BM41" s="204">
        <v>-714725.3</v>
      </c>
      <c r="BN41" s="204">
        <v>-15533.7</v>
      </c>
      <c r="BO41" s="204">
        <v>-51620.1</v>
      </c>
      <c r="BP41" s="204">
        <v>-54763.99</v>
      </c>
      <c r="BQ41" s="204">
        <v>-41826.379999999997</v>
      </c>
      <c r="BR41" s="204">
        <v>-12218.45</v>
      </c>
      <c r="BS41" s="204">
        <v>-2274410.98</v>
      </c>
      <c r="BT41" s="204">
        <v>-84808.86</v>
      </c>
      <c r="BU41" s="204">
        <v>-57151.53</v>
      </c>
      <c r="BV41" s="204">
        <v>-104163.16</v>
      </c>
      <c r="BW41" s="204">
        <v>-5.92</v>
      </c>
      <c r="BX41" s="204">
        <v>-11710.19</v>
      </c>
      <c r="BY41" s="204">
        <v>-80557.42</v>
      </c>
      <c r="BZ41" s="204">
        <v>-38623.839999999997</v>
      </c>
      <c r="CA41" s="204">
        <v>-8792.51</v>
      </c>
      <c r="CB41" s="204">
        <v>-8726.77</v>
      </c>
      <c r="CC41" s="204">
        <v>-29226.45</v>
      </c>
      <c r="CD41" s="204">
        <v>-116512.61</v>
      </c>
      <c r="CE41" s="204">
        <v>-25775.37</v>
      </c>
      <c r="CF41" s="204">
        <v>-73693.95</v>
      </c>
      <c r="CG41" s="204">
        <v>-1555.57</v>
      </c>
      <c r="CH41" s="204"/>
      <c r="CI41" s="204">
        <v>-14362.2</v>
      </c>
      <c r="CJ41" s="204">
        <v>-18715.98</v>
      </c>
      <c r="CK41" s="204">
        <v>-153497.12</v>
      </c>
      <c r="CL41" s="204">
        <v>-4981.6400000000003</v>
      </c>
      <c r="CM41" s="204">
        <v>-882.54</v>
      </c>
    </row>
    <row r="42" spans="1:91" ht="24.6">
      <c r="A42" s="125">
        <v>9</v>
      </c>
      <c r="B42" s="255" t="s">
        <v>772</v>
      </c>
      <c r="C42" s="130" t="s">
        <v>1216</v>
      </c>
      <c r="D42" s="204">
        <v>815846.46</v>
      </c>
      <c r="E42" s="204">
        <v>10941.71</v>
      </c>
      <c r="F42" s="204">
        <v>9748.7199999999993</v>
      </c>
      <c r="G42" s="204">
        <v>29497.25</v>
      </c>
      <c r="H42" s="204">
        <v>19615.04</v>
      </c>
      <c r="I42" s="204">
        <v>6132.25</v>
      </c>
      <c r="J42" s="204">
        <v>27033.94</v>
      </c>
      <c r="K42" s="204">
        <v>51202.17</v>
      </c>
      <c r="L42" s="204">
        <v>28160.36</v>
      </c>
      <c r="M42" s="204">
        <v>2669.89</v>
      </c>
      <c r="N42" s="204">
        <v>118524.84</v>
      </c>
      <c r="O42" s="204">
        <v>5180.8100000000004</v>
      </c>
      <c r="P42" s="204">
        <v>752558.34</v>
      </c>
      <c r="Q42" s="204">
        <v>13384.46</v>
      </c>
      <c r="R42" s="204">
        <v>49717.82</v>
      </c>
      <c r="S42" s="204">
        <v>19475.21</v>
      </c>
      <c r="T42" s="204">
        <v>3044.4</v>
      </c>
      <c r="U42" s="204">
        <v>13918.96</v>
      </c>
      <c r="V42" s="204">
        <v>20130.79</v>
      </c>
      <c r="W42" s="204">
        <v>17860.509999999998</v>
      </c>
      <c r="X42" s="204">
        <v>955875.53</v>
      </c>
      <c r="Y42" s="204">
        <v>13510.52</v>
      </c>
      <c r="Z42" s="204">
        <v>35661.949999999997</v>
      </c>
      <c r="AA42" s="204">
        <v>72021.55</v>
      </c>
      <c r="AB42" s="204">
        <v>11689.25</v>
      </c>
      <c r="AC42" s="204">
        <v>22824.639999999999</v>
      </c>
      <c r="AD42" s="204"/>
      <c r="AE42" s="204">
        <v>49928.9</v>
      </c>
      <c r="AF42" s="204">
        <v>11812.88</v>
      </c>
      <c r="AG42" s="204">
        <v>49125.01</v>
      </c>
      <c r="AH42" s="204">
        <v>17301.52</v>
      </c>
      <c r="AI42" s="204">
        <v>82047.69</v>
      </c>
      <c r="AJ42" s="204">
        <v>8428.07</v>
      </c>
      <c r="AK42" s="204">
        <v>17343.650000000001</v>
      </c>
      <c r="AL42" s="204">
        <v>562422.22</v>
      </c>
      <c r="AM42" s="204">
        <v>45456.76</v>
      </c>
      <c r="AN42" s="204">
        <v>48471.18</v>
      </c>
      <c r="AO42" s="204">
        <v>39615.24</v>
      </c>
      <c r="AP42" s="204">
        <v>202470.42</v>
      </c>
      <c r="AQ42" s="204">
        <v>8218.8700000000008</v>
      </c>
      <c r="AR42" s="204">
        <v>10420.89</v>
      </c>
      <c r="AS42" s="204">
        <v>485191.99</v>
      </c>
      <c r="AT42" s="204">
        <v>21333.89</v>
      </c>
      <c r="AU42" s="204">
        <v>143999.17000000001</v>
      </c>
      <c r="AV42" s="204">
        <v>223363.84</v>
      </c>
      <c r="AW42" s="204">
        <v>38045.53</v>
      </c>
      <c r="AX42" s="204">
        <v>8953.58</v>
      </c>
      <c r="AY42" s="204">
        <v>70680.7</v>
      </c>
      <c r="AZ42" s="204">
        <v>13034.95</v>
      </c>
      <c r="BA42" s="204">
        <v>48524.480000000003</v>
      </c>
      <c r="BB42" s="204">
        <v>627202.98</v>
      </c>
      <c r="BC42" s="204">
        <v>59556.92</v>
      </c>
      <c r="BD42" s="204">
        <v>102381.4</v>
      </c>
      <c r="BE42" s="204">
        <v>34788.550000000003</v>
      </c>
      <c r="BF42" s="204">
        <v>52365.24</v>
      </c>
      <c r="BG42" s="204">
        <v>14104.06</v>
      </c>
      <c r="BH42" s="204">
        <v>717146.83</v>
      </c>
      <c r="BI42" s="204">
        <v>19923.88</v>
      </c>
      <c r="BJ42" s="204">
        <v>4811.13</v>
      </c>
      <c r="BK42" s="204">
        <v>12280.58</v>
      </c>
      <c r="BL42" s="204">
        <v>3462.64</v>
      </c>
      <c r="BM42" s="204">
        <v>894908.61</v>
      </c>
      <c r="BN42" s="204">
        <v>38581.1</v>
      </c>
      <c r="BO42" s="204">
        <v>11348.88</v>
      </c>
      <c r="BP42" s="204">
        <v>133143.06</v>
      </c>
      <c r="BQ42" s="204">
        <v>1252.42</v>
      </c>
      <c r="BR42" s="204">
        <v>15408.08</v>
      </c>
      <c r="BS42" s="204">
        <v>3534902.51</v>
      </c>
      <c r="BT42" s="204">
        <v>20827.13</v>
      </c>
      <c r="BU42" s="204">
        <v>15510.91</v>
      </c>
      <c r="BV42" s="204">
        <v>641519</v>
      </c>
      <c r="BW42" s="204">
        <v>12531.59</v>
      </c>
      <c r="BX42" s="204">
        <v>16264.33</v>
      </c>
      <c r="BY42" s="204">
        <v>64626.1</v>
      </c>
      <c r="BZ42" s="204">
        <v>6004.78</v>
      </c>
      <c r="CA42" s="204">
        <v>3193.79</v>
      </c>
      <c r="CB42" s="204">
        <v>18552.53</v>
      </c>
      <c r="CC42" s="204"/>
      <c r="CD42" s="204">
        <v>173276.32</v>
      </c>
      <c r="CE42" s="204">
        <v>35265.81</v>
      </c>
      <c r="CF42" s="204">
        <v>32456.080000000002</v>
      </c>
      <c r="CG42" s="204">
        <v>18713.669999999998</v>
      </c>
      <c r="CH42" s="204"/>
      <c r="CI42" s="204">
        <v>8825.19</v>
      </c>
      <c r="CJ42" s="204">
        <v>28875.279999999999</v>
      </c>
      <c r="CK42" s="204">
        <v>215095.83</v>
      </c>
      <c r="CL42" s="204">
        <v>4510.5200000000004</v>
      </c>
      <c r="CM42" s="204">
        <v>2688.45</v>
      </c>
    </row>
    <row r="43" spans="1:91" ht="24.6">
      <c r="A43" s="125">
        <v>9</v>
      </c>
      <c r="B43" s="255" t="s">
        <v>773</v>
      </c>
      <c r="C43" s="130" t="s">
        <v>408</v>
      </c>
      <c r="D43" s="204">
        <v>522337.75</v>
      </c>
      <c r="E43" s="204">
        <v>8805.5</v>
      </c>
      <c r="F43" s="204">
        <v>48871</v>
      </c>
      <c r="G43" s="204">
        <v>10100</v>
      </c>
      <c r="H43" s="204">
        <v>9698</v>
      </c>
      <c r="I43" s="204">
        <v>8281</v>
      </c>
      <c r="J43" s="204">
        <v>32215.5</v>
      </c>
      <c r="K43" s="204">
        <v>219907.45</v>
      </c>
      <c r="L43" s="204">
        <v>25325.18</v>
      </c>
      <c r="M43" s="204">
        <v>52552.5</v>
      </c>
      <c r="N43" s="204">
        <v>49763</v>
      </c>
      <c r="O43" s="204"/>
      <c r="P43" s="204">
        <v>486321.5</v>
      </c>
      <c r="Q43" s="204">
        <v>37798.43</v>
      </c>
      <c r="R43" s="204">
        <v>8231.5</v>
      </c>
      <c r="S43" s="204">
        <v>39798</v>
      </c>
      <c r="T43" s="204">
        <v>36352.25</v>
      </c>
      <c r="U43" s="204">
        <v>44712</v>
      </c>
      <c r="V43" s="204">
        <v>34911.5</v>
      </c>
      <c r="W43" s="204">
        <v>8816</v>
      </c>
      <c r="X43" s="204">
        <v>413963</v>
      </c>
      <c r="Y43" s="204">
        <v>8445</v>
      </c>
      <c r="Z43" s="204">
        <v>31100.5</v>
      </c>
      <c r="AA43" s="204">
        <v>7457</v>
      </c>
      <c r="AB43" s="204">
        <v>1666.5</v>
      </c>
      <c r="AC43" s="204">
        <v>15508.79</v>
      </c>
      <c r="AD43" s="204">
        <v>33911</v>
      </c>
      <c r="AE43" s="204">
        <v>66572</v>
      </c>
      <c r="AF43" s="204">
        <v>1706.25</v>
      </c>
      <c r="AG43" s="204">
        <v>11364.65</v>
      </c>
      <c r="AH43" s="204">
        <v>29439.81</v>
      </c>
      <c r="AI43" s="204">
        <v>34145.5</v>
      </c>
      <c r="AJ43" s="204">
        <v>11247</v>
      </c>
      <c r="AK43" s="204">
        <v>13327.5</v>
      </c>
      <c r="AL43" s="204">
        <v>1120373.25</v>
      </c>
      <c r="AM43" s="204">
        <v>5365</v>
      </c>
      <c r="AN43" s="204">
        <v>49128</v>
      </c>
      <c r="AO43" s="204">
        <v>124027.18</v>
      </c>
      <c r="AP43" s="204">
        <v>68103.41</v>
      </c>
      <c r="AQ43" s="204">
        <v>43030</v>
      </c>
      <c r="AR43" s="204">
        <v>18859</v>
      </c>
      <c r="AS43" s="204">
        <v>200046</v>
      </c>
      <c r="AT43" s="204">
        <v>67484</v>
      </c>
      <c r="AU43" s="204">
        <v>47882</v>
      </c>
      <c r="AV43" s="204">
        <v>88899.199999999997</v>
      </c>
      <c r="AW43" s="204">
        <v>15629.5</v>
      </c>
      <c r="AX43" s="204">
        <v>9415</v>
      </c>
      <c r="AY43" s="204">
        <v>30098</v>
      </c>
      <c r="AZ43" s="204">
        <v>5296.25</v>
      </c>
      <c r="BA43" s="204">
        <v>20540</v>
      </c>
      <c r="BB43" s="204">
        <v>610894.75</v>
      </c>
      <c r="BC43" s="204">
        <v>8718.4500000000007</v>
      </c>
      <c r="BD43" s="204">
        <v>399335.25</v>
      </c>
      <c r="BE43" s="204">
        <v>119971</v>
      </c>
      <c r="BF43" s="204">
        <v>6384</v>
      </c>
      <c r="BG43" s="204">
        <v>8267.5</v>
      </c>
      <c r="BH43" s="204">
        <v>135544.5</v>
      </c>
      <c r="BI43" s="204">
        <v>2363</v>
      </c>
      <c r="BJ43" s="204"/>
      <c r="BK43" s="204">
        <v>8137.5</v>
      </c>
      <c r="BL43" s="204">
        <v>31039</v>
      </c>
      <c r="BM43" s="204">
        <v>416454.5</v>
      </c>
      <c r="BN43" s="204">
        <v>23218.6</v>
      </c>
      <c r="BO43" s="204">
        <v>21829.25</v>
      </c>
      <c r="BP43" s="204">
        <v>57985.5</v>
      </c>
      <c r="BQ43" s="204">
        <v>19737</v>
      </c>
      <c r="BR43" s="204">
        <v>14061</v>
      </c>
      <c r="BS43" s="204">
        <v>1612661.03</v>
      </c>
      <c r="BT43" s="204">
        <v>25520.5</v>
      </c>
      <c r="BU43" s="204">
        <v>35908.65</v>
      </c>
      <c r="BV43" s="204">
        <v>529510.03</v>
      </c>
      <c r="BW43" s="204">
        <v>7715</v>
      </c>
      <c r="BX43" s="204"/>
      <c r="BY43" s="204">
        <v>19609</v>
      </c>
      <c r="BZ43" s="204">
        <v>6488.5</v>
      </c>
      <c r="CA43" s="204">
        <v>7565</v>
      </c>
      <c r="CB43" s="204">
        <v>24377</v>
      </c>
      <c r="CC43" s="204"/>
      <c r="CD43" s="204">
        <v>31417.25</v>
      </c>
      <c r="CE43" s="204">
        <v>4930.1000000000004</v>
      </c>
      <c r="CF43" s="204">
        <v>12336.5</v>
      </c>
      <c r="CG43" s="204">
        <v>13509</v>
      </c>
      <c r="CH43" s="204">
        <v>2610</v>
      </c>
      <c r="CI43" s="204">
        <v>10634.5</v>
      </c>
      <c r="CJ43" s="204">
        <v>12402.5</v>
      </c>
      <c r="CK43" s="204">
        <v>70282</v>
      </c>
      <c r="CL43" s="204"/>
      <c r="CM43" s="204">
        <v>17363.5</v>
      </c>
    </row>
    <row r="44" spans="1:91" ht="24.6">
      <c r="A44" s="125">
        <v>9</v>
      </c>
      <c r="B44" s="255" t="s">
        <v>774</v>
      </c>
      <c r="C44" s="130" t="s">
        <v>1217</v>
      </c>
      <c r="D44" s="204">
        <v>241757</v>
      </c>
      <c r="E44" s="204"/>
      <c r="F44" s="204">
        <v>6385</v>
      </c>
      <c r="G44" s="204">
        <v>7284</v>
      </c>
      <c r="H44" s="204"/>
      <c r="I44" s="204"/>
      <c r="J44" s="204">
        <v>19499.75</v>
      </c>
      <c r="K44" s="204">
        <v>47643.25</v>
      </c>
      <c r="L44" s="204"/>
      <c r="M44" s="204"/>
      <c r="N44" s="204">
        <v>7122</v>
      </c>
      <c r="O44" s="204"/>
      <c r="P44" s="204">
        <v>167851.75</v>
      </c>
      <c r="Q44" s="204">
        <v>67298.75</v>
      </c>
      <c r="R44" s="204">
        <v>3889</v>
      </c>
      <c r="S44" s="204"/>
      <c r="T44" s="204">
        <v>2548.0700000000002</v>
      </c>
      <c r="U44" s="204">
        <v>11870.5</v>
      </c>
      <c r="V44" s="204">
        <v>3741.5</v>
      </c>
      <c r="W44" s="204"/>
      <c r="X44" s="204">
        <v>500046.17</v>
      </c>
      <c r="Y44" s="204">
        <v>3985.25</v>
      </c>
      <c r="Z44" s="204">
        <v>12512.75</v>
      </c>
      <c r="AA44" s="204"/>
      <c r="AB44" s="204"/>
      <c r="AC44" s="204">
        <v>25758.5</v>
      </c>
      <c r="AD44" s="204">
        <v>12150</v>
      </c>
      <c r="AE44" s="204">
        <v>49796</v>
      </c>
      <c r="AF44" s="204">
        <v>10818.25</v>
      </c>
      <c r="AG44" s="204"/>
      <c r="AH44" s="204"/>
      <c r="AI44" s="204">
        <v>22955</v>
      </c>
      <c r="AJ44" s="204">
        <v>12962</v>
      </c>
      <c r="AK44" s="204">
        <v>6045</v>
      </c>
      <c r="AL44" s="204">
        <v>1021880.26</v>
      </c>
      <c r="AM44" s="204">
        <v>1543</v>
      </c>
      <c r="AN44" s="204">
        <v>105982</v>
      </c>
      <c r="AO44" s="204">
        <v>56001.93</v>
      </c>
      <c r="AP44" s="204">
        <v>30942</v>
      </c>
      <c r="AQ44" s="204">
        <v>15819</v>
      </c>
      <c r="AR44" s="204"/>
      <c r="AS44" s="204">
        <v>124170.98</v>
      </c>
      <c r="AT44" s="204">
        <v>19142</v>
      </c>
      <c r="AU44" s="204">
        <v>59563</v>
      </c>
      <c r="AV44" s="204">
        <v>49143.95</v>
      </c>
      <c r="AW44" s="204">
        <v>15749.5</v>
      </c>
      <c r="AX44" s="204"/>
      <c r="AY44" s="204">
        <v>13693</v>
      </c>
      <c r="AZ44" s="204"/>
      <c r="BA44" s="204"/>
      <c r="BB44" s="204">
        <v>118519</v>
      </c>
      <c r="BC44" s="204">
        <v>22258.15</v>
      </c>
      <c r="BD44" s="204">
        <v>370227.25</v>
      </c>
      <c r="BE44" s="204">
        <v>600144.25</v>
      </c>
      <c r="BF44" s="204">
        <v>11733.5</v>
      </c>
      <c r="BG44" s="204">
        <v>4791</v>
      </c>
      <c r="BH44" s="204">
        <v>523502.5</v>
      </c>
      <c r="BI44" s="204">
        <v>4380</v>
      </c>
      <c r="BJ44" s="204"/>
      <c r="BK44" s="204">
        <v>91271.85</v>
      </c>
      <c r="BL44" s="204">
        <v>8398</v>
      </c>
      <c r="BM44" s="204">
        <v>242414.25</v>
      </c>
      <c r="BN44" s="204">
        <v>3887.5</v>
      </c>
      <c r="BO44" s="204">
        <v>6420.75</v>
      </c>
      <c r="BP44" s="204">
        <v>28228.5</v>
      </c>
      <c r="BQ44" s="204">
        <v>41100</v>
      </c>
      <c r="BR44" s="204">
        <v>12390</v>
      </c>
      <c r="BS44" s="204">
        <v>198522</v>
      </c>
      <c r="BT44" s="204">
        <v>32689</v>
      </c>
      <c r="BU44" s="204">
        <v>26865.599999999999</v>
      </c>
      <c r="BV44" s="204"/>
      <c r="BW44" s="204">
        <v>19154.080000000002</v>
      </c>
      <c r="BX44" s="204"/>
      <c r="BY44" s="204"/>
      <c r="BZ44" s="204">
        <v>19719.23</v>
      </c>
      <c r="CA44" s="204"/>
      <c r="CB44" s="204"/>
      <c r="CC44" s="204"/>
      <c r="CD44" s="204"/>
      <c r="CE44" s="204">
        <v>4792</v>
      </c>
      <c r="CF44" s="204"/>
      <c r="CG44" s="204"/>
      <c r="CH44" s="204"/>
      <c r="CI44" s="204">
        <v>3579</v>
      </c>
      <c r="CJ44" s="204">
        <v>1525</v>
      </c>
      <c r="CK44" s="204"/>
      <c r="CL44" s="204"/>
      <c r="CM44" s="204"/>
    </row>
    <row r="45" spans="1:91" ht="49.2">
      <c r="A45" s="125">
        <v>9</v>
      </c>
      <c r="B45" s="255" t="s">
        <v>775</v>
      </c>
      <c r="C45" s="130" t="s">
        <v>1218</v>
      </c>
      <c r="D45" s="204"/>
      <c r="E45" s="204"/>
      <c r="F45" s="204">
        <v>-3991.08</v>
      </c>
      <c r="G45" s="204"/>
      <c r="H45" s="204"/>
      <c r="I45" s="204"/>
      <c r="J45" s="204"/>
      <c r="K45" s="204">
        <v>-39938.29</v>
      </c>
      <c r="L45" s="204"/>
      <c r="M45" s="204"/>
      <c r="N45" s="204"/>
      <c r="O45" s="204"/>
      <c r="P45" s="204">
        <v>-291.39999999999998</v>
      </c>
      <c r="Q45" s="204">
        <v>-15127.1</v>
      </c>
      <c r="R45" s="204"/>
      <c r="S45" s="204"/>
      <c r="T45" s="204"/>
      <c r="U45" s="204">
        <v>-363.66</v>
      </c>
      <c r="V45" s="204"/>
      <c r="W45" s="204"/>
      <c r="X45" s="204"/>
      <c r="Y45" s="204"/>
      <c r="Z45" s="204">
        <v>-15.38</v>
      </c>
      <c r="AA45" s="204"/>
      <c r="AB45" s="204"/>
      <c r="AC45" s="204"/>
      <c r="AD45" s="204"/>
      <c r="AE45" s="204">
        <v>-21975.89</v>
      </c>
      <c r="AF45" s="204">
        <v>-2319.21</v>
      </c>
      <c r="AG45" s="204"/>
      <c r="AH45" s="204"/>
      <c r="AI45" s="204">
        <v>-8320.7099999999991</v>
      </c>
      <c r="AJ45" s="204"/>
      <c r="AK45" s="204"/>
      <c r="AL45" s="204">
        <v>-109831.88</v>
      </c>
      <c r="AM45" s="204"/>
      <c r="AN45" s="204">
        <v>-17360.5</v>
      </c>
      <c r="AO45" s="204"/>
      <c r="AP45" s="204"/>
      <c r="AQ45" s="204"/>
      <c r="AR45" s="204"/>
      <c r="AS45" s="204">
        <v>-22960.61</v>
      </c>
      <c r="AT45" s="204">
        <v>-4876.24</v>
      </c>
      <c r="AU45" s="204">
        <v>-7425.87</v>
      </c>
      <c r="AV45" s="204">
        <v>-6338.77</v>
      </c>
      <c r="AW45" s="204"/>
      <c r="AX45" s="204"/>
      <c r="AY45" s="204"/>
      <c r="AZ45" s="204"/>
      <c r="BA45" s="204"/>
      <c r="BB45" s="204">
        <v>-15600.05</v>
      </c>
      <c r="BC45" s="204"/>
      <c r="BD45" s="204"/>
      <c r="BE45" s="204">
        <v>-26369.42</v>
      </c>
      <c r="BF45" s="204">
        <v>-3336.43</v>
      </c>
      <c r="BG45" s="204"/>
      <c r="BH45" s="204">
        <v>-100927.6</v>
      </c>
      <c r="BI45" s="204">
        <v>-4388.8999999999996</v>
      </c>
      <c r="BJ45" s="204"/>
      <c r="BK45" s="204">
        <v>-44810.879999999997</v>
      </c>
      <c r="BL45" s="204">
        <v>-2568.04</v>
      </c>
      <c r="BM45" s="204">
        <v>-92779.47</v>
      </c>
      <c r="BN45" s="204"/>
      <c r="BO45" s="204">
        <v>-1914.33</v>
      </c>
      <c r="BP45" s="204">
        <v>-626.82000000000005</v>
      </c>
      <c r="BQ45" s="204"/>
      <c r="BR45" s="204"/>
      <c r="BS45" s="206">
        <v>-33041.03</v>
      </c>
      <c r="BT45" s="206">
        <v>-11460.12</v>
      </c>
      <c r="BU45" s="204">
        <v>-2108.69</v>
      </c>
      <c r="BV45" s="206"/>
      <c r="BW45" s="204"/>
      <c r="BX45" s="206"/>
      <c r="BY45" s="206"/>
      <c r="BZ45" s="204">
        <v>-7336.69</v>
      </c>
      <c r="CA45" s="206"/>
      <c r="CB45" s="206"/>
      <c r="CC45" s="204"/>
      <c r="CD45" s="206"/>
      <c r="CE45" s="206">
        <v>-9620.5</v>
      </c>
      <c r="CF45" s="206"/>
      <c r="CG45" s="206"/>
      <c r="CH45" s="206">
        <v>-4162.21</v>
      </c>
      <c r="CI45" s="206">
        <v>-56.19</v>
      </c>
      <c r="CJ45" s="206"/>
      <c r="CK45" s="206"/>
      <c r="CL45" s="204"/>
      <c r="CM45" s="206"/>
    </row>
    <row r="46" spans="1:91" ht="49.2">
      <c r="A46" s="125">
        <v>9</v>
      </c>
      <c r="B46" s="255" t="s">
        <v>776</v>
      </c>
      <c r="C46" s="130" t="s">
        <v>1219</v>
      </c>
      <c r="D46" s="204"/>
      <c r="E46" s="204"/>
      <c r="F46" s="204">
        <v>1525.54</v>
      </c>
      <c r="G46" s="204"/>
      <c r="H46" s="204"/>
      <c r="I46" s="204"/>
      <c r="J46" s="204"/>
      <c r="K46" s="204"/>
      <c r="L46" s="204"/>
      <c r="M46" s="204"/>
      <c r="N46" s="204">
        <v>67.58</v>
      </c>
      <c r="O46" s="204"/>
      <c r="P46" s="204">
        <v>38528.33</v>
      </c>
      <c r="Q46" s="204">
        <v>6197.92</v>
      </c>
      <c r="R46" s="204">
        <v>1104.6099999999999</v>
      </c>
      <c r="S46" s="204"/>
      <c r="T46" s="204"/>
      <c r="U46" s="204">
        <v>10390.61</v>
      </c>
      <c r="V46" s="204">
        <v>1082.93</v>
      </c>
      <c r="W46" s="204"/>
      <c r="X46" s="204"/>
      <c r="Y46" s="204"/>
      <c r="Z46" s="204"/>
      <c r="AA46" s="204"/>
      <c r="AB46" s="204"/>
      <c r="AC46" s="204"/>
      <c r="AD46" s="204"/>
      <c r="AE46" s="204">
        <v>1701.87</v>
      </c>
      <c r="AF46" s="204">
        <v>964.7</v>
      </c>
      <c r="AG46" s="204"/>
      <c r="AH46" s="204"/>
      <c r="AI46" s="204"/>
      <c r="AJ46" s="204">
        <v>4933.09</v>
      </c>
      <c r="AK46" s="204"/>
      <c r="AL46" s="204">
        <v>381563.52</v>
      </c>
      <c r="AM46" s="204"/>
      <c r="AN46" s="204">
        <v>17864.02</v>
      </c>
      <c r="AO46" s="204"/>
      <c r="AP46" s="204"/>
      <c r="AQ46" s="204"/>
      <c r="AR46" s="204"/>
      <c r="AS46" s="204">
        <v>19249.29</v>
      </c>
      <c r="AT46" s="204"/>
      <c r="AU46" s="204">
        <v>4060.26</v>
      </c>
      <c r="AV46" s="204">
        <v>7617.69</v>
      </c>
      <c r="AW46" s="204"/>
      <c r="AX46" s="204"/>
      <c r="AY46" s="204">
        <v>6034.39</v>
      </c>
      <c r="AZ46" s="204"/>
      <c r="BA46" s="204"/>
      <c r="BB46" s="204">
        <v>4640.96</v>
      </c>
      <c r="BC46" s="204"/>
      <c r="BD46" s="204"/>
      <c r="BE46" s="204">
        <v>166.71</v>
      </c>
      <c r="BF46" s="204"/>
      <c r="BG46" s="204"/>
      <c r="BH46" s="204">
        <v>54691.33</v>
      </c>
      <c r="BI46" s="204"/>
      <c r="BJ46" s="204"/>
      <c r="BK46" s="204">
        <v>51.04</v>
      </c>
      <c r="BL46" s="204">
        <v>100</v>
      </c>
      <c r="BM46" s="204">
        <v>133083.91</v>
      </c>
      <c r="BN46" s="204">
        <v>664.87</v>
      </c>
      <c r="BO46" s="204"/>
      <c r="BP46" s="204">
        <v>4552.6400000000003</v>
      </c>
      <c r="BQ46" s="204"/>
      <c r="BR46" s="204">
        <v>596.80999999999995</v>
      </c>
      <c r="BS46" s="204">
        <v>45620.42</v>
      </c>
      <c r="BT46" s="204"/>
      <c r="BU46" s="204"/>
      <c r="BV46" s="204">
        <v>1004.98</v>
      </c>
      <c r="BW46" s="204">
        <v>73.34</v>
      </c>
      <c r="BX46" s="204"/>
      <c r="BY46" s="204"/>
      <c r="BZ46" s="204">
        <v>1322.23</v>
      </c>
      <c r="CA46" s="204"/>
      <c r="CB46" s="204"/>
      <c r="CC46" s="204"/>
      <c r="CD46" s="204"/>
      <c r="CE46" s="204"/>
      <c r="CF46" s="204"/>
      <c r="CG46" s="204"/>
      <c r="CH46" s="204">
        <v>6027.43</v>
      </c>
      <c r="CI46" s="204"/>
      <c r="CJ46" s="204"/>
      <c r="CK46" s="204"/>
      <c r="CL46" s="204"/>
      <c r="CM46" s="204"/>
    </row>
    <row r="47" spans="1:91" ht="24.6">
      <c r="A47" s="125">
        <v>1</v>
      </c>
      <c r="B47" s="255" t="s">
        <v>777</v>
      </c>
      <c r="C47" s="134" t="s">
        <v>1220</v>
      </c>
      <c r="D47" s="204">
        <v>78046607</v>
      </c>
      <c r="E47" s="204">
        <v>15892583.07</v>
      </c>
      <c r="F47" s="204">
        <v>16839769</v>
      </c>
      <c r="G47" s="204">
        <v>14919113</v>
      </c>
      <c r="H47" s="204">
        <v>13897113.279999999</v>
      </c>
      <c r="I47" s="204">
        <v>19698829.920000002</v>
      </c>
      <c r="J47" s="204">
        <v>25686374.699999999</v>
      </c>
      <c r="K47" s="204">
        <v>39896672.75</v>
      </c>
      <c r="L47" s="204">
        <v>20053350.02</v>
      </c>
      <c r="M47" s="204">
        <v>22618366</v>
      </c>
      <c r="N47" s="204">
        <v>42573740.700000003</v>
      </c>
      <c r="O47" s="204">
        <v>8311532.1600000001</v>
      </c>
      <c r="P47" s="204">
        <v>46060142.939999998</v>
      </c>
      <c r="Q47" s="204">
        <v>27062608.870000001</v>
      </c>
      <c r="R47" s="204">
        <v>23109031.98</v>
      </c>
      <c r="S47" s="204">
        <v>39547269.490000002</v>
      </c>
      <c r="T47" s="204">
        <v>17682989.27</v>
      </c>
      <c r="U47" s="204">
        <v>25778798.170000002</v>
      </c>
      <c r="V47" s="204">
        <v>18757448.68</v>
      </c>
      <c r="W47" s="204">
        <v>10164206.4</v>
      </c>
      <c r="X47" s="204">
        <v>61144886.950000003</v>
      </c>
      <c r="Y47" s="204">
        <v>14391318.74</v>
      </c>
      <c r="Z47" s="204">
        <v>31608317.359999999</v>
      </c>
      <c r="AA47" s="204">
        <v>18860429</v>
      </c>
      <c r="AB47" s="204">
        <v>7909595</v>
      </c>
      <c r="AC47" s="204">
        <v>12366543</v>
      </c>
      <c r="AD47" s="204">
        <v>15819799</v>
      </c>
      <c r="AE47" s="204">
        <v>53095862.950000003</v>
      </c>
      <c r="AF47" s="204">
        <v>13154954.939999999</v>
      </c>
      <c r="AG47" s="204">
        <v>14046218.68</v>
      </c>
      <c r="AH47" s="204">
        <v>16303724.550000001</v>
      </c>
      <c r="AI47" s="204">
        <v>26684844.800000001</v>
      </c>
      <c r="AJ47" s="204">
        <v>18742993</v>
      </c>
      <c r="AK47" s="204">
        <v>10295016</v>
      </c>
      <c r="AL47" s="204">
        <v>138071789.69999999</v>
      </c>
      <c r="AM47" s="204">
        <v>17544796</v>
      </c>
      <c r="AN47" s="204">
        <v>13909040.800000001</v>
      </c>
      <c r="AO47" s="204">
        <v>32479044.140000001</v>
      </c>
      <c r="AP47" s="204">
        <v>23217509.5</v>
      </c>
      <c r="AQ47" s="204">
        <v>19016493</v>
      </c>
      <c r="AR47" s="204">
        <v>5568790</v>
      </c>
      <c r="AS47" s="204">
        <v>90870661.040000007</v>
      </c>
      <c r="AT47" s="204">
        <v>22970093.57</v>
      </c>
      <c r="AU47" s="204">
        <v>40128200</v>
      </c>
      <c r="AV47" s="204">
        <v>32737430.859999999</v>
      </c>
      <c r="AW47" s="204">
        <v>17128795</v>
      </c>
      <c r="AX47" s="204">
        <v>9708462.7599999998</v>
      </c>
      <c r="AY47" s="204">
        <v>15200507.67</v>
      </c>
      <c r="AZ47" s="204">
        <v>17655425.890000001</v>
      </c>
      <c r="BA47" s="204">
        <v>19372975.600000001</v>
      </c>
      <c r="BB47" s="204">
        <v>77202124.75</v>
      </c>
      <c r="BC47" s="204">
        <v>12729420.140000001</v>
      </c>
      <c r="BD47" s="204">
        <v>92987667.469999999</v>
      </c>
      <c r="BE47" s="204">
        <v>42855615.409999996</v>
      </c>
      <c r="BF47" s="204">
        <v>12942147.25</v>
      </c>
      <c r="BG47" s="204">
        <v>11076561.039999999</v>
      </c>
      <c r="BH47" s="204">
        <v>46397157.93</v>
      </c>
      <c r="BI47" s="204">
        <v>9910379.25</v>
      </c>
      <c r="BJ47" s="204">
        <v>5718669.6799999997</v>
      </c>
      <c r="BK47" s="204">
        <v>16196953.6</v>
      </c>
      <c r="BL47" s="204">
        <v>18691617.5</v>
      </c>
      <c r="BM47" s="204">
        <v>71999242.319999993</v>
      </c>
      <c r="BN47" s="204">
        <v>36281497.899999999</v>
      </c>
      <c r="BO47" s="204">
        <v>21929396.27</v>
      </c>
      <c r="BP47" s="204">
        <v>36289119.5</v>
      </c>
      <c r="BQ47" s="204">
        <v>28538663</v>
      </c>
      <c r="BR47" s="204">
        <v>17420349.899999999</v>
      </c>
      <c r="BS47" s="206">
        <v>196622341.49000001</v>
      </c>
      <c r="BT47" s="204">
        <v>31802781.170000002</v>
      </c>
      <c r="BU47" s="204">
        <v>22761448.73</v>
      </c>
      <c r="BV47" s="204">
        <v>60517814.200000003</v>
      </c>
      <c r="BW47" s="204">
        <v>2203551</v>
      </c>
      <c r="BX47" s="204">
        <v>18321883.5</v>
      </c>
      <c r="BY47" s="204">
        <v>45499941.469999999</v>
      </c>
      <c r="BZ47" s="204">
        <v>13443878.199999999</v>
      </c>
      <c r="CA47" s="204">
        <v>18975541.149999999</v>
      </c>
      <c r="CB47" s="204">
        <v>18128086.289999999</v>
      </c>
      <c r="CC47" s="204">
        <v>21950742</v>
      </c>
      <c r="CD47" s="204">
        <v>40074571.189999998</v>
      </c>
      <c r="CE47" s="204">
        <v>24271427</v>
      </c>
      <c r="CF47" s="204">
        <v>39663648.520000003</v>
      </c>
      <c r="CG47" s="204">
        <v>16849814</v>
      </c>
      <c r="CH47" s="204">
        <v>11722993.48</v>
      </c>
      <c r="CI47" s="204">
        <v>12969742.449999999</v>
      </c>
      <c r="CJ47" s="204">
        <v>13277475.75</v>
      </c>
      <c r="CK47" s="204">
        <v>55688027.509999998</v>
      </c>
      <c r="CL47" s="204">
        <v>14098328</v>
      </c>
      <c r="CM47" s="204">
        <v>10424390.310000001</v>
      </c>
    </row>
    <row r="48" spans="1:91" ht="24.6">
      <c r="A48" s="125">
        <v>1</v>
      </c>
      <c r="B48" s="255" t="s">
        <v>778</v>
      </c>
      <c r="C48" s="134" t="s">
        <v>1221</v>
      </c>
      <c r="D48" s="204">
        <v>232479662.38999999</v>
      </c>
      <c r="E48" s="204">
        <v>4355881.92</v>
      </c>
      <c r="F48" s="204">
        <v>5795815</v>
      </c>
      <c r="G48" s="204">
        <v>6122728</v>
      </c>
      <c r="H48" s="204">
        <v>4277900.97</v>
      </c>
      <c r="I48" s="204">
        <v>6704881.5499999998</v>
      </c>
      <c r="J48" s="204">
        <v>11623063.66</v>
      </c>
      <c r="K48" s="204">
        <v>18971654</v>
      </c>
      <c r="L48" s="204">
        <v>6842663.6200000001</v>
      </c>
      <c r="M48" s="204">
        <v>10315065.77</v>
      </c>
      <c r="N48" s="204">
        <v>41439126.840000004</v>
      </c>
      <c r="O48" s="204">
        <v>3081317.93</v>
      </c>
      <c r="P48" s="204">
        <v>132688393.98999999</v>
      </c>
      <c r="Q48" s="204">
        <v>10217372.439999999</v>
      </c>
      <c r="R48" s="204">
        <v>19477033.469999999</v>
      </c>
      <c r="S48" s="204">
        <v>36884056.439999998</v>
      </c>
      <c r="T48" s="204">
        <v>11337060.33</v>
      </c>
      <c r="U48" s="204">
        <v>17111128.809999999</v>
      </c>
      <c r="V48" s="204">
        <v>8047986.7800000003</v>
      </c>
      <c r="W48" s="204">
        <v>2901380.2</v>
      </c>
      <c r="X48" s="204">
        <v>280829304.77999997</v>
      </c>
      <c r="Y48" s="204">
        <v>9871141.5500000007</v>
      </c>
      <c r="Z48" s="204">
        <v>13173466.560000001</v>
      </c>
      <c r="AA48" s="204">
        <v>10985258</v>
      </c>
      <c r="AB48" s="204">
        <v>2539491</v>
      </c>
      <c r="AC48" s="204">
        <v>5841828</v>
      </c>
      <c r="AD48" s="204">
        <v>4942140</v>
      </c>
      <c r="AE48" s="204">
        <v>47976501.710000001</v>
      </c>
      <c r="AF48" s="204">
        <v>8619083.6099999994</v>
      </c>
      <c r="AG48" s="204">
        <v>9209564.2100000009</v>
      </c>
      <c r="AH48" s="204">
        <v>9230882.8900000006</v>
      </c>
      <c r="AI48" s="204">
        <v>13611080.16</v>
      </c>
      <c r="AJ48" s="204">
        <v>8930607.5399999991</v>
      </c>
      <c r="AK48" s="204">
        <v>4248600.5</v>
      </c>
      <c r="AL48" s="204">
        <v>719356445.25999999</v>
      </c>
      <c r="AM48" s="204">
        <v>11852210</v>
      </c>
      <c r="AN48" s="204">
        <v>5639062.25</v>
      </c>
      <c r="AO48" s="204">
        <v>21624498.649999999</v>
      </c>
      <c r="AP48" s="204">
        <v>27859537.190000001</v>
      </c>
      <c r="AQ48" s="204">
        <v>9101877</v>
      </c>
      <c r="AR48" s="204">
        <v>2807422</v>
      </c>
      <c r="AS48" s="204">
        <v>111267997.87</v>
      </c>
      <c r="AT48" s="204">
        <v>9827283.1999999993</v>
      </c>
      <c r="AU48" s="204">
        <v>25840318.050000001</v>
      </c>
      <c r="AV48" s="204">
        <v>18379899.140000001</v>
      </c>
      <c r="AW48" s="204">
        <v>8749469</v>
      </c>
      <c r="AX48" s="204">
        <v>5677845.7000000002</v>
      </c>
      <c r="AY48" s="204">
        <v>9171144.2100000009</v>
      </c>
      <c r="AZ48" s="204">
        <v>6202947</v>
      </c>
      <c r="BA48" s="204">
        <v>6289752.0099999998</v>
      </c>
      <c r="BB48" s="204">
        <v>102293514.27</v>
      </c>
      <c r="BC48" s="204">
        <v>8180507.3799999999</v>
      </c>
      <c r="BD48" s="204">
        <v>208511140.47</v>
      </c>
      <c r="BE48" s="204">
        <v>49615659.469999999</v>
      </c>
      <c r="BF48" s="204">
        <v>6949941.5</v>
      </c>
      <c r="BG48" s="204">
        <v>5585817.7400000002</v>
      </c>
      <c r="BH48" s="204">
        <v>120272297.40000001</v>
      </c>
      <c r="BI48" s="204">
        <v>6696888.6299999999</v>
      </c>
      <c r="BJ48" s="204">
        <v>2940601.9</v>
      </c>
      <c r="BK48" s="204">
        <v>8828984.3300000001</v>
      </c>
      <c r="BL48" s="204">
        <v>8382135.25</v>
      </c>
      <c r="BM48" s="204">
        <v>160738406.36000001</v>
      </c>
      <c r="BN48" s="204">
        <v>15116376.9</v>
      </c>
      <c r="BO48" s="204">
        <v>9066115.1600000001</v>
      </c>
      <c r="BP48" s="204">
        <v>27160306.23</v>
      </c>
      <c r="BQ48" s="204">
        <v>14937757.279999999</v>
      </c>
      <c r="BR48" s="204">
        <v>6758451.9199999999</v>
      </c>
      <c r="BS48" s="204">
        <v>998597422.50999999</v>
      </c>
      <c r="BT48" s="204">
        <v>16750977.960000001</v>
      </c>
      <c r="BU48" s="204">
        <v>13342789.619999999</v>
      </c>
      <c r="BV48" s="204">
        <v>117298787.52</v>
      </c>
      <c r="BW48" s="204">
        <v>102606</v>
      </c>
      <c r="BX48" s="204">
        <v>7791587.7000000002</v>
      </c>
      <c r="BY48" s="204">
        <v>52680569.060000002</v>
      </c>
      <c r="BZ48" s="204">
        <v>5975443.5800000001</v>
      </c>
      <c r="CA48" s="204">
        <v>4900744.8</v>
      </c>
      <c r="CB48" s="204">
        <v>7641364</v>
      </c>
      <c r="CC48" s="204">
        <v>16042037.640000001</v>
      </c>
      <c r="CD48" s="204">
        <v>46634219.039999999</v>
      </c>
      <c r="CE48" s="204">
        <v>13647893.9</v>
      </c>
      <c r="CF48" s="204">
        <v>32124900.75</v>
      </c>
      <c r="CG48" s="204">
        <v>3839713.6</v>
      </c>
      <c r="CH48" s="204">
        <v>5371993.2800000003</v>
      </c>
      <c r="CI48" s="204">
        <v>6027682.4000000004</v>
      </c>
      <c r="CJ48" s="204">
        <v>4472917.7699999996</v>
      </c>
      <c r="CK48" s="204">
        <v>60745954.390000001</v>
      </c>
      <c r="CL48" s="204">
        <v>6436590.9100000001</v>
      </c>
      <c r="CM48" s="204">
        <v>4042413.85</v>
      </c>
    </row>
    <row r="49" spans="1:91" ht="24.6">
      <c r="A49" s="125">
        <v>2</v>
      </c>
      <c r="B49" s="255" t="s">
        <v>779</v>
      </c>
      <c r="C49" s="135" t="s">
        <v>409</v>
      </c>
      <c r="D49" s="204">
        <v>45825106</v>
      </c>
      <c r="E49" s="204">
        <v>147959.49</v>
      </c>
      <c r="F49" s="204"/>
      <c r="G49" s="204">
        <v>416723</v>
      </c>
      <c r="H49" s="204">
        <v>554925.74</v>
      </c>
      <c r="I49" s="204">
        <v>373930.97</v>
      </c>
      <c r="J49" s="204">
        <v>7713</v>
      </c>
      <c r="K49" s="204"/>
      <c r="L49" s="204">
        <v>14072.84</v>
      </c>
      <c r="M49" s="204"/>
      <c r="N49" s="204">
        <v>607725.48</v>
      </c>
      <c r="O49" s="204">
        <v>127087.21</v>
      </c>
      <c r="P49" s="204">
        <v>17667354.52</v>
      </c>
      <c r="Q49" s="204">
        <v>222497.36</v>
      </c>
      <c r="R49" s="204">
        <v>876648.35</v>
      </c>
      <c r="S49" s="204">
        <v>1753653</v>
      </c>
      <c r="T49" s="204">
        <v>1977519.49</v>
      </c>
      <c r="U49" s="204">
        <v>343517.71</v>
      </c>
      <c r="V49" s="204">
        <v>175157.8</v>
      </c>
      <c r="W49" s="204">
        <v>16998</v>
      </c>
      <c r="X49" s="204">
        <v>20705426.170000002</v>
      </c>
      <c r="Y49" s="204">
        <v>58713.78</v>
      </c>
      <c r="Z49" s="204">
        <v>40354.07</v>
      </c>
      <c r="AA49" s="204">
        <v>28583</v>
      </c>
      <c r="AB49" s="204">
        <v>136330</v>
      </c>
      <c r="AC49" s="204">
        <v>380537</v>
      </c>
      <c r="AD49" s="204">
        <v>138428</v>
      </c>
      <c r="AE49" s="204">
        <v>1454603</v>
      </c>
      <c r="AF49" s="204">
        <v>131212.78</v>
      </c>
      <c r="AG49" s="204">
        <v>191871.15</v>
      </c>
      <c r="AH49" s="204">
        <v>161029.29999999999</v>
      </c>
      <c r="AI49" s="204">
        <v>1297836</v>
      </c>
      <c r="AJ49" s="204">
        <v>490912.37</v>
      </c>
      <c r="AK49" s="204">
        <v>523988</v>
      </c>
      <c r="AL49" s="204">
        <v>76195553.900000006</v>
      </c>
      <c r="AM49" s="204">
        <v>189455</v>
      </c>
      <c r="AN49" s="204">
        <v>938956.75</v>
      </c>
      <c r="AO49" s="204">
        <v>1760485</v>
      </c>
      <c r="AP49" s="204">
        <v>1353604</v>
      </c>
      <c r="AQ49" s="204">
        <v>211614</v>
      </c>
      <c r="AR49" s="204">
        <v>41765</v>
      </c>
      <c r="AS49" s="204">
        <v>11677509</v>
      </c>
      <c r="AT49" s="204">
        <v>177953.81</v>
      </c>
      <c r="AU49" s="204">
        <v>1847167</v>
      </c>
      <c r="AV49" s="204">
        <v>856.94</v>
      </c>
      <c r="AW49" s="204">
        <v>304885</v>
      </c>
      <c r="AX49" s="204">
        <v>390733</v>
      </c>
      <c r="AY49" s="204">
        <v>617681.5</v>
      </c>
      <c r="AZ49" s="204">
        <v>293897</v>
      </c>
      <c r="BA49" s="204">
        <v>0</v>
      </c>
      <c r="BB49" s="204">
        <v>2158178.65</v>
      </c>
      <c r="BC49" s="204">
        <v>581614.96</v>
      </c>
      <c r="BD49" s="204">
        <v>16600556.560000001</v>
      </c>
      <c r="BE49" s="204">
        <v>5555681.2800000003</v>
      </c>
      <c r="BF49" s="204">
        <v>7662.5</v>
      </c>
      <c r="BG49" s="204">
        <v>35181.75</v>
      </c>
      <c r="BH49" s="204">
        <v>579409.94999999995</v>
      </c>
      <c r="BI49" s="204">
        <v>26717.5</v>
      </c>
      <c r="BJ49" s="204">
        <v>42573.5</v>
      </c>
      <c r="BK49" s="204">
        <v>759</v>
      </c>
      <c r="BL49" s="204">
        <v>14243</v>
      </c>
      <c r="BM49" s="204">
        <v>32926939.350000001</v>
      </c>
      <c r="BN49" s="204">
        <v>49457.25</v>
      </c>
      <c r="BO49" s="204">
        <v>7326.75</v>
      </c>
      <c r="BP49" s="204">
        <v>29572.5</v>
      </c>
      <c r="BQ49" s="204">
        <v>39960.25</v>
      </c>
      <c r="BR49" s="204">
        <v>5358</v>
      </c>
      <c r="BS49" s="204">
        <v>107694603.04000001</v>
      </c>
      <c r="BT49" s="204"/>
      <c r="BU49" s="204">
        <v>378058.49</v>
      </c>
      <c r="BV49" s="204">
        <v>3783131.5</v>
      </c>
      <c r="BW49" s="204">
        <v>712918.25</v>
      </c>
      <c r="BX49" s="204">
        <v>117558.5</v>
      </c>
      <c r="BY49" s="204">
        <v>1989098.91</v>
      </c>
      <c r="BZ49" s="204">
        <v>60088.06</v>
      </c>
      <c r="CA49" s="204"/>
      <c r="CB49" s="204"/>
      <c r="CC49" s="204">
        <v>80046</v>
      </c>
      <c r="CD49" s="204">
        <v>173247</v>
      </c>
      <c r="CE49" s="204">
        <v>60530</v>
      </c>
      <c r="CF49" s="204">
        <v>91617</v>
      </c>
      <c r="CG49" s="204">
        <v>56839.58</v>
      </c>
      <c r="CH49" s="204">
        <v>316551.55</v>
      </c>
      <c r="CI49" s="204">
        <v>11305.75</v>
      </c>
      <c r="CJ49" s="204">
        <v>131197</v>
      </c>
      <c r="CK49" s="204"/>
      <c r="CL49" s="204">
        <v>52117.5</v>
      </c>
      <c r="CM49" s="204">
        <v>64181.43</v>
      </c>
    </row>
    <row r="50" spans="1:91" ht="24.6">
      <c r="A50" s="125">
        <v>2</v>
      </c>
      <c r="B50" s="255" t="s">
        <v>780</v>
      </c>
      <c r="C50" s="135" t="s">
        <v>1222</v>
      </c>
      <c r="D50" s="204">
        <v>165760</v>
      </c>
      <c r="E50" s="204"/>
      <c r="F50" s="204"/>
      <c r="G50" s="204"/>
      <c r="H50" s="204">
        <v>113289.19</v>
      </c>
      <c r="I50" s="204"/>
      <c r="J50" s="204"/>
      <c r="K50" s="204">
        <v>2223</v>
      </c>
      <c r="L50" s="204"/>
      <c r="M50" s="204"/>
      <c r="N50" s="204"/>
      <c r="O50" s="204">
        <v>35300.5</v>
      </c>
      <c r="P50" s="204"/>
      <c r="Q50" s="204"/>
      <c r="R50" s="204">
        <v>279285.25</v>
      </c>
      <c r="S50" s="204">
        <v>806246</v>
      </c>
      <c r="T50" s="204"/>
      <c r="U50" s="204">
        <v>204432.5</v>
      </c>
      <c r="V50" s="204">
        <v>7376</v>
      </c>
      <c r="W50" s="204">
        <v>8684.68</v>
      </c>
      <c r="X50" s="204">
        <v>108295.64</v>
      </c>
      <c r="Y50" s="204"/>
      <c r="Z50" s="204"/>
      <c r="AA50" s="204">
        <v>52447</v>
      </c>
      <c r="AB50" s="204">
        <v>13413</v>
      </c>
      <c r="AC50" s="204">
        <v>1510</v>
      </c>
      <c r="AD50" s="204"/>
      <c r="AE50" s="204">
        <v>82296</v>
      </c>
      <c r="AF50" s="204"/>
      <c r="AG50" s="204">
        <v>109029.3</v>
      </c>
      <c r="AH50" s="204"/>
      <c r="AI50" s="204">
        <v>37815</v>
      </c>
      <c r="AJ50" s="204"/>
      <c r="AK50" s="204"/>
      <c r="AL50" s="204">
        <v>294975.42</v>
      </c>
      <c r="AM50" s="204"/>
      <c r="AN50" s="204"/>
      <c r="AO50" s="204">
        <v>347705</v>
      </c>
      <c r="AP50" s="204"/>
      <c r="AQ50" s="204"/>
      <c r="AR50" s="204"/>
      <c r="AS50" s="204">
        <v>1092805.42</v>
      </c>
      <c r="AT50" s="204">
        <v>0</v>
      </c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>
        <v>906</v>
      </c>
      <c r="BH50" s="204"/>
      <c r="BI50" s="204"/>
      <c r="BJ50" s="204"/>
      <c r="BK50" s="204"/>
      <c r="BL50" s="204"/>
      <c r="BM50" s="204">
        <v>982582.2</v>
      </c>
      <c r="BN50" s="204">
        <v>28788.25</v>
      </c>
      <c r="BO50" s="204">
        <v>30420</v>
      </c>
      <c r="BP50" s="204"/>
      <c r="BQ50" s="204">
        <v>180473.5</v>
      </c>
      <c r="BR50" s="204">
        <v>23395.1</v>
      </c>
      <c r="BS50" s="204">
        <v>19341979.07</v>
      </c>
      <c r="BT50" s="204"/>
      <c r="BU50" s="204"/>
      <c r="BV50" s="204"/>
      <c r="BW50" s="204">
        <v>34414</v>
      </c>
      <c r="BX50" s="204"/>
      <c r="BY50" s="204"/>
      <c r="BZ50" s="204">
        <v>6717</v>
      </c>
      <c r="CA50" s="204"/>
      <c r="CB50" s="204"/>
      <c r="CC50" s="204"/>
      <c r="CD50" s="204"/>
      <c r="CE50" s="204"/>
      <c r="CF50" s="204"/>
      <c r="CG50" s="204">
        <v>103973</v>
      </c>
      <c r="CH50" s="204">
        <v>75573.899999999994</v>
      </c>
      <c r="CI50" s="204">
        <v>10615.25</v>
      </c>
      <c r="CJ50" s="204"/>
      <c r="CK50" s="204"/>
      <c r="CL50" s="204">
        <v>25132.5</v>
      </c>
      <c r="CM50" s="204">
        <v>0</v>
      </c>
    </row>
    <row r="51" spans="1:91" ht="24.6">
      <c r="A51" s="125">
        <v>2</v>
      </c>
      <c r="B51" s="255" t="s">
        <v>781</v>
      </c>
      <c r="C51" s="135" t="s">
        <v>1223</v>
      </c>
      <c r="D51" s="204">
        <v>112942</v>
      </c>
      <c r="E51" s="204"/>
      <c r="F51" s="204">
        <v>795</v>
      </c>
      <c r="G51" s="204"/>
      <c r="H51" s="204">
        <v>3429</v>
      </c>
      <c r="I51" s="204"/>
      <c r="J51" s="204"/>
      <c r="K51" s="204">
        <v>5765</v>
      </c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  <c r="AK51" s="204"/>
      <c r="AL51" s="204">
        <v>1123944.3</v>
      </c>
      <c r="AM51" s="204"/>
      <c r="AN51" s="204">
        <v>4153</v>
      </c>
      <c r="AO51" s="204"/>
      <c r="AP51" s="204">
        <v>16677</v>
      </c>
      <c r="AQ51" s="204">
        <v>8188</v>
      </c>
      <c r="AR51" s="204">
        <v>1360</v>
      </c>
      <c r="AS51" s="204">
        <v>12048</v>
      </c>
      <c r="AT51" s="204">
        <v>7245.25</v>
      </c>
      <c r="AU51" s="204">
        <v>6556</v>
      </c>
      <c r="AV51" s="204">
        <v>7100.22</v>
      </c>
      <c r="AW51" s="204"/>
      <c r="AX51" s="204">
        <v>4500</v>
      </c>
      <c r="AY51" s="204"/>
      <c r="AZ51" s="204">
        <v>3891</v>
      </c>
      <c r="BA51" s="204">
        <v>961</v>
      </c>
      <c r="BB51" s="204">
        <v>11597</v>
      </c>
      <c r="BC51" s="204">
        <v>11913.48</v>
      </c>
      <c r="BD51" s="204">
        <v>616202.28</v>
      </c>
      <c r="BE51" s="204">
        <v>241042.2</v>
      </c>
      <c r="BF51" s="204"/>
      <c r="BG51" s="204"/>
      <c r="BH51" s="204">
        <v>36610</v>
      </c>
      <c r="BI51" s="204"/>
      <c r="BJ51" s="204"/>
      <c r="BK51" s="204">
        <v>1195</v>
      </c>
      <c r="BL51" s="204">
        <v>9920</v>
      </c>
      <c r="BM51" s="204">
        <v>149625.5</v>
      </c>
      <c r="BN51" s="204"/>
      <c r="BO51" s="204"/>
      <c r="BP51" s="204"/>
      <c r="BQ51" s="204"/>
      <c r="BR51" s="204"/>
      <c r="BS51" s="204">
        <v>11691002.32</v>
      </c>
      <c r="BT51" s="204"/>
      <c r="BU51" s="204"/>
      <c r="BV51" s="204">
        <v>10481</v>
      </c>
      <c r="BW51" s="204"/>
      <c r="BX51" s="204"/>
      <c r="BY51" s="204"/>
      <c r="BZ51" s="204"/>
      <c r="CA51" s="204"/>
      <c r="CB51" s="204"/>
      <c r="CC51" s="204"/>
      <c r="CD51" s="204">
        <v>4751.75</v>
      </c>
      <c r="CE51" s="204"/>
      <c r="CF51" s="204"/>
      <c r="CG51" s="204"/>
      <c r="CH51" s="204"/>
      <c r="CI51" s="204"/>
      <c r="CJ51" s="204">
        <v>1953</v>
      </c>
      <c r="CK51" s="204"/>
      <c r="CL51" s="204"/>
      <c r="CM51" s="204">
        <v>756</v>
      </c>
    </row>
    <row r="52" spans="1:91" ht="24.6">
      <c r="A52" s="125">
        <v>13</v>
      </c>
      <c r="B52" s="255" t="s">
        <v>782</v>
      </c>
      <c r="C52" s="128" t="s">
        <v>410</v>
      </c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>
        <v>6623378.2000000002</v>
      </c>
      <c r="Q52" s="204">
        <v>1900107.27</v>
      </c>
      <c r="R52" s="204">
        <v>2392947.86</v>
      </c>
      <c r="S52" s="204">
        <v>2959781.9</v>
      </c>
      <c r="T52" s="204">
        <v>1403621.29</v>
      </c>
      <c r="U52" s="204">
        <v>1408167.64</v>
      </c>
      <c r="V52" s="204"/>
      <c r="W52" s="204">
        <v>488414.09</v>
      </c>
      <c r="X52" s="204"/>
      <c r="Y52" s="204"/>
      <c r="Z52" s="204">
        <v>1340890.21</v>
      </c>
      <c r="AA52" s="204">
        <v>1818590.55</v>
      </c>
      <c r="AB52" s="204">
        <v>434733.8</v>
      </c>
      <c r="AC52" s="204"/>
      <c r="AD52" s="204"/>
      <c r="AE52" s="204">
        <v>3106764.17</v>
      </c>
      <c r="AF52" s="204">
        <v>1109826.9099999999</v>
      </c>
      <c r="AG52" s="204">
        <v>1008674.71</v>
      </c>
      <c r="AH52" s="204">
        <v>1294130.5</v>
      </c>
      <c r="AI52" s="204">
        <v>1502208.2</v>
      </c>
      <c r="AJ52" s="204">
        <v>1156463.42</v>
      </c>
      <c r="AK52" s="204">
        <v>924639.28</v>
      </c>
      <c r="AL52" s="204"/>
      <c r="AM52" s="204"/>
      <c r="AN52" s="204">
        <v>6000</v>
      </c>
      <c r="AO52" s="204"/>
      <c r="AP52" s="204"/>
      <c r="AQ52" s="204"/>
      <c r="AR52" s="204"/>
      <c r="AS52" s="204"/>
      <c r="AT52" s="204"/>
      <c r="AU52" s="204"/>
      <c r="AV52" s="204"/>
      <c r="AW52" s="204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204"/>
      <c r="BR52" s="204"/>
      <c r="BS52" s="204">
        <v>30775444.48</v>
      </c>
      <c r="BT52" s="204"/>
      <c r="BU52" s="204">
        <v>2235392.38</v>
      </c>
      <c r="BV52" s="204"/>
      <c r="BW52" s="204">
        <v>73000</v>
      </c>
      <c r="BX52" s="204">
        <v>888000</v>
      </c>
      <c r="BY52" s="204">
        <v>4782837.93</v>
      </c>
      <c r="BZ52" s="204"/>
      <c r="CA52" s="204">
        <v>830000</v>
      </c>
      <c r="CB52" s="204">
        <v>1649955.39</v>
      </c>
      <c r="CC52" s="204"/>
      <c r="CD52" s="204"/>
      <c r="CE52" s="204">
        <v>494147.64</v>
      </c>
      <c r="CF52" s="204"/>
      <c r="CG52" s="204">
        <v>508851.09</v>
      </c>
      <c r="CH52" s="204"/>
      <c r="CI52" s="204">
        <v>513601.22</v>
      </c>
      <c r="CJ52" s="204"/>
      <c r="CK52" s="204">
        <v>4911283.17</v>
      </c>
      <c r="CL52" s="204">
        <v>853632.89</v>
      </c>
      <c r="CM52" s="204"/>
    </row>
    <row r="53" spans="1:91" ht="24.6">
      <c r="A53" s="125">
        <v>1</v>
      </c>
      <c r="B53" s="255" t="s">
        <v>783</v>
      </c>
      <c r="C53" s="134" t="s">
        <v>411</v>
      </c>
      <c r="D53" s="204">
        <v>0</v>
      </c>
      <c r="E53" s="204">
        <v>0</v>
      </c>
      <c r="F53" s="204">
        <v>0</v>
      </c>
      <c r="G53" s="204">
        <v>0</v>
      </c>
      <c r="H53" s="204">
        <v>1621105.64</v>
      </c>
      <c r="I53" s="204">
        <v>0</v>
      </c>
      <c r="J53" s="204">
        <v>0</v>
      </c>
      <c r="K53" s="204">
        <v>0</v>
      </c>
      <c r="L53" s="204">
        <v>0</v>
      </c>
      <c r="M53" s="204">
        <v>0</v>
      </c>
      <c r="N53" s="204">
        <v>0</v>
      </c>
      <c r="O53" s="204">
        <v>0</v>
      </c>
      <c r="P53" s="204">
        <v>0</v>
      </c>
      <c r="Q53" s="204">
        <v>0</v>
      </c>
      <c r="R53" s="204">
        <v>0</v>
      </c>
      <c r="S53" s="204">
        <v>0</v>
      </c>
      <c r="T53" s="204">
        <v>0</v>
      </c>
      <c r="U53" s="204">
        <v>0</v>
      </c>
      <c r="V53" s="204">
        <v>0</v>
      </c>
      <c r="W53" s="204">
        <v>0</v>
      </c>
      <c r="X53" s="204"/>
      <c r="Y53" s="204">
        <v>0</v>
      </c>
      <c r="Z53" s="204">
        <v>0</v>
      </c>
      <c r="AA53" s="204">
        <v>0</v>
      </c>
      <c r="AB53" s="204">
        <v>0</v>
      </c>
      <c r="AC53" s="204">
        <v>0</v>
      </c>
      <c r="AD53" s="204">
        <v>0</v>
      </c>
      <c r="AE53" s="204">
        <v>0</v>
      </c>
      <c r="AF53" s="204">
        <v>0</v>
      </c>
      <c r="AG53" s="204">
        <v>0</v>
      </c>
      <c r="AH53" s="204">
        <v>0</v>
      </c>
      <c r="AI53" s="204">
        <v>0</v>
      </c>
      <c r="AJ53" s="204">
        <v>0</v>
      </c>
      <c r="AK53" s="204">
        <v>0</v>
      </c>
      <c r="AL53" s="204">
        <v>3394108.4</v>
      </c>
      <c r="AM53" s="204">
        <v>0</v>
      </c>
      <c r="AN53" s="204">
        <v>0</v>
      </c>
      <c r="AO53" s="204">
        <v>0</v>
      </c>
      <c r="AP53" s="204">
        <v>36122.25</v>
      </c>
      <c r="AQ53" s="204">
        <v>0</v>
      </c>
      <c r="AR53" s="204">
        <v>1720187.91</v>
      </c>
      <c r="AS53" s="204">
        <v>0</v>
      </c>
      <c r="AT53" s="204">
        <v>0</v>
      </c>
      <c r="AU53" s="204">
        <v>0</v>
      </c>
      <c r="AV53" s="204">
        <v>0</v>
      </c>
      <c r="AW53" s="204">
        <v>0</v>
      </c>
      <c r="AX53" s="204">
        <v>0</v>
      </c>
      <c r="AY53" s="204">
        <v>0</v>
      </c>
      <c r="AZ53" s="204">
        <v>0</v>
      </c>
      <c r="BA53" s="204">
        <v>0</v>
      </c>
      <c r="BB53" s="204">
        <v>28232043.370000001</v>
      </c>
      <c r="BC53" s="204">
        <v>3243334.63</v>
      </c>
      <c r="BD53" s="204">
        <v>0</v>
      </c>
      <c r="BE53" s="204">
        <v>5194932.1399999997</v>
      </c>
      <c r="BF53" s="204">
        <v>35664.76</v>
      </c>
      <c r="BG53" s="204">
        <v>0</v>
      </c>
      <c r="BH53" s="204">
        <v>0</v>
      </c>
      <c r="BI53" s="204">
        <v>0</v>
      </c>
      <c r="BJ53" s="204">
        <v>0</v>
      </c>
      <c r="BK53" s="204">
        <v>370166.63</v>
      </c>
      <c r="BL53" s="204">
        <v>10717831.960000001</v>
      </c>
      <c r="BM53" s="204">
        <v>0</v>
      </c>
      <c r="BN53" s="204">
        <v>0</v>
      </c>
      <c r="BO53" s="204">
        <v>0</v>
      </c>
      <c r="BP53" s="204">
        <v>0</v>
      </c>
      <c r="BQ53" s="204">
        <v>0</v>
      </c>
      <c r="BR53" s="204">
        <v>0</v>
      </c>
      <c r="BS53" s="204">
        <v>0</v>
      </c>
      <c r="BT53" s="204">
        <v>0</v>
      </c>
      <c r="BU53" s="204">
        <v>0</v>
      </c>
      <c r="BV53" s="204">
        <v>0</v>
      </c>
      <c r="BW53" s="204">
        <v>145690.12</v>
      </c>
      <c r="BX53" s="204">
        <v>1669667.07</v>
      </c>
      <c r="BY53" s="204">
        <v>0</v>
      </c>
      <c r="BZ53" s="204">
        <v>0</v>
      </c>
      <c r="CA53" s="204">
        <v>0</v>
      </c>
      <c r="CB53" s="204">
        <v>0</v>
      </c>
      <c r="CC53" s="204">
        <v>201996.91</v>
      </c>
      <c r="CD53" s="204">
        <v>0</v>
      </c>
      <c r="CE53" s="204"/>
      <c r="CF53" s="204">
        <v>0</v>
      </c>
      <c r="CG53" s="204">
        <v>0</v>
      </c>
      <c r="CH53" s="204">
        <v>800</v>
      </c>
      <c r="CI53" s="204"/>
      <c r="CJ53" s="204">
        <v>0</v>
      </c>
      <c r="CK53" s="204">
        <v>0</v>
      </c>
      <c r="CL53" s="204"/>
      <c r="CM53" s="204"/>
    </row>
    <row r="54" spans="1:91" ht="24.6">
      <c r="A54" s="125">
        <v>1</v>
      </c>
      <c r="B54" s="255" t="s">
        <v>784</v>
      </c>
      <c r="C54" s="136" t="s">
        <v>412</v>
      </c>
      <c r="D54" s="204">
        <v>301416.42</v>
      </c>
      <c r="E54" s="204">
        <v>2359268.64</v>
      </c>
      <c r="F54" s="204">
        <v>2563508.4500000002</v>
      </c>
      <c r="G54" s="204">
        <v>0</v>
      </c>
      <c r="H54" s="204">
        <v>1070771.3899999999</v>
      </c>
      <c r="I54" s="204">
        <v>185989.23</v>
      </c>
      <c r="J54" s="204">
        <v>3233663.11</v>
      </c>
      <c r="K54" s="204">
        <v>421825.73</v>
      </c>
      <c r="L54" s="204">
        <v>2340586.1</v>
      </c>
      <c r="M54" s="204">
        <v>1362095.26</v>
      </c>
      <c r="N54" s="204">
        <v>2605157.61</v>
      </c>
      <c r="O54" s="204">
        <v>0</v>
      </c>
      <c r="P54" s="204">
        <v>0</v>
      </c>
      <c r="Q54" s="204">
        <v>1045825.24</v>
      </c>
      <c r="R54" s="204">
        <v>2857937.99</v>
      </c>
      <c r="S54" s="204">
        <v>950011.43</v>
      </c>
      <c r="T54" s="204">
        <v>461737.54</v>
      </c>
      <c r="U54" s="204">
        <v>1026245.19</v>
      </c>
      <c r="V54" s="204">
        <v>243144.31</v>
      </c>
      <c r="W54" s="204">
        <v>0</v>
      </c>
      <c r="X54" s="204">
        <v>2462641.1800000002</v>
      </c>
      <c r="Y54" s="204">
        <v>1251551.48</v>
      </c>
      <c r="Z54" s="204">
        <v>3294393.43</v>
      </c>
      <c r="AA54" s="204">
        <v>2131597.39</v>
      </c>
      <c r="AB54" s="204">
        <v>1283689.83</v>
      </c>
      <c r="AC54" s="204">
        <v>909751.16</v>
      </c>
      <c r="AD54" s="204">
        <v>1581664.75</v>
      </c>
      <c r="AE54" s="204">
        <v>5212722.95</v>
      </c>
      <c r="AF54" s="204">
        <v>545648.79</v>
      </c>
      <c r="AG54" s="204">
        <v>1341068.05</v>
      </c>
      <c r="AH54" s="204">
        <v>0</v>
      </c>
      <c r="AI54" s="204">
        <v>626782.71</v>
      </c>
      <c r="AJ54" s="204">
        <v>2897995.2</v>
      </c>
      <c r="AK54" s="204">
        <v>431256.35</v>
      </c>
      <c r="AL54" s="204">
        <v>1385212.7</v>
      </c>
      <c r="AM54" s="204">
        <v>465401.68</v>
      </c>
      <c r="AN54" s="204">
        <v>516978.15</v>
      </c>
      <c r="AO54" s="204">
        <v>1903825.49</v>
      </c>
      <c r="AP54" s="204">
        <v>1116341.29</v>
      </c>
      <c r="AQ54" s="204">
        <v>2390236.89</v>
      </c>
      <c r="AR54" s="204">
        <v>657098.75</v>
      </c>
      <c r="AS54" s="204">
        <v>0</v>
      </c>
      <c r="AT54" s="204">
        <v>1973612.71</v>
      </c>
      <c r="AU54" s="204">
        <v>0</v>
      </c>
      <c r="AV54" s="204">
        <v>451360.26</v>
      </c>
      <c r="AW54" s="204">
        <v>2122505.36</v>
      </c>
      <c r="AX54" s="204">
        <v>639055.17000000004</v>
      </c>
      <c r="AY54" s="204">
        <v>664410.37</v>
      </c>
      <c r="AZ54" s="204">
        <v>478696.91</v>
      </c>
      <c r="BA54" s="204">
        <v>1360230.21</v>
      </c>
      <c r="BB54" s="204">
        <v>9280717.6099999994</v>
      </c>
      <c r="BC54" s="204">
        <v>1274499.27</v>
      </c>
      <c r="BD54" s="204">
        <v>0</v>
      </c>
      <c r="BE54" s="204">
        <v>5580700.25</v>
      </c>
      <c r="BF54" s="204">
        <v>1699627.86</v>
      </c>
      <c r="BG54" s="204">
        <v>0</v>
      </c>
      <c r="BH54" s="204">
        <v>0</v>
      </c>
      <c r="BI54" s="204">
        <v>202101.52</v>
      </c>
      <c r="BJ54" s="204">
        <v>602957.13</v>
      </c>
      <c r="BK54" s="204"/>
      <c r="BL54" s="204">
        <v>2948574.55</v>
      </c>
      <c r="BM54" s="204">
        <v>3644664.23</v>
      </c>
      <c r="BN54" s="204">
        <v>3465403.39</v>
      </c>
      <c r="BO54" s="204">
        <v>3715638.9</v>
      </c>
      <c r="BP54" s="204">
        <v>3811126.85</v>
      </c>
      <c r="BQ54" s="204">
        <v>4400237.46</v>
      </c>
      <c r="BR54" s="204">
        <v>3411321.38</v>
      </c>
      <c r="BS54" s="206">
        <v>0</v>
      </c>
      <c r="BT54" s="204">
        <v>67591.8</v>
      </c>
      <c r="BU54" s="206">
        <v>2682793.4700000002</v>
      </c>
      <c r="BV54" s="204"/>
      <c r="BW54" s="204">
        <v>1399594.29</v>
      </c>
      <c r="BX54" s="204">
        <v>224776.84</v>
      </c>
      <c r="BY54" s="204">
        <v>0</v>
      </c>
      <c r="BZ54" s="204">
        <v>554348.93999999994</v>
      </c>
      <c r="CA54" s="204">
        <v>0</v>
      </c>
      <c r="CB54" s="204">
        <v>0</v>
      </c>
      <c r="CC54" s="206">
        <v>3151327.41</v>
      </c>
      <c r="CD54" s="204"/>
      <c r="CE54" s="204">
        <v>840585.88</v>
      </c>
      <c r="CF54" s="204">
        <v>4342112.55</v>
      </c>
      <c r="CG54" s="204">
        <v>650903.89</v>
      </c>
      <c r="CH54" s="204">
        <v>1360</v>
      </c>
      <c r="CI54" s="204">
        <v>21625</v>
      </c>
      <c r="CJ54" s="204">
        <v>4276.72</v>
      </c>
      <c r="CK54" s="204">
        <v>3407525.4</v>
      </c>
      <c r="CL54" s="204"/>
      <c r="CM54" s="204">
        <v>0</v>
      </c>
    </row>
    <row r="55" spans="1:91" ht="24.6">
      <c r="A55" s="125">
        <v>3</v>
      </c>
      <c r="B55" s="255" t="s">
        <v>785</v>
      </c>
      <c r="C55" s="134" t="s">
        <v>413</v>
      </c>
      <c r="D55" s="204">
        <v>20328969.579999998</v>
      </c>
      <c r="E55" s="204">
        <v>72559.41</v>
      </c>
      <c r="F55" s="204">
        <v>654033</v>
      </c>
      <c r="G55" s="204">
        <v>538865.5</v>
      </c>
      <c r="H55" s="204">
        <v>83558.960000000006</v>
      </c>
      <c r="I55" s="204">
        <v>978081.13</v>
      </c>
      <c r="J55" s="204">
        <v>1768723.45</v>
      </c>
      <c r="K55" s="204">
        <v>1113319</v>
      </c>
      <c r="L55" s="204">
        <v>1792365.5</v>
      </c>
      <c r="M55" s="204">
        <v>1982574.35</v>
      </c>
      <c r="N55" s="204">
        <v>2175304.25</v>
      </c>
      <c r="O55" s="204">
        <v>217904.08</v>
      </c>
      <c r="P55" s="204">
        <v>6880533.3899999997</v>
      </c>
      <c r="Q55" s="204">
        <v>894558.86</v>
      </c>
      <c r="R55" s="204">
        <v>992472.01</v>
      </c>
      <c r="S55" s="204">
        <v>90920.76</v>
      </c>
      <c r="T55" s="204">
        <v>881933.59</v>
      </c>
      <c r="U55" s="204">
        <v>708688.92</v>
      </c>
      <c r="V55" s="204">
        <v>470425</v>
      </c>
      <c r="W55" s="204">
        <v>497176.77</v>
      </c>
      <c r="X55" s="204">
        <v>17982064.859999999</v>
      </c>
      <c r="Y55" s="204">
        <v>855151.47</v>
      </c>
      <c r="Z55" s="204">
        <v>148978.6</v>
      </c>
      <c r="AA55" s="204">
        <v>45811</v>
      </c>
      <c r="AB55" s="204">
        <v>640925.81999999995</v>
      </c>
      <c r="AC55" s="204">
        <v>1024769.53</v>
      </c>
      <c r="AD55" s="204">
        <v>601702.55000000005</v>
      </c>
      <c r="AE55" s="204">
        <v>3023439.88</v>
      </c>
      <c r="AF55" s="204">
        <v>1100</v>
      </c>
      <c r="AG55" s="204">
        <v>529767.37</v>
      </c>
      <c r="AH55" s="204">
        <v>302842.09999999998</v>
      </c>
      <c r="AI55" s="204">
        <v>2226762.29</v>
      </c>
      <c r="AJ55" s="204">
        <v>389704</v>
      </c>
      <c r="AK55" s="204">
        <v>593092.06999999995</v>
      </c>
      <c r="AL55" s="204">
        <v>27808421</v>
      </c>
      <c r="AM55" s="204">
        <v>216715</v>
      </c>
      <c r="AN55" s="204">
        <v>369991</v>
      </c>
      <c r="AO55" s="204">
        <v>1173869.5</v>
      </c>
      <c r="AP55" s="204">
        <v>1229981.04</v>
      </c>
      <c r="AQ55" s="204">
        <v>463124</v>
      </c>
      <c r="AR55" s="204">
        <v>52146</v>
      </c>
      <c r="AS55" s="204">
        <v>2879538.14</v>
      </c>
      <c r="AT55" s="204">
        <v>147449</v>
      </c>
      <c r="AU55" s="204">
        <v>4645256</v>
      </c>
      <c r="AV55" s="204">
        <v>2510949.89</v>
      </c>
      <c r="AW55" s="204">
        <v>554571</v>
      </c>
      <c r="AX55" s="204">
        <v>278899</v>
      </c>
      <c r="AY55" s="204">
        <v>300175.25</v>
      </c>
      <c r="AZ55" s="204">
        <v>383240</v>
      </c>
      <c r="BA55" s="204">
        <v>300816</v>
      </c>
      <c r="BB55" s="204">
        <v>457591.96</v>
      </c>
      <c r="BC55" s="204">
        <v>425003.07</v>
      </c>
      <c r="BD55" s="204">
        <v>8621731</v>
      </c>
      <c r="BE55" s="204">
        <v>5746035.7800000003</v>
      </c>
      <c r="BF55" s="204">
        <v>540674.44999999995</v>
      </c>
      <c r="BG55" s="204">
        <v>354422.5</v>
      </c>
      <c r="BH55" s="204">
        <v>2552748.0299999998</v>
      </c>
      <c r="BI55" s="204">
        <v>67971.78</v>
      </c>
      <c r="BJ55" s="204">
        <v>2855</v>
      </c>
      <c r="BK55" s="204">
        <v>855863.59</v>
      </c>
      <c r="BL55" s="204">
        <v>436953</v>
      </c>
      <c r="BM55" s="204">
        <v>4529126.71</v>
      </c>
      <c r="BN55" s="204">
        <v>2496676.2200000002</v>
      </c>
      <c r="BO55" s="204">
        <v>1449854.01</v>
      </c>
      <c r="BP55" s="204">
        <v>1260787.25</v>
      </c>
      <c r="BQ55" s="204">
        <v>1579126.18</v>
      </c>
      <c r="BR55" s="204">
        <v>511571.25</v>
      </c>
      <c r="BS55" s="206">
        <v>16478961.01</v>
      </c>
      <c r="BT55" s="206">
        <v>1261112.04</v>
      </c>
      <c r="BU55" s="206">
        <v>5468718.9500000002</v>
      </c>
      <c r="BV55" s="206">
        <v>5253920.28</v>
      </c>
      <c r="BW55" s="206">
        <v>10000</v>
      </c>
      <c r="BX55" s="206">
        <v>780328</v>
      </c>
      <c r="BY55" s="206">
        <v>4278570.9000000004</v>
      </c>
      <c r="BZ55" s="206">
        <v>1007095.71</v>
      </c>
      <c r="CA55" s="206">
        <v>533741</v>
      </c>
      <c r="CB55" s="206">
        <v>883706.25</v>
      </c>
      <c r="CC55" s="206">
        <v>1147720.68</v>
      </c>
      <c r="CD55" s="206">
        <v>1432889.7</v>
      </c>
      <c r="CE55" s="206">
        <v>4248126.75</v>
      </c>
      <c r="CF55" s="206">
        <v>2299410.0699999998</v>
      </c>
      <c r="CG55" s="206">
        <v>166902.5</v>
      </c>
      <c r="CH55" s="206">
        <v>119168.25</v>
      </c>
      <c r="CI55" s="206">
        <v>604104.54</v>
      </c>
      <c r="CJ55" s="206">
        <v>684382.28</v>
      </c>
      <c r="CK55" s="206">
        <v>2425924.61</v>
      </c>
      <c r="CL55" s="206">
        <v>90833</v>
      </c>
      <c r="CM55" s="206">
        <v>94017</v>
      </c>
    </row>
    <row r="56" spans="1:91" ht="24.6">
      <c r="A56" s="125">
        <v>3</v>
      </c>
      <c r="B56" s="255" t="s">
        <v>786</v>
      </c>
      <c r="C56" s="129" t="s">
        <v>1224</v>
      </c>
      <c r="D56" s="204">
        <v>9732629.7599999998</v>
      </c>
      <c r="E56" s="204">
        <v>1610674.61</v>
      </c>
      <c r="F56" s="204">
        <v>2437840</v>
      </c>
      <c r="G56" s="204">
        <v>1751379.96</v>
      </c>
      <c r="H56" s="204">
        <v>914445.01</v>
      </c>
      <c r="I56" s="204">
        <v>2098731.34</v>
      </c>
      <c r="J56" s="204">
        <v>3177924.74</v>
      </c>
      <c r="K56" s="204">
        <v>1593027</v>
      </c>
      <c r="L56" s="204">
        <v>2975175</v>
      </c>
      <c r="M56" s="204">
        <v>3035534.33</v>
      </c>
      <c r="N56" s="204">
        <v>2840725</v>
      </c>
      <c r="O56" s="204">
        <v>1094440.56</v>
      </c>
      <c r="P56" s="204">
        <v>11529846.609999999</v>
      </c>
      <c r="Q56" s="204">
        <v>3414438.61</v>
      </c>
      <c r="R56" s="204">
        <v>4687922.57</v>
      </c>
      <c r="S56" s="204">
        <v>2249421.5</v>
      </c>
      <c r="T56" s="204">
        <v>1893776.81</v>
      </c>
      <c r="U56" s="204">
        <v>2136350.66</v>
      </c>
      <c r="V56" s="204">
        <v>1590827.17</v>
      </c>
      <c r="W56" s="204">
        <v>550071.78</v>
      </c>
      <c r="X56" s="204">
        <v>4232024.12</v>
      </c>
      <c r="Y56" s="204">
        <v>1465698.64</v>
      </c>
      <c r="Z56" s="204">
        <v>1926059.61</v>
      </c>
      <c r="AA56" s="204">
        <v>1925468.07</v>
      </c>
      <c r="AB56" s="204">
        <v>521259.75</v>
      </c>
      <c r="AC56" s="204">
        <v>684167.41</v>
      </c>
      <c r="AD56" s="204">
        <v>1028567.28</v>
      </c>
      <c r="AE56" s="204">
        <v>5288777.07</v>
      </c>
      <c r="AF56" s="204">
        <v>1252279.5900000001</v>
      </c>
      <c r="AG56" s="204">
        <v>1735085.25</v>
      </c>
      <c r="AH56" s="204">
        <v>3697690.52</v>
      </c>
      <c r="AI56" s="204">
        <v>2105106.89</v>
      </c>
      <c r="AJ56" s="204">
        <v>1079537.95</v>
      </c>
      <c r="AK56" s="204">
        <v>399738.55</v>
      </c>
      <c r="AL56" s="204">
        <v>27509483.489999998</v>
      </c>
      <c r="AM56" s="204">
        <v>2260532.65</v>
      </c>
      <c r="AN56" s="204">
        <v>1280282.07</v>
      </c>
      <c r="AO56" s="204">
        <v>2222967.91</v>
      </c>
      <c r="AP56" s="204">
        <v>1684902.73</v>
      </c>
      <c r="AQ56" s="204">
        <v>2220393.5299999998</v>
      </c>
      <c r="AR56" s="204">
        <v>151461.54</v>
      </c>
      <c r="AS56" s="204">
        <v>7442418.2300000004</v>
      </c>
      <c r="AT56" s="204">
        <v>1284749.8999999999</v>
      </c>
      <c r="AU56" s="204">
        <v>2852063.16</v>
      </c>
      <c r="AV56" s="204">
        <v>3735229.29</v>
      </c>
      <c r="AW56" s="204">
        <v>2816049.21</v>
      </c>
      <c r="AX56" s="204">
        <v>1069213.49</v>
      </c>
      <c r="AY56" s="204">
        <v>2545705.5</v>
      </c>
      <c r="AZ56" s="204">
        <v>987870</v>
      </c>
      <c r="BA56" s="204">
        <v>516799.81</v>
      </c>
      <c r="BB56" s="204">
        <v>10155507.060000001</v>
      </c>
      <c r="BC56" s="204">
        <v>1110140.3600000001</v>
      </c>
      <c r="BD56" s="204">
        <v>6488080.4800000004</v>
      </c>
      <c r="BE56" s="204">
        <v>5736447.2999999998</v>
      </c>
      <c r="BF56" s="204">
        <v>830121.03</v>
      </c>
      <c r="BG56" s="204">
        <v>1929766.03</v>
      </c>
      <c r="BH56" s="204">
        <v>1459571.38</v>
      </c>
      <c r="BI56" s="204">
        <v>1498079.32</v>
      </c>
      <c r="BJ56" s="204">
        <v>442000</v>
      </c>
      <c r="BK56" s="204">
        <v>1361194.04</v>
      </c>
      <c r="BL56" s="204">
        <v>2120137.23</v>
      </c>
      <c r="BM56" s="204">
        <v>6606560.3099999996</v>
      </c>
      <c r="BN56" s="204">
        <v>2844718.75</v>
      </c>
      <c r="BO56" s="204">
        <v>1451640.01</v>
      </c>
      <c r="BP56" s="204">
        <v>6067845.4000000004</v>
      </c>
      <c r="BQ56" s="204">
        <v>1293231.6299999999</v>
      </c>
      <c r="BR56" s="204">
        <v>421718.65</v>
      </c>
      <c r="BS56" s="206">
        <v>17852017.170000002</v>
      </c>
      <c r="BT56" s="206">
        <v>3719479.25</v>
      </c>
      <c r="BU56" s="206">
        <v>3211190.52</v>
      </c>
      <c r="BV56" s="206">
        <v>7048703.2000000002</v>
      </c>
      <c r="BW56" s="204">
        <v>116720</v>
      </c>
      <c r="BX56" s="206">
        <v>1278113.21</v>
      </c>
      <c r="BY56" s="206">
        <v>6491535.6399999997</v>
      </c>
      <c r="BZ56" s="206">
        <v>1801369.06</v>
      </c>
      <c r="CA56" s="206">
        <v>1318475</v>
      </c>
      <c r="CB56" s="206">
        <v>1438402.25</v>
      </c>
      <c r="CC56" s="206">
        <v>4254218.6900000004</v>
      </c>
      <c r="CD56" s="206">
        <v>2143113.62</v>
      </c>
      <c r="CE56" s="206">
        <v>4535203.8099999996</v>
      </c>
      <c r="CF56" s="206">
        <v>2038474.3</v>
      </c>
      <c r="CG56" s="206">
        <v>991021.69</v>
      </c>
      <c r="CH56" s="206">
        <v>3591277.53</v>
      </c>
      <c r="CI56" s="206">
        <v>2839188.8</v>
      </c>
      <c r="CJ56" s="206">
        <v>926207.1</v>
      </c>
      <c r="CK56" s="206">
        <v>6342255.2300000004</v>
      </c>
      <c r="CL56" s="206">
        <v>1060049.3400000001</v>
      </c>
      <c r="CM56" s="206">
        <v>1017742.82</v>
      </c>
    </row>
    <row r="57" spans="1:91" ht="24.6">
      <c r="A57" s="125">
        <v>3</v>
      </c>
      <c r="B57" s="255" t="s">
        <v>787</v>
      </c>
      <c r="C57" s="129" t="s">
        <v>414</v>
      </c>
      <c r="D57" s="204">
        <v>16049246.09</v>
      </c>
      <c r="E57" s="204">
        <v>178210.09</v>
      </c>
      <c r="F57" s="204">
        <v>1412312.56</v>
      </c>
      <c r="G57" s="204">
        <v>1083725.51</v>
      </c>
      <c r="H57" s="204">
        <v>482782.53</v>
      </c>
      <c r="I57" s="204">
        <v>2021528.51</v>
      </c>
      <c r="J57" s="204">
        <v>4823358.33</v>
      </c>
      <c r="K57" s="204">
        <v>1276366.8999999999</v>
      </c>
      <c r="L57" s="204">
        <v>406683.21</v>
      </c>
      <c r="M57" s="204">
        <v>3421245.48</v>
      </c>
      <c r="N57" s="204">
        <v>3365530.71</v>
      </c>
      <c r="O57" s="204">
        <v>1785334.44</v>
      </c>
      <c r="P57" s="204">
        <v>2958363.35</v>
      </c>
      <c r="Q57" s="204">
        <v>773862.08</v>
      </c>
      <c r="R57" s="204">
        <v>600269.38</v>
      </c>
      <c r="S57" s="204">
        <v>1273874.31</v>
      </c>
      <c r="T57" s="204">
        <v>2872481.5</v>
      </c>
      <c r="U57" s="204">
        <v>1042582.35</v>
      </c>
      <c r="V57" s="204">
        <v>1420361.02</v>
      </c>
      <c r="W57" s="204">
        <v>646170.5</v>
      </c>
      <c r="X57" s="204">
        <v>7525259.1699999999</v>
      </c>
      <c r="Y57" s="204">
        <v>1708341.46</v>
      </c>
      <c r="Z57" s="204">
        <v>764647.77</v>
      </c>
      <c r="AA57" s="204">
        <v>3272470.95</v>
      </c>
      <c r="AB57" s="204">
        <v>3353441.23</v>
      </c>
      <c r="AC57" s="204">
        <v>1090361.77</v>
      </c>
      <c r="AD57" s="204">
        <v>237203.05</v>
      </c>
      <c r="AE57" s="204">
        <v>3593140.77</v>
      </c>
      <c r="AF57" s="204">
        <v>236175.39</v>
      </c>
      <c r="AG57" s="204">
        <v>710448.56</v>
      </c>
      <c r="AH57" s="204">
        <v>893816.38</v>
      </c>
      <c r="AI57" s="204">
        <v>158063.94</v>
      </c>
      <c r="AJ57" s="204">
        <v>655968.74</v>
      </c>
      <c r="AK57" s="204">
        <v>734337.39</v>
      </c>
      <c r="AL57" s="204">
        <v>7007673.4500000002</v>
      </c>
      <c r="AM57" s="204">
        <v>3990431.74</v>
      </c>
      <c r="AN57" s="204">
        <v>1700035.45</v>
      </c>
      <c r="AO57" s="204">
        <v>3702028.38</v>
      </c>
      <c r="AP57" s="204">
        <v>39276</v>
      </c>
      <c r="AQ57" s="204">
        <v>3087186.59</v>
      </c>
      <c r="AR57" s="204">
        <v>238219.24</v>
      </c>
      <c r="AS57" s="204">
        <v>10298061.76</v>
      </c>
      <c r="AT57" s="204">
        <v>1845362.38</v>
      </c>
      <c r="AU57" s="204">
        <v>6902314.04</v>
      </c>
      <c r="AV57" s="204">
        <v>694510.01</v>
      </c>
      <c r="AW57" s="204">
        <v>2323654.86</v>
      </c>
      <c r="AX57" s="204">
        <v>1256270.81</v>
      </c>
      <c r="AY57" s="204">
        <v>3277726.22</v>
      </c>
      <c r="AZ57" s="204">
        <v>6005315.29</v>
      </c>
      <c r="BA57" s="204">
        <v>1796376.97</v>
      </c>
      <c r="BB57" s="204">
        <v>1294009.21</v>
      </c>
      <c r="BC57" s="204">
        <v>471547.24</v>
      </c>
      <c r="BD57" s="204">
        <v>3310950.81</v>
      </c>
      <c r="BE57" s="204">
        <v>2582650.69</v>
      </c>
      <c r="BF57" s="204">
        <v>1144396.6299999999</v>
      </c>
      <c r="BG57" s="204">
        <v>994818.52</v>
      </c>
      <c r="BH57" s="204">
        <v>386345.2</v>
      </c>
      <c r="BI57" s="204">
        <v>366879.35</v>
      </c>
      <c r="BJ57" s="204">
        <v>628401.81000000006</v>
      </c>
      <c r="BK57" s="204">
        <v>174965.57</v>
      </c>
      <c r="BL57" s="204">
        <v>1334175.68</v>
      </c>
      <c r="BM57" s="204">
        <v>2918420.93</v>
      </c>
      <c r="BN57" s="204">
        <v>2339585.71</v>
      </c>
      <c r="BO57" s="204">
        <v>1634068.52</v>
      </c>
      <c r="BP57" s="204">
        <v>3597343.72</v>
      </c>
      <c r="BQ57" s="204">
        <v>2645853.73</v>
      </c>
      <c r="BR57" s="204">
        <v>877803.54</v>
      </c>
      <c r="BS57" s="206">
        <v>9179457</v>
      </c>
      <c r="BT57" s="204">
        <v>2237900.2000000002</v>
      </c>
      <c r="BU57" s="204">
        <v>275927.8</v>
      </c>
      <c r="BV57" s="204">
        <v>2120271.39</v>
      </c>
      <c r="BW57" s="204">
        <v>714596.06</v>
      </c>
      <c r="BX57" s="204">
        <v>2191276.73</v>
      </c>
      <c r="BY57" s="204">
        <v>5285468.4000000004</v>
      </c>
      <c r="BZ57" s="204">
        <v>1460510.85</v>
      </c>
      <c r="CA57" s="204">
        <v>839744.47</v>
      </c>
      <c r="CB57" s="204">
        <v>1133654.31</v>
      </c>
      <c r="CC57" s="204">
        <v>4537128.34</v>
      </c>
      <c r="CD57" s="204">
        <v>2804577.34</v>
      </c>
      <c r="CE57" s="204">
        <v>1821429.72</v>
      </c>
      <c r="CF57" s="204">
        <v>162111</v>
      </c>
      <c r="CG57" s="204">
        <v>2452660.66</v>
      </c>
      <c r="CH57" s="204">
        <v>1079571.3700000001</v>
      </c>
      <c r="CI57" s="204">
        <v>717448.44</v>
      </c>
      <c r="CJ57" s="204">
        <v>2363302.33</v>
      </c>
      <c r="CK57" s="204">
        <v>5305769.25</v>
      </c>
      <c r="CL57" s="204">
        <v>4885202.1900000004</v>
      </c>
      <c r="CM57" s="204">
        <v>1203756.81</v>
      </c>
    </row>
    <row r="58" spans="1:91" ht="24.6">
      <c r="A58" s="125">
        <v>1</v>
      </c>
      <c r="B58" s="255" t="s">
        <v>788</v>
      </c>
      <c r="C58" s="129" t="s">
        <v>415</v>
      </c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>
        <v>-541050</v>
      </c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>
        <v>0</v>
      </c>
      <c r="AV58" s="204"/>
      <c r="AW58" s="204"/>
      <c r="AX58" s="204"/>
      <c r="AY58" s="204"/>
      <c r="AZ58" s="204"/>
      <c r="BA58" s="204"/>
      <c r="BB58" s="204"/>
      <c r="BC58" s="204"/>
      <c r="BD58" s="204">
        <v>-51348231.549999997</v>
      </c>
      <c r="BE58" s="204">
        <v>0</v>
      </c>
      <c r="BF58" s="204">
        <v>0</v>
      </c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6"/>
      <c r="BT58" s="206"/>
      <c r="BU58" s="204"/>
      <c r="BV58" s="206"/>
      <c r="BW58" s="204"/>
      <c r="BX58" s="204"/>
      <c r="BY58" s="206"/>
      <c r="BZ58" s="206"/>
      <c r="CA58" s="204"/>
      <c r="CB58" s="206"/>
      <c r="CC58" s="206"/>
      <c r="CD58" s="206"/>
      <c r="CE58" s="206"/>
      <c r="CF58" s="206"/>
      <c r="CG58" s="204"/>
      <c r="CH58" s="204"/>
      <c r="CI58" s="204"/>
      <c r="CJ58" s="204"/>
      <c r="CK58" s="206"/>
      <c r="CL58" s="204">
        <v>-18550.77</v>
      </c>
      <c r="CM58" s="206"/>
    </row>
    <row r="59" spans="1:91" ht="24.6">
      <c r="A59" s="125">
        <v>1</v>
      </c>
      <c r="B59" s="255" t="s">
        <v>789</v>
      </c>
      <c r="C59" s="134" t="s">
        <v>1225</v>
      </c>
      <c r="D59" s="204">
        <v>-99265393.950000003</v>
      </c>
      <c r="E59" s="204">
        <v>-1335419.3400000001</v>
      </c>
      <c r="F59" s="204">
        <v>-1246557.68</v>
      </c>
      <c r="G59" s="204">
        <v>-878557.34</v>
      </c>
      <c r="H59" s="204">
        <v>-546808.93000000005</v>
      </c>
      <c r="I59" s="204">
        <v>-1508689.2</v>
      </c>
      <c r="J59" s="204">
        <v>-2558802.86</v>
      </c>
      <c r="K59" s="204">
        <v>-5346051.3899999997</v>
      </c>
      <c r="L59" s="204">
        <v>-1068801.6499999999</v>
      </c>
      <c r="M59" s="204">
        <v>-2501245.7000000002</v>
      </c>
      <c r="N59" s="204">
        <v>-11212536.02</v>
      </c>
      <c r="O59" s="204">
        <v>-521938.95</v>
      </c>
      <c r="P59" s="204">
        <v>-37212086.049999997</v>
      </c>
      <c r="Q59" s="204">
        <v>-2418364.98</v>
      </c>
      <c r="R59" s="204">
        <v>-4995456.4400000004</v>
      </c>
      <c r="S59" s="204">
        <v>-23486320.989999998</v>
      </c>
      <c r="T59" s="204">
        <v>-2806752.44</v>
      </c>
      <c r="U59" s="204">
        <v>-5763816.4699999997</v>
      </c>
      <c r="V59" s="204">
        <v>-1901578.24</v>
      </c>
      <c r="W59" s="204">
        <v>-522623.28</v>
      </c>
      <c r="X59" s="204">
        <v>-90120788.25</v>
      </c>
      <c r="Y59" s="204">
        <v>-2447463.42</v>
      </c>
      <c r="Z59" s="204">
        <v>-2638774.89</v>
      </c>
      <c r="AA59" s="204">
        <v>-1345217.92</v>
      </c>
      <c r="AB59" s="204">
        <v>-200154.45</v>
      </c>
      <c r="AC59" s="204">
        <v>-856506.18</v>
      </c>
      <c r="AD59" s="204"/>
      <c r="AE59" s="204">
        <v>-16957786.329999998</v>
      </c>
      <c r="AF59" s="204">
        <v>-2065946.97</v>
      </c>
      <c r="AG59" s="204">
        <v>-1262903.8</v>
      </c>
      <c r="AH59" s="204">
        <v>-1588399.01</v>
      </c>
      <c r="AI59" s="204">
        <v>-3068839.25</v>
      </c>
      <c r="AJ59" s="204">
        <v>-2885083.12</v>
      </c>
      <c r="AK59" s="204">
        <v>-542481.99</v>
      </c>
      <c r="AL59" s="204">
        <v>-246090578.63999999</v>
      </c>
      <c r="AM59" s="204">
        <v>-1183268.9099999999</v>
      </c>
      <c r="AN59" s="204">
        <v>-741007.41</v>
      </c>
      <c r="AO59" s="204">
        <v>-6137930.2599999998</v>
      </c>
      <c r="AP59" s="204">
        <v>-6190700.0499999998</v>
      </c>
      <c r="AQ59" s="204">
        <v>-1751219.44</v>
      </c>
      <c r="AR59" s="204">
        <v>-658317.25</v>
      </c>
      <c r="AS59" s="204">
        <v>-44266267.109999999</v>
      </c>
      <c r="AT59" s="204">
        <v>-2326518.83</v>
      </c>
      <c r="AU59" s="204">
        <v>-6658484.21</v>
      </c>
      <c r="AV59" s="204">
        <v>-2728507.16</v>
      </c>
      <c r="AW59" s="204">
        <v>-1217421.3500000001</v>
      </c>
      <c r="AX59" s="204">
        <v>-1319783.18</v>
      </c>
      <c r="AY59" s="204">
        <v>-1586563.89</v>
      </c>
      <c r="AZ59" s="204">
        <v>-1673767.24</v>
      </c>
      <c r="BA59" s="204">
        <v>-780035.99</v>
      </c>
      <c r="BB59" s="204">
        <v>-29196011.079999998</v>
      </c>
      <c r="BC59" s="204">
        <v>-1831829.48</v>
      </c>
      <c r="BD59" s="204">
        <v>-70543290.25</v>
      </c>
      <c r="BE59" s="204">
        <v>-19073615.09</v>
      </c>
      <c r="BF59" s="204">
        <v>-1195918.1200000001</v>
      </c>
      <c r="BG59" s="204">
        <v>-965128.71</v>
      </c>
      <c r="BH59" s="204">
        <v>-41828995.140000001</v>
      </c>
      <c r="BI59" s="204">
        <v>-1186774.72</v>
      </c>
      <c r="BJ59" s="204">
        <v>-471906.76</v>
      </c>
      <c r="BK59" s="204">
        <v>-1642277.21</v>
      </c>
      <c r="BL59" s="204">
        <v>-2641664.91</v>
      </c>
      <c r="BM59" s="204">
        <v>-66158351.340000004</v>
      </c>
      <c r="BN59" s="204">
        <v>-3476804.32</v>
      </c>
      <c r="BO59" s="204">
        <v>-2574149.2599999998</v>
      </c>
      <c r="BP59" s="204">
        <v>-6585938.4299999997</v>
      </c>
      <c r="BQ59" s="204">
        <v>-6600495.4199999999</v>
      </c>
      <c r="BR59" s="204">
        <v>-1357350.98</v>
      </c>
      <c r="BS59" s="204">
        <v>-351605509.26999998</v>
      </c>
      <c r="BT59" s="204">
        <v>-5701657.3300000001</v>
      </c>
      <c r="BU59" s="204">
        <v>-3162931.7</v>
      </c>
      <c r="BV59" s="204">
        <v>-29108737.100000001</v>
      </c>
      <c r="BW59" s="204"/>
      <c r="BX59" s="204">
        <v>-1181525.2</v>
      </c>
      <c r="BY59" s="204">
        <v>-13101853.640000001</v>
      </c>
      <c r="BZ59" s="204">
        <v>-1191281.48</v>
      </c>
      <c r="CA59" s="204">
        <v>-1319012.76</v>
      </c>
      <c r="CB59" s="204">
        <v>-1432657.67</v>
      </c>
      <c r="CC59" s="204">
        <v>-3933258.17</v>
      </c>
      <c r="CD59" s="204">
        <v>-11295079.140000001</v>
      </c>
      <c r="CE59" s="204">
        <v>-2703183.3</v>
      </c>
      <c r="CF59" s="204">
        <v>-10559587.4</v>
      </c>
      <c r="CG59" s="204">
        <v>-595616.54</v>
      </c>
      <c r="CH59" s="204">
        <v>-1023043.08</v>
      </c>
      <c r="CI59" s="204">
        <v>-992419.95</v>
      </c>
      <c r="CJ59" s="204">
        <v>-431157.01</v>
      </c>
      <c r="CK59" s="204">
        <v>-18133396.460000001</v>
      </c>
      <c r="CL59" s="204">
        <v>-1996060.27</v>
      </c>
      <c r="CM59" s="204">
        <v>-524104.89</v>
      </c>
    </row>
    <row r="60" spans="1:91" ht="24.6">
      <c r="A60" s="125">
        <v>1</v>
      </c>
      <c r="B60" s="255" t="s">
        <v>790</v>
      </c>
      <c r="C60" s="134" t="s">
        <v>1226</v>
      </c>
      <c r="D60" s="204">
        <v>11380291.67</v>
      </c>
      <c r="E60" s="204">
        <v>1786057.13</v>
      </c>
      <c r="F60" s="204">
        <v>1895675.93</v>
      </c>
      <c r="G60" s="204">
        <v>1977210.4</v>
      </c>
      <c r="H60" s="204">
        <v>1769153.85</v>
      </c>
      <c r="I60" s="204">
        <v>1773372.77</v>
      </c>
      <c r="J60" s="204">
        <v>3028598.86</v>
      </c>
      <c r="K60" s="204">
        <v>2652648.83</v>
      </c>
      <c r="L60" s="204">
        <v>2197394.52</v>
      </c>
      <c r="M60" s="204">
        <v>2709854.87</v>
      </c>
      <c r="N60" s="204">
        <v>7724850.1200000001</v>
      </c>
      <c r="O60" s="204">
        <v>874003.81</v>
      </c>
      <c r="P60" s="204">
        <v>13962230.73</v>
      </c>
      <c r="Q60" s="204">
        <v>1543974.94</v>
      </c>
      <c r="R60" s="204">
        <v>4812769.71</v>
      </c>
      <c r="S60" s="204">
        <v>3400385.2</v>
      </c>
      <c r="T60" s="204">
        <v>2082414.12</v>
      </c>
      <c r="U60" s="204">
        <v>1782398.69</v>
      </c>
      <c r="V60" s="204">
        <v>1617536.43</v>
      </c>
      <c r="W60" s="204">
        <v>1036608.9</v>
      </c>
      <c r="X60" s="204">
        <v>26630039.579999998</v>
      </c>
      <c r="Y60" s="204">
        <v>2375456.9500000002</v>
      </c>
      <c r="Z60" s="204">
        <v>3781125.07</v>
      </c>
      <c r="AA60" s="204">
        <v>4830216.42</v>
      </c>
      <c r="AB60" s="204">
        <v>1644489.45</v>
      </c>
      <c r="AC60" s="204">
        <v>2394781.91</v>
      </c>
      <c r="AD60" s="204"/>
      <c r="AE60" s="204">
        <v>5457264.6500000004</v>
      </c>
      <c r="AF60" s="204">
        <v>1317257.54</v>
      </c>
      <c r="AG60" s="204">
        <v>4845829.8600000003</v>
      </c>
      <c r="AH60" s="204">
        <v>2956134.24</v>
      </c>
      <c r="AI60" s="204">
        <v>2470567.2000000002</v>
      </c>
      <c r="AJ60" s="204">
        <v>1423472.14</v>
      </c>
      <c r="AK60" s="204">
        <v>1953199.02</v>
      </c>
      <c r="AL60" s="204">
        <v>65744956.969999999</v>
      </c>
      <c r="AM60" s="204">
        <v>5791426.3399999999</v>
      </c>
      <c r="AN60" s="204">
        <v>2490078.5299999998</v>
      </c>
      <c r="AO60" s="204">
        <v>5803922.7999999998</v>
      </c>
      <c r="AP60" s="204">
        <v>6242651.6799999997</v>
      </c>
      <c r="AQ60" s="204">
        <v>2620891.12</v>
      </c>
      <c r="AR60" s="204">
        <v>612890.42000000004</v>
      </c>
      <c r="AS60" s="204">
        <v>13456965.109999999</v>
      </c>
      <c r="AT60" s="204">
        <v>2554455.4900000002</v>
      </c>
      <c r="AU60" s="204">
        <v>11381143.93</v>
      </c>
      <c r="AV60" s="204">
        <v>9256776.3000000007</v>
      </c>
      <c r="AW60" s="204">
        <v>3833735.43</v>
      </c>
      <c r="AX60" s="204">
        <v>2051774.71</v>
      </c>
      <c r="AY60" s="204">
        <v>5548443.1399999997</v>
      </c>
      <c r="AZ60" s="204">
        <v>1321834.8</v>
      </c>
      <c r="BA60" s="204">
        <v>3222768.44</v>
      </c>
      <c r="BB60" s="204">
        <v>15636835.33</v>
      </c>
      <c r="BC60" s="204">
        <v>5928639.8200000003</v>
      </c>
      <c r="BD60" s="204">
        <v>25341754.739999998</v>
      </c>
      <c r="BE60" s="204">
        <v>1194587.8600000001</v>
      </c>
      <c r="BF60" s="204">
        <v>1689507.44</v>
      </c>
      <c r="BG60" s="204">
        <v>1583228.79</v>
      </c>
      <c r="BH60" s="204">
        <v>11121755.560000001</v>
      </c>
      <c r="BI60" s="204">
        <v>2679933.2200000002</v>
      </c>
      <c r="BJ60" s="204">
        <v>967402.68</v>
      </c>
      <c r="BK60" s="204">
        <v>1655564.83</v>
      </c>
      <c r="BL60" s="204">
        <v>780883.01</v>
      </c>
      <c r="BM60" s="204">
        <v>18793425.52</v>
      </c>
      <c r="BN60" s="204">
        <v>3574862.32</v>
      </c>
      <c r="BO60" s="204">
        <v>3068476.76</v>
      </c>
      <c r="BP60" s="204">
        <v>5270455.84</v>
      </c>
      <c r="BQ60" s="204">
        <v>1247266.18</v>
      </c>
      <c r="BR60" s="204">
        <v>1765517.57</v>
      </c>
      <c r="BS60" s="204">
        <v>35381807.520000003</v>
      </c>
      <c r="BT60" s="204">
        <v>1372501.26</v>
      </c>
      <c r="BU60" s="204">
        <v>2069396.53</v>
      </c>
      <c r="BV60" s="204">
        <v>19203296.620000001</v>
      </c>
      <c r="BW60" s="204">
        <v>24213.74</v>
      </c>
      <c r="BX60" s="204">
        <v>3305723.67</v>
      </c>
      <c r="BY60" s="204">
        <v>8272812.96</v>
      </c>
      <c r="BZ60" s="204">
        <v>2280342.85</v>
      </c>
      <c r="CA60" s="204">
        <v>1386038.73</v>
      </c>
      <c r="CB60" s="204">
        <v>2420004.09</v>
      </c>
      <c r="CC60" s="204">
        <v>2663022.59</v>
      </c>
      <c r="CD60" s="204">
        <v>5989450.5599999996</v>
      </c>
      <c r="CE60" s="204">
        <v>3509345.57</v>
      </c>
      <c r="CF60" s="204">
        <v>4556671.1500000004</v>
      </c>
      <c r="CG60" s="204">
        <v>1489579.65</v>
      </c>
      <c r="CH60" s="204">
        <v>1380408.93</v>
      </c>
      <c r="CI60" s="204">
        <v>1875723.29</v>
      </c>
      <c r="CJ60" s="204">
        <v>2518047.0499999998</v>
      </c>
      <c r="CK60" s="204">
        <v>5821659.5</v>
      </c>
      <c r="CL60" s="204">
        <v>1150588.57</v>
      </c>
      <c r="CM60" s="204">
        <v>1643396.05</v>
      </c>
    </row>
    <row r="61" spans="1:91" ht="24.6">
      <c r="A61" s="125">
        <v>2</v>
      </c>
      <c r="B61" s="255" t="s">
        <v>791</v>
      </c>
      <c r="C61" s="134" t="s">
        <v>416</v>
      </c>
      <c r="D61" s="204">
        <v>-69084</v>
      </c>
      <c r="E61" s="204">
        <v>-8847.75</v>
      </c>
      <c r="F61" s="204">
        <v>-12699.52</v>
      </c>
      <c r="G61" s="204"/>
      <c r="H61" s="204">
        <v>-20119</v>
      </c>
      <c r="I61" s="204">
        <v>-1181.5</v>
      </c>
      <c r="J61" s="204">
        <v>-337</v>
      </c>
      <c r="K61" s="204"/>
      <c r="L61" s="204"/>
      <c r="M61" s="204"/>
      <c r="N61" s="204"/>
      <c r="O61" s="204"/>
      <c r="P61" s="204">
        <v>-9145309.4600000009</v>
      </c>
      <c r="Q61" s="204">
        <v>-119103.46</v>
      </c>
      <c r="R61" s="204">
        <v>-352555.25</v>
      </c>
      <c r="S61" s="204">
        <v>-324942</v>
      </c>
      <c r="T61" s="204">
        <v>-851636.55</v>
      </c>
      <c r="U61" s="204">
        <v>-143652.26</v>
      </c>
      <c r="V61" s="204"/>
      <c r="W61" s="204">
        <v>-1723</v>
      </c>
      <c r="X61" s="204"/>
      <c r="Y61" s="204">
        <v>-3135.28</v>
      </c>
      <c r="Z61" s="204">
        <v>4555</v>
      </c>
      <c r="AA61" s="204"/>
      <c r="AB61" s="204"/>
      <c r="AC61" s="204"/>
      <c r="AD61" s="204"/>
      <c r="AE61" s="204"/>
      <c r="AF61" s="204"/>
      <c r="AG61" s="204"/>
      <c r="AH61" s="204">
        <v>-52429.3</v>
      </c>
      <c r="AI61" s="204">
        <v>-8406</v>
      </c>
      <c r="AJ61" s="204"/>
      <c r="AK61" s="204">
        <v>-126145</v>
      </c>
      <c r="AL61" s="204">
        <v>-8611543.0600000005</v>
      </c>
      <c r="AM61" s="204"/>
      <c r="AN61" s="204"/>
      <c r="AO61" s="204">
        <v>-410770.15</v>
      </c>
      <c r="AP61" s="204">
        <v>-843755.93</v>
      </c>
      <c r="AQ61" s="204">
        <v>-42674</v>
      </c>
      <c r="AR61" s="204">
        <v>-1679.75</v>
      </c>
      <c r="AS61" s="204">
        <v>-126260.1</v>
      </c>
      <c r="AT61" s="204">
        <v>-75356.570000000007</v>
      </c>
      <c r="AU61" s="204">
        <v>-204017.55</v>
      </c>
      <c r="AV61" s="204">
        <v>-203310.21</v>
      </c>
      <c r="AW61" s="204">
        <v>-2393.5300000000002</v>
      </c>
      <c r="AX61" s="204">
        <v>-150631.75</v>
      </c>
      <c r="AY61" s="204"/>
      <c r="AZ61" s="204"/>
      <c r="BA61" s="204"/>
      <c r="BB61" s="204">
        <v>-1114918.8</v>
      </c>
      <c r="BC61" s="204"/>
      <c r="BD61" s="204">
        <v>-1114104.1299999999</v>
      </c>
      <c r="BE61" s="204">
        <v>0</v>
      </c>
      <c r="BF61" s="204"/>
      <c r="BG61" s="204"/>
      <c r="BH61" s="204">
        <v>-144909.85</v>
      </c>
      <c r="BI61" s="204">
        <v>-1525</v>
      </c>
      <c r="BJ61" s="204">
        <v>-12004.2</v>
      </c>
      <c r="BK61" s="204">
        <v>-5300</v>
      </c>
      <c r="BL61" s="204"/>
      <c r="BM61" s="204">
        <v>-55760.800000000003</v>
      </c>
      <c r="BN61" s="204"/>
      <c r="BO61" s="204"/>
      <c r="BP61" s="204">
        <v>-270142</v>
      </c>
      <c r="BQ61" s="204">
        <v>-15125.5</v>
      </c>
      <c r="BR61" s="204">
        <v>-1435</v>
      </c>
      <c r="BS61" s="206">
        <v>-13789466.199999999</v>
      </c>
      <c r="BT61" s="206"/>
      <c r="BU61" s="206">
        <v>-61785.94</v>
      </c>
      <c r="BV61" s="206">
        <v>-2399227.25</v>
      </c>
      <c r="BW61" s="206">
        <v>-138078.81</v>
      </c>
      <c r="BX61" s="206">
        <v>-41315</v>
      </c>
      <c r="BY61" s="206"/>
      <c r="BZ61" s="206">
        <v>-9483.1200000000008</v>
      </c>
      <c r="CA61" s="206">
        <v>-16269.93</v>
      </c>
      <c r="CB61" s="206"/>
      <c r="CC61" s="206"/>
      <c r="CD61" s="206">
        <v>-26789.25</v>
      </c>
      <c r="CE61" s="206"/>
      <c r="CF61" s="206">
        <v>-300</v>
      </c>
      <c r="CG61" s="206"/>
      <c r="CH61" s="206"/>
      <c r="CI61" s="206"/>
      <c r="CJ61" s="206"/>
      <c r="CK61" s="206">
        <v>-497</v>
      </c>
      <c r="CL61" s="206">
        <v>-112</v>
      </c>
      <c r="CM61" s="206">
        <v>-7931</v>
      </c>
    </row>
    <row r="62" spans="1:91" ht="24.6">
      <c r="A62" s="125">
        <v>2</v>
      </c>
      <c r="B62" s="255" t="s">
        <v>792</v>
      </c>
      <c r="C62" s="135" t="s">
        <v>417</v>
      </c>
      <c r="D62" s="204"/>
      <c r="E62" s="204"/>
      <c r="F62" s="204">
        <v>3156.15</v>
      </c>
      <c r="G62" s="204"/>
      <c r="H62" s="204">
        <v>632720.75</v>
      </c>
      <c r="I62" s="204">
        <v>1385105.16</v>
      </c>
      <c r="J62" s="204">
        <v>1385772</v>
      </c>
      <c r="K62" s="204">
        <v>202231</v>
      </c>
      <c r="L62" s="204">
        <v>215318</v>
      </c>
      <c r="M62" s="204"/>
      <c r="N62" s="204">
        <v>1560667</v>
      </c>
      <c r="O62" s="204">
        <v>9978</v>
      </c>
      <c r="P62" s="204">
        <v>853094.45</v>
      </c>
      <c r="Q62" s="204">
        <v>2263854.4500000002</v>
      </c>
      <c r="R62" s="204"/>
      <c r="S62" s="204"/>
      <c r="T62" s="204">
        <v>994152.05</v>
      </c>
      <c r="U62" s="204"/>
      <c r="V62" s="204">
        <v>601110.69999999995</v>
      </c>
      <c r="W62" s="204">
        <v>630702.5</v>
      </c>
      <c r="X62" s="204">
        <v>1282990.98</v>
      </c>
      <c r="Y62" s="204"/>
      <c r="Z62" s="204"/>
      <c r="AA62" s="204"/>
      <c r="AB62" s="204"/>
      <c r="AC62" s="204">
        <v>638968.27</v>
      </c>
      <c r="AD62" s="204"/>
      <c r="AE62" s="204"/>
      <c r="AF62" s="204"/>
      <c r="AG62" s="204"/>
      <c r="AH62" s="204"/>
      <c r="AI62" s="204"/>
      <c r="AJ62" s="204"/>
      <c r="AK62" s="204">
        <v>979526</v>
      </c>
      <c r="AL62" s="204">
        <v>9762</v>
      </c>
      <c r="AM62" s="204">
        <v>1241</v>
      </c>
      <c r="AN62" s="204"/>
      <c r="AO62" s="204"/>
      <c r="AP62" s="204">
        <v>237</v>
      </c>
      <c r="AQ62" s="204">
        <v>2230</v>
      </c>
      <c r="AR62" s="204">
        <v>2877.25</v>
      </c>
      <c r="AS62" s="204"/>
      <c r="AT62" s="204">
        <v>113092.75</v>
      </c>
      <c r="AU62" s="204">
        <v>22259.27</v>
      </c>
      <c r="AV62" s="204">
        <v>10253.790000000001</v>
      </c>
      <c r="AW62" s="204">
        <v>6616.6</v>
      </c>
      <c r="AX62" s="204">
        <v>15464.65</v>
      </c>
      <c r="AY62" s="204"/>
      <c r="AZ62" s="204"/>
      <c r="BA62" s="204"/>
      <c r="BB62" s="204"/>
      <c r="BC62" s="204"/>
      <c r="BD62" s="204"/>
      <c r="BE62" s="204">
        <v>154499</v>
      </c>
      <c r="BF62" s="204"/>
      <c r="BG62" s="204"/>
      <c r="BH62" s="204">
        <v>22951.98</v>
      </c>
      <c r="BI62" s="204"/>
      <c r="BJ62" s="204">
        <v>11175.75</v>
      </c>
      <c r="BK62" s="204"/>
      <c r="BL62" s="204"/>
      <c r="BM62" s="204">
        <v>50</v>
      </c>
      <c r="BN62" s="204"/>
      <c r="BO62" s="204"/>
      <c r="BP62" s="204">
        <v>23897.5</v>
      </c>
      <c r="BQ62" s="204"/>
      <c r="BR62" s="204"/>
      <c r="BS62" s="204">
        <v>474455.25</v>
      </c>
      <c r="BT62" s="204">
        <v>26</v>
      </c>
      <c r="BU62" s="204">
        <v>5149.3900000000003</v>
      </c>
      <c r="BV62" s="204">
        <v>149024</v>
      </c>
      <c r="BW62" s="204">
        <v>530859.15</v>
      </c>
      <c r="BX62" s="206">
        <v>495857</v>
      </c>
      <c r="BY62" s="206">
        <v>37690.25</v>
      </c>
      <c r="BZ62" s="204">
        <v>281898.02</v>
      </c>
      <c r="CA62" s="204">
        <v>883</v>
      </c>
      <c r="CB62" s="204">
        <v>308912</v>
      </c>
      <c r="CC62" s="206">
        <v>425640</v>
      </c>
      <c r="CD62" s="204">
        <v>924</v>
      </c>
      <c r="CE62" s="204">
        <v>1689320</v>
      </c>
      <c r="CF62" s="206"/>
      <c r="CG62" s="204">
        <v>1237137</v>
      </c>
      <c r="CH62" s="206">
        <v>788618.25</v>
      </c>
      <c r="CI62" s="204"/>
      <c r="CJ62" s="206">
        <v>1011492.25</v>
      </c>
      <c r="CK62" s="206">
        <v>1315978.75</v>
      </c>
      <c r="CL62" s="206">
        <v>758877.5</v>
      </c>
      <c r="CM62" s="206">
        <v>1645674.75</v>
      </c>
    </row>
    <row r="63" spans="1:91" ht="24.6">
      <c r="A63" s="125">
        <v>1</v>
      </c>
      <c r="B63" s="255" t="s">
        <v>793</v>
      </c>
      <c r="C63" s="135" t="s">
        <v>418</v>
      </c>
      <c r="D63" s="204">
        <v>1044822</v>
      </c>
      <c r="E63" s="204">
        <v>747516.95</v>
      </c>
      <c r="F63" s="204">
        <v>1455164</v>
      </c>
      <c r="G63" s="204">
        <v>3177677</v>
      </c>
      <c r="H63" s="204">
        <v>998381.99</v>
      </c>
      <c r="I63" s="204">
        <v>2295339</v>
      </c>
      <c r="J63" s="204">
        <v>1753267</v>
      </c>
      <c r="K63" s="204">
        <v>1868704</v>
      </c>
      <c r="L63" s="204">
        <v>969836.49</v>
      </c>
      <c r="M63" s="204">
        <v>1757273</v>
      </c>
      <c r="N63" s="204">
        <v>1624859</v>
      </c>
      <c r="O63" s="204">
        <v>1152468.77</v>
      </c>
      <c r="P63" s="204">
        <v>3761562.5</v>
      </c>
      <c r="Q63" s="204">
        <v>2014361.73</v>
      </c>
      <c r="R63" s="204">
        <v>2709932.5</v>
      </c>
      <c r="S63" s="204">
        <v>2306850</v>
      </c>
      <c r="T63" s="204">
        <v>2061061.84</v>
      </c>
      <c r="U63" s="204">
        <v>1343834</v>
      </c>
      <c r="V63" s="204">
        <v>1779076.66</v>
      </c>
      <c r="W63" s="204">
        <v>1157468.8600000001</v>
      </c>
      <c r="X63" s="204">
        <v>4614528.25</v>
      </c>
      <c r="Y63" s="204">
        <v>1491396.48</v>
      </c>
      <c r="Z63" s="204">
        <v>1746506</v>
      </c>
      <c r="AA63" s="204">
        <v>2707445</v>
      </c>
      <c r="AB63" s="204">
        <v>382788</v>
      </c>
      <c r="AC63" s="204">
        <v>1087786</v>
      </c>
      <c r="AD63" s="204">
        <v>445016</v>
      </c>
      <c r="AE63" s="204">
        <v>814003</v>
      </c>
      <c r="AF63" s="204">
        <v>2494932.9</v>
      </c>
      <c r="AG63" s="204">
        <v>1247034.54</v>
      </c>
      <c r="AH63" s="204">
        <v>6173402.7800000003</v>
      </c>
      <c r="AI63" s="204">
        <v>3490837</v>
      </c>
      <c r="AJ63" s="204">
        <v>1203170</v>
      </c>
      <c r="AK63" s="204">
        <v>1040928</v>
      </c>
      <c r="AL63" s="204">
        <v>10349507.73</v>
      </c>
      <c r="AM63" s="204">
        <v>3260711</v>
      </c>
      <c r="AN63" s="204">
        <v>1654226</v>
      </c>
      <c r="AO63" s="204">
        <v>1484633</v>
      </c>
      <c r="AP63" s="204">
        <v>916534</v>
      </c>
      <c r="AQ63" s="204">
        <v>390159</v>
      </c>
      <c r="AR63" s="204">
        <v>481948</v>
      </c>
      <c r="AS63" s="204">
        <v>6471590.5</v>
      </c>
      <c r="AT63" s="204">
        <v>2210767.2599999998</v>
      </c>
      <c r="AU63" s="204">
        <v>4462036</v>
      </c>
      <c r="AV63" s="204">
        <v>2260251.7400000002</v>
      </c>
      <c r="AW63" s="204">
        <v>203335</v>
      </c>
      <c r="AX63" s="204">
        <v>771977.25</v>
      </c>
      <c r="AY63" s="204">
        <v>1162331.5</v>
      </c>
      <c r="AZ63" s="204">
        <v>2655389</v>
      </c>
      <c r="BA63" s="204">
        <v>1444742</v>
      </c>
      <c r="BB63" s="204">
        <v>5285822.41</v>
      </c>
      <c r="BC63" s="204">
        <v>1300850.3899999999</v>
      </c>
      <c r="BD63" s="204">
        <v>4873703.62</v>
      </c>
      <c r="BE63" s="204">
        <v>8429833.3200000003</v>
      </c>
      <c r="BF63" s="204">
        <v>525086.75</v>
      </c>
      <c r="BG63" s="204">
        <v>2089402</v>
      </c>
      <c r="BH63" s="204">
        <v>5016628.1500000004</v>
      </c>
      <c r="BI63" s="204">
        <v>1056005</v>
      </c>
      <c r="BJ63" s="204">
        <v>569371</v>
      </c>
      <c r="BK63" s="204">
        <v>2568711</v>
      </c>
      <c r="BL63" s="204">
        <v>727912</v>
      </c>
      <c r="BM63" s="204">
        <v>2107027.35</v>
      </c>
      <c r="BN63" s="204">
        <v>2317426.5</v>
      </c>
      <c r="BO63" s="204">
        <v>681485.75</v>
      </c>
      <c r="BP63" s="204">
        <v>1017394</v>
      </c>
      <c r="BQ63" s="204">
        <v>1027552</v>
      </c>
      <c r="BR63" s="204">
        <v>254378</v>
      </c>
      <c r="BS63" s="206">
        <v>4639045.2</v>
      </c>
      <c r="BT63" s="204">
        <v>1336744</v>
      </c>
      <c r="BU63" s="204">
        <v>240958.34</v>
      </c>
      <c r="BV63" s="206">
        <v>6691678</v>
      </c>
      <c r="BW63" s="206">
        <v>1340</v>
      </c>
      <c r="BX63" s="206">
        <v>706492.5</v>
      </c>
      <c r="BY63" s="206">
        <v>4252093</v>
      </c>
      <c r="BZ63" s="204">
        <v>353262.5</v>
      </c>
      <c r="CA63" s="206">
        <v>1659163</v>
      </c>
      <c r="CB63" s="204">
        <v>1216265</v>
      </c>
      <c r="CC63" s="204">
        <v>874543</v>
      </c>
      <c r="CD63" s="206">
        <v>3014360.67</v>
      </c>
      <c r="CE63" s="206">
        <v>3327891</v>
      </c>
      <c r="CF63" s="206">
        <v>1353313</v>
      </c>
      <c r="CG63" s="204">
        <v>179071</v>
      </c>
      <c r="CH63" s="204">
        <v>911100.8</v>
      </c>
      <c r="CI63" s="206">
        <v>1066734.94</v>
      </c>
      <c r="CJ63" s="206">
        <v>753877</v>
      </c>
      <c r="CK63" s="206">
        <v>1459960.5</v>
      </c>
      <c r="CL63" s="204">
        <v>889768</v>
      </c>
      <c r="CM63" s="206">
        <v>277395.40000000002</v>
      </c>
    </row>
    <row r="64" spans="1:91" ht="24.6">
      <c r="A64" s="125">
        <v>3</v>
      </c>
      <c r="B64" s="255" t="s">
        <v>794</v>
      </c>
      <c r="C64" s="134" t="s">
        <v>1227</v>
      </c>
      <c r="D64" s="204"/>
      <c r="E64" s="204"/>
      <c r="F64" s="204"/>
      <c r="G64" s="204"/>
      <c r="H64" s="204">
        <v>4119361.49</v>
      </c>
      <c r="I64" s="204"/>
      <c r="J64" s="204"/>
      <c r="K64" s="204"/>
      <c r="L64" s="204"/>
      <c r="M64" s="204"/>
      <c r="N64" s="204">
        <v>0</v>
      </c>
      <c r="O64" s="204"/>
      <c r="P64" s="204">
        <v>7548403.7199999997</v>
      </c>
      <c r="Q64" s="204"/>
      <c r="R64" s="204"/>
      <c r="S64" s="204">
        <v>4635496.0599999996</v>
      </c>
      <c r="T64" s="204"/>
      <c r="U64" s="204">
        <v>4119361.49</v>
      </c>
      <c r="V64" s="204"/>
      <c r="W64" s="204">
        <v>3912907.66</v>
      </c>
      <c r="X64" s="204"/>
      <c r="Y64" s="204"/>
      <c r="Z64" s="204"/>
      <c r="AA64" s="204">
        <v>4635496.0599999996</v>
      </c>
      <c r="AB64" s="204">
        <v>5119361.49</v>
      </c>
      <c r="AC64" s="204"/>
      <c r="AD64" s="204"/>
      <c r="AE64" s="204"/>
      <c r="AF64" s="204"/>
      <c r="AG64" s="204">
        <v>4119361.49</v>
      </c>
      <c r="AH64" s="204">
        <v>4222588.4000000004</v>
      </c>
      <c r="AI64" s="204">
        <v>4945176.8099999996</v>
      </c>
      <c r="AJ64" s="204"/>
      <c r="AK64" s="204"/>
      <c r="AL64" s="204"/>
      <c r="AM64" s="204"/>
      <c r="AN64" s="204"/>
      <c r="AO64" s="204"/>
      <c r="AP64" s="204"/>
      <c r="AQ64" s="204"/>
      <c r="AR64" s="204">
        <v>4016134.57</v>
      </c>
      <c r="AS64" s="204">
        <v>5361311.38</v>
      </c>
      <c r="AT64" s="204"/>
      <c r="AU64" s="204"/>
      <c r="AV64" s="204"/>
      <c r="AW64" s="204"/>
      <c r="AX64" s="204"/>
      <c r="AY64" s="204"/>
      <c r="AZ64" s="204"/>
      <c r="BA64" s="204"/>
      <c r="BB64" s="204">
        <v>5567765.21</v>
      </c>
      <c r="BC64" s="204"/>
      <c r="BD64" s="204"/>
      <c r="BE64" s="204"/>
      <c r="BF64" s="204"/>
      <c r="BG64" s="204">
        <v>4119361.49</v>
      </c>
      <c r="BH64" s="204">
        <v>4535496.0599999996</v>
      </c>
      <c r="BI64" s="204"/>
      <c r="BJ64" s="204"/>
      <c r="BK64" s="204"/>
      <c r="BL64" s="204"/>
      <c r="BM64" s="204"/>
      <c r="BN64" s="204"/>
      <c r="BO64" s="204"/>
      <c r="BP64" s="204"/>
      <c r="BQ64" s="204">
        <v>4945176.8099999996</v>
      </c>
      <c r="BR64" s="204"/>
      <c r="BS64" s="206"/>
      <c r="BT64" s="204"/>
      <c r="BU64" s="204"/>
      <c r="BV64" s="204">
        <v>5154857.55</v>
      </c>
      <c r="BW64" s="204"/>
      <c r="BX64" s="204"/>
      <c r="BY64" s="206"/>
      <c r="BZ64" s="204"/>
      <c r="CA64" s="204"/>
      <c r="CB64" s="204"/>
      <c r="CC64" s="204"/>
      <c r="CD64" s="206"/>
      <c r="CE64" s="204">
        <v>4532269.1500000004</v>
      </c>
      <c r="CF64" s="206"/>
      <c r="CG64" s="204"/>
      <c r="CH64" s="204"/>
      <c r="CI64" s="206">
        <v>4532269.1500000004</v>
      </c>
      <c r="CJ64" s="204"/>
      <c r="CK64" s="206"/>
      <c r="CL64" s="204"/>
      <c r="CM64" s="204"/>
    </row>
    <row r="65" spans="1:91" ht="24.6">
      <c r="A65" s="125">
        <v>14</v>
      </c>
      <c r="B65" s="255" t="s">
        <v>795</v>
      </c>
      <c r="C65" s="129" t="s">
        <v>419</v>
      </c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4"/>
      <c r="AT65" s="204"/>
      <c r="AU65" s="204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>
        <v>4000000</v>
      </c>
      <c r="BH65" s="204"/>
      <c r="BI65" s="204"/>
      <c r="BJ65" s="204">
        <v>5700000</v>
      </c>
      <c r="BK65" s="204"/>
      <c r="BL65" s="204"/>
      <c r="BM65" s="204"/>
      <c r="BN65" s="204"/>
      <c r="BO65" s="204"/>
      <c r="BP65" s="204"/>
      <c r="BQ65" s="204"/>
      <c r="BR65" s="204"/>
      <c r="BS65" s="206"/>
      <c r="BT65" s="206"/>
      <c r="BU65" s="206"/>
      <c r="BV65" s="206"/>
      <c r="BW65" s="206"/>
      <c r="BX65" s="206"/>
      <c r="BY65" s="206"/>
      <c r="BZ65" s="206"/>
      <c r="CA65" s="204"/>
      <c r="CB65" s="206"/>
      <c r="CC65" s="206"/>
      <c r="CD65" s="206"/>
      <c r="CE65" s="204"/>
      <c r="CF65" s="206"/>
      <c r="CG65" s="204"/>
      <c r="CH65" s="206"/>
      <c r="CI65" s="206"/>
      <c r="CJ65" s="204"/>
      <c r="CK65" s="206"/>
      <c r="CL65" s="204"/>
      <c r="CM65" s="204"/>
    </row>
    <row r="66" spans="1:91" ht="24.6">
      <c r="A66" s="125">
        <v>2</v>
      </c>
      <c r="B66" s="255" t="s">
        <v>796</v>
      </c>
      <c r="C66" s="137" t="s">
        <v>1228</v>
      </c>
      <c r="D66" s="204">
        <v>1049464</v>
      </c>
      <c r="E66" s="204">
        <v>4444871.0999999996</v>
      </c>
      <c r="F66" s="204">
        <v>666301.04</v>
      </c>
      <c r="G66" s="204">
        <v>283870</v>
      </c>
      <c r="H66" s="204">
        <v>222956.73</v>
      </c>
      <c r="I66" s="204">
        <v>5156993.4800000004</v>
      </c>
      <c r="J66" s="204">
        <v>2879402.19</v>
      </c>
      <c r="K66" s="204">
        <v>22056135.73</v>
      </c>
      <c r="L66" s="204">
        <v>2237727.9500000002</v>
      </c>
      <c r="M66" s="204">
        <v>595967.88</v>
      </c>
      <c r="N66" s="204">
        <v>9849881.9199999999</v>
      </c>
      <c r="O66" s="204">
        <v>75771.25</v>
      </c>
      <c r="P66" s="204">
        <v>24678263.489999998</v>
      </c>
      <c r="Q66" s="204">
        <v>685468.78</v>
      </c>
      <c r="R66" s="204">
        <v>11321094.23</v>
      </c>
      <c r="S66" s="204">
        <v>4474358.09</v>
      </c>
      <c r="T66" s="204">
        <v>1853137.77</v>
      </c>
      <c r="U66" s="204">
        <v>1121454.0900000001</v>
      </c>
      <c r="V66" s="204">
        <v>529319.28</v>
      </c>
      <c r="W66" s="204">
        <v>80154.880000000005</v>
      </c>
      <c r="X66" s="204">
        <v>80808525.769999996</v>
      </c>
      <c r="Y66" s="204">
        <v>404621.22</v>
      </c>
      <c r="Z66" s="204">
        <v>3570314.47</v>
      </c>
      <c r="AA66" s="204">
        <v>1526653.53</v>
      </c>
      <c r="AB66" s="204">
        <v>206995</v>
      </c>
      <c r="AC66" s="204">
        <v>463631.98</v>
      </c>
      <c r="AD66" s="204">
        <v>124825</v>
      </c>
      <c r="AE66" s="204">
        <v>1158709.05</v>
      </c>
      <c r="AF66" s="204">
        <v>238448.37</v>
      </c>
      <c r="AG66" s="204">
        <v>37331.699999999997</v>
      </c>
      <c r="AH66" s="204">
        <v>2600293.0499999998</v>
      </c>
      <c r="AI66" s="204">
        <v>3838303.91</v>
      </c>
      <c r="AJ66" s="204">
        <v>451373.63</v>
      </c>
      <c r="AK66" s="204">
        <v>852094.8</v>
      </c>
      <c r="AL66" s="204">
        <v>179217511.09</v>
      </c>
      <c r="AM66" s="204">
        <v>692930</v>
      </c>
      <c r="AN66" s="204">
        <v>153292</v>
      </c>
      <c r="AO66" s="204">
        <v>7172837.8300000001</v>
      </c>
      <c r="AP66" s="204">
        <v>2999618.28</v>
      </c>
      <c r="AQ66" s="204">
        <v>1112257</v>
      </c>
      <c r="AR66" s="204">
        <v>148387.75</v>
      </c>
      <c r="AS66" s="204">
        <v>31216215.52</v>
      </c>
      <c r="AT66" s="204">
        <v>1294221.8600000001</v>
      </c>
      <c r="AU66" s="204">
        <v>754238.28</v>
      </c>
      <c r="AV66" s="204">
        <v>1699678.63</v>
      </c>
      <c r="AW66" s="204">
        <v>121082.28</v>
      </c>
      <c r="AX66" s="204">
        <v>776092.91</v>
      </c>
      <c r="AY66" s="204">
        <v>1266252.8400000001</v>
      </c>
      <c r="AZ66" s="204">
        <v>878277.95</v>
      </c>
      <c r="BA66" s="204">
        <v>495436.78</v>
      </c>
      <c r="BB66" s="204">
        <v>34565342.259999998</v>
      </c>
      <c r="BC66" s="204">
        <v>228882.02</v>
      </c>
      <c r="BD66" s="204">
        <v>35517146.799999997</v>
      </c>
      <c r="BE66" s="204">
        <v>2185868.21</v>
      </c>
      <c r="BF66" s="204">
        <v>749743.3</v>
      </c>
      <c r="BG66" s="204">
        <v>5799862.96</v>
      </c>
      <c r="BH66" s="204">
        <v>29871893.93</v>
      </c>
      <c r="BI66" s="204">
        <v>642835.01</v>
      </c>
      <c r="BJ66" s="204">
        <v>1385734.47</v>
      </c>
      <c r="BK66" s="204">
        <v>1763368.48</v>
      </c>
      <c r="BL66" s="204">
        <v>648872.06000000006</v>
      </c>
      <c r="BM66" s="204">
        <v>21318256.699999999</v>
      </c>
      <c r="BN66" s="204">
        <v>1837277.78</v>
      </c>
      <c r="BO66" s="204">
        <v>4056550.33</v>
      </c>
      <c r="BP66" s="204">
        <v>1466715.75</v>
      </c>
      <c r="BQ66" s="204">
        <v>506374.3</v>
      </c>
      <c r="BR66" s="204">
        <v>991455.2</v>
      </c>
      <c r="BS66" s="206">
        <v>46488141.369999997</v>
      </c>
      <c r="BT66" s="206">
        <v>872493.08</v>
      </c>
      <c r="BU66" s="206">
        <v>487223.26</v>
      </c>
      <c r="BV66" s="206">
        <v>27893953.239999998</v>
      </c>
      <c r="BW66" s="204">
        <v>17915</v>
      </c>
      <c r="BX66" s="206">
        <v>351811.89</v>
      </c>
      <c r="BY66" s="206">
        <v>4668164.8499999996</v>
      </c>
      <c r="BZ66" s="204">
        <v>728017.25</v>
      </c>
      <c r="CA66" s="204">
        <v>415906.91</v>
      </c>
      <c r="CB66" s="206">
        <v>976964</v>
      </c>
      <c r="CC66" s="206">
        <v>7246528.9400000004</v>
      </c>
      <c r="CD66" s="204">
        <v>5945133.2300000004</v>
      </c>
      <c r="CE66" s="204">
        <v>1060458.26</v>
      </c>
      <c r="CF66" s="206">
        <v>7393921.75</v>
      </c>
      <c r="CG66" s="204">
        <v>507278.52</v>
      </c>
      <c r="CH66" s="204">
        <v>298071.07</v>
      </c>
      <c r="CI66" s="206">
        <v>330599.25</v>
      </c>
      <c r="CJ66" s="206">
        <v>1062483.8</v>
      </c>
      <c r="CK66" s="206">
        <v>22094257.75</v>
      </c>
      <c r="CL66" s="204">
        <v>64696</v>
      </c>
      <c r="CM66" s="206">
        <v>747223.11</v>
      </c>
    </row>
    <row r="67" spans="1:91" ht="24.6">
      <c r="A67" s="125">
        <v>2</v>
      </c>
      <c r="B67" s="255" t="s">
        <v>797</v>
      </c>
      <c r="C67" s="135" t="s">
        <v>420</v>
      </c>
      <c r="D67" s="204">
        <v>2966097</v>
      </c>
      <c r="E67" s="204">
        <v>155969.9</v>
      </c>
      <c r="F67" s="204">
        <v>56394</v>
      </c>
      <c r="G67" s="204">
        <v>120271.73</v>
      </c>
      <c r="H67" s="204">
        <v>58312</v>
      </c>
      <c r="I67" s="204">
        <v>143946</v>
      </c>
      <c r="J67" s="204">
        <v>577764.75</v>
      </c>
      <c r="K67" s="204">
        <v>2450687.9500000002</v>
      </c>
      <c r="L67" s="204">
        <v>173105.3</v>
      </c>
      <c r="M67" s="204">
        <v>408892.24</v>
      </c>
      <c r="N67" s="204">
        <v>2724180</v>
      </c>
      <c r="O67" s="204">
        <v>35983.75</v>
      </c>
      <c r="P67" s="204">
        <v>17605048.329999998</v>
      </c>
      <c r="Q67" s="204">
        <v>181448.8</v>
      </c>
      <c r="R67" s="204">
        <v>1692876.43</v>
      </c>
      <c r="S67" s="204">
        <v>1954854.68</v>
      </c>
      <c r="T67" s="204">
        <v>182782.34</v>
      </c>
      <c r="U67" s="204">
        <v>125070.9</v>
      </c>
      <c r="V67" s="204">
        <v>51897.919999999998</v>
      </c>
      <c r="W67" s="204">
        <v>42374</v>
      </c>
      <c r="X67" s="204">
        <v>32518223.649999999</v>
      </c>
      <c r="Y67" s="204">
        <v>429073.7</v>
      </c>
      <c r="Z67" s="204">
        <v>242331.8</v>
      </c>
      <c r="AA67" s="204">
        <v>213830.41</v>
      </c>
      <c r="AB67" s="204">
        <v>66550</v>
      </c>
      <c r="AC67" s="204">
        <v>43323</v>
      </c>
      <c r="AD67" s="204">
        <v>83837</v>
      </c>
      <c r="AE67" s="204">
        <v>1667101.34</v>
      </c>
      <c r="AF67" s="204">
        <v>239547.25</v>
      </c>
      <c r="AG67" s="204">
        <v>147188.6</v>
      </c>
      <c r="AH67" s="204">
        <v>124532</v>
      </c>
      <c r="AI67" s="204">
        <v>855257.59</v>
      </c>
      <c r="AJ67" s="204">
        <v>138892.71</v>
      </c>
      <c r="AK67" s="204">
        <v>50434</v>
      </c>
      <c r="AL67" s="204">
        <v>58758655.009999998</v>
      </c>
      <c r="AM67" s="204">
        <v>347951</v>
      </c>
      <c r="AN67" s="204">
        <v>287839.5</v>
      </c>
      <c r="AO67" s="204">
        <v>16464397.35</v>
      </c>
      <c r="AP67" s="204">
        <v>495949.31</v>
      </c>
      <c r="AQ67" s="204">
        <v>96420</v>
      </c>
      <c r="AR67" s="204">
        <v>88799.5</v>
      </c>
      <c r="AS67" s="204">
        <v>17387355.390000001</v>
      </c>
      <c r="AT67" s="204">
        <v>371861.06</v>
      </c>
      <c r="AU67" s="204">
        <v>945875.55</v>
      </c>
      <c r="AV67" s="204">
        <v>235065.99</v>
      </c>
      <c r="AW67" s="204">
        <v>168751</v>
      </c>
      <c r="AX67" s="204">
        <v>178951.16</v>
      </c>
      <c r="AY67" s="204">
        <v>55207.06</v>
      </c>
      <c r="AZ67" s="204">
        <v>263593.46999999997</v>
      </c>
      <c r="BA67" s="204">
        <v>65323.79</v>
      </c>
      <c r="BB67" s="204">
        <v>17234638.859999999</v>
      </c>
      <c r="BC67" s="204">
        <v>1955233.76</v>
      </c>
      <c r="BD67" s="204">
        <v>37087191.270000003</v>
      </c>
      <c r="BE67" s="204">
        <v>521267.03</v>
      </c>
      <c r="BF67" s="204">
        <v>20722.25</v>
      </c>
      <c r="BG67" s="204">
        <v>72275.600000000006</v>
      </c>
      <c r="BH67" s="204">
        <v>29540370.68</v>
      </c>
      <c r="BI67" s="204">
        <v>64497.37</v>
      </c>
      <c r="BJ67" s="204">
        <v>85941.9</v>
      </c>
      <c r="BK67" s="204">
        <v>155472</v>
      </c>
      <c r="BL67" s="204">
        <v>51581.11</v>
      </c>
      <c r="BM67" s="204">
        <v>30284735.41</v>
      </c>
      <c r="BN67" s="204">
        <v>112736.6</v>
      </c>
      <c r="BO67" s="204">
        <v>170015.59</v>
      </c>
      <c r="BP67" s="204">
        <v>141795.26999999999</v>
      </c>
      <c r="BQ67" s="204">
        <v>197806.39</v>
      </c>
      <c r="BR67" s="204">
        <v>2473306</v>
      </c>
      <c r="BS67" s="204">
        <v>99676504.569999993</v>
      </c>
      <c r="BT67" s="204">
        <v>61232.160000000003</v>
      </c>
      <c r="BU67" s="204">
        <v>80876</v>
      </c>
      <c r="BV67" s="204">
        <v>9427609.6899999995</v>
      </c>
      <c r="BW67" s="204"/>
      <c r="BX67" s="204">
        <v>177106.82</v>
      </c>
      <c r="BY67" s="204">
        <v>2607645.15</v>
      </c>
      <c r="BZ67" s="204">
        <v>134144.69</v>
      </c>
      <c r="CA67" s="204">
        <v>23306</v>
      </c>
      <c r="CB67" s="204">
        <v>81744</v>
      </c>
      <c r="CC67" s="204">
        <v>117156</v>
      </c>
      <c r="CD67" s="204">
        <v>413757.81</v>
      </c>
      <c r="CE67" s="204">
        <v>294684.49</v>
      </c>
      <c r="CF67" s="204">
        <v>2309851.85</v>
      </c>
      <c r="CG67" s="204">
        <v>81135.5</v>
      </c>
      <c r="CH67" s="206">
        <v>89243.37</v>
      </c>
      <c r="CI67" s="204">
        <v>79637.56</v>
      </c>
      <c r="CJ67" s="204">
        <v>84089</v>
      </c>
      <c r="CK67" s="204">
        <v>4405903.66</v>
      </c>
      <c r="CL67" s="204">
        <v>63752.09</v>
      </c>
      <c r="CM67" s="204">
        <v>97687.09</v>
      </c>
    </row>
    <row r="68" spans="1:91" ht="49.2">
      <c r="A68" s="125">
        <v>2</v>
      </c>
      <c r="B68" s="255" t="s">
        <v>798</v>
      </c>
      <c r="C68" s="135" t="s">
        <v>1229</v>
      </c>
      <c r="D68" s="204">
        <v>-1210309.49</v>
      </c>
      <c r="E68" s="204">
        <v>-32306.37</v>
      </c>
      <c r="F68" s="204"/>
      <c r="G68" s="204"/>
      <c r="H68" s="204">
        <v>-269058.92</v>
      </c>
      <c r="I68" s="204">
        <v>-4914.49</v>
      </c>
      <c r="J68" s="204"/>
      <c r="K68" s="204">
        <v>-580079.17000000004</v>
      </c>
      <c r="L68" s="204"/>
      <c r="M68" s="204"/>
      <c r="N68" s="204">
        <v>-140047.88</v>
      </c>
      <c r="O68" s="204"/>
      <c r="P68" s="204">
        <v>-2910998.4</v>
      </c>
      <c r="Q68" s="204">
        <v>-24523.46</v>
      </c>
      <c r="R68" s="204">
        <v>-3817.18</v>
      </c>
      <c r="S68" s="204"/>
      <c r="T68" s="204"/>
      <c r="U68" s="204">
        <v>-12596.9</v>
      </c>
      <c r="V68" s="204"/>
      <c r="W68" s="204"/>
      <c r="X68" s="204">
        <v>-9892637.3000000007</v>
      </c>
      <c r="Y68" s="204">
        <v>-165308.72</v>
      </c>
      <c r="Z68" s="204"/>
      <c r="AA68" s="204"/>
      <c r="AB68" s="204"/>
      <c r="AC68" s="204"/>
      <c r="AD68" s="204"/>
      <c r="AE68" s="204"/>
      <c r="AF68" s="204"/>
      <c r="AG68" s="204">
        <v>-2260.9499999999998</v>
      </c>
      <c r="AH68" s="204"/>
      <c r="AI68" s="204"/>
      <c r="AJ68" s="204"/>
      <c r="AK68" s="204"/>
      <c r="AL68" s="204">
        <v>-6265300.7300000004</v>
      </c>
      <c r="AM68" s="204"/>
      <c r="AN68" s="204">
        <v>-52769.94</v>
      </c>
      <c r="AO68" s="204">
        <v>-11097199.859999999</v>
      </c>
      <c r="AP68" s="204"/>
      <c r="AQ68" s="204"/>
      <c r="AR68" s="204">
        <v>-6441.49</v>
      </c>
      <c r="AS68" s="204">
        <v>-3891332.8</v>
      </c>
      <c r="AT68" s="204">
        <v>-38769.89</v>
      </c>
      <c r="AU68" s="204">
        <v>-56237.74</v>
      </c>
      <c r="AV68" s="204">
        <v>-30357.77</v>
      </c>
      <c r="AW68" s="204"/>
      <c r="AX68" s="204"/>
      <c r="AY68" s="204"/>
      <c r="AZ68" s="204">
        <v>-39010.089999999997</v>
      </c>
      <c r="BA68" s="204"/>
      <c r="BB68" s="204">
        <v>-240268.85</v>
      </c>
      <c r="BC68" s="204"/>
      <c r="BD68" s="204">
        <v>-5576316.9800000004</v>
      </c>
      <c r="BE68" s="204">
        <v>-134668.49</v>
      </c>
      <c r="BF68" s="204"/>
      <c r="BG68" s="204"/>
      <c r="BH68" s="204">
        <v>-1974277.31</v>
      </c>
      <c r="BI68" s="204"/>
      <c r="BJ68" s="204">
        <v>-7470.96</v>
      </c>
      <c r="BK68" s="204">
        <v>-324</v>
      </c>
      <c r="BL68" s="204"/>
      <c r="BM68" s="204">
        <v>-4815470.16</v>
      </c>
      <c r="BN68" s="204">
        <v>-1146.68</v>
      </c>
      <c r="BO68" s="204"/>
      <c r="BP68" s="204"/>
      <c r="BQ68" s="204"/>
      <c r="BR68" s="204">
        <v>-758683.5</v>
      </c>
      <c r="BS68" s="204">
        <v>-12384098.49</v>
      </c>
      <c r="BT68" s="204"/>
      <c r="BU68" s="204"/>
      <c r="BV68" s="204">
        <v>-8531439.2799999993</v>
      </c>
      <c r="BW68" s="204"/>
      <c r="BX68" s="204">
        <v>-41118.57</v>
      </c>
      <c r="BY68" s="204">
        <v>-219017.27</v>
      </c>
      <c r="BZ68" s="204"/>
      <c r="CA68" s="204">
        <v>-1141.8499999999999</v>
      </c>
      <c r="CB68" s="204"/>
      <c r="CC68" s="204">
        <v>-263440.34000000003</v>
      </c>
      <c r="CD68" s="204">
        <v>-47598.61</v>
      </c>
      <c r="CE68" s="204"/>
      <c r="CF68" s="204">
        <v>-46270.54</v>
      </c>
      <c r="CG68" s="204">
        <v>-7122.15</v>
      </c>
      <c r="CH68" s="204"/>
      <c r="CI68" s="204"/>
      <c r="CJ68" s="204"/>
      <c r="CK68" s="204">
        <v>-791864.34</v>
      </c>
      <c r="CL68" s="204">
        <v>-8247</v>
      </c>
      <c r="CM68" s="204"/>
    </row>
    <row r="69" spans="1:91" ht="49.2">
      <c r="A69" s="125">
        <v>2</v>
      </c>
      <c r="B69" s="255" t="s">
        <v>799</v>
      </c>
      <c r="C69" s="138" t="s">
        <v>1230</v>
      </c>
      <c r="D69" s="204">
        <v>275928.13</v>
      </c>
      <c r="E69" s="204">
        <v>95723.91</v>
      </c>
      <c r="F69" s="204"/>
      <c r="G69" s="204"/>
      <c r="H69" s="204">
        <v>85528.83</v>
      </c>
      <c r="I69" s="204">
        <v>768.55</v>
      </c>
      <c r="J69" s="204"/>
      <c r="K69" s="204">
        <v>423757.06</v>
      </c>
      <c r="L69" s="204"/>
      <c r="M69" s="204"/>
      <c r="N69" s="204">
        <v>3038.18</v>
      </c>
      <c r="O69" s="204"/>
      <c r="P69" s="204">
        <v>121191.05</v>
      </c>
      <c r="Q69" s="204">
        <v>841.7</v>
      </c>
      <c r="R69" s="204"/>
      <c r="S69" s="204"/>
      <c r="T69" s="204"/>
      <c r="U69" s="204">
        <v>1327.03</v>
      </c>
      <c r="V69" s="204">
        <v>85.5</v>
      </c>
      <c r="W69" s="204">
        <v>246</v>
      </c>
      <c r="X69" s="204"/>
      <c r="Y69" s="204">
        <v>83754.03</v>
      </c>
      <c r="Z69" s="204"/>
      <c r="AA69" s="204"/>
      <c r="AB69" s="204"/>
      <c r="AC69" s="204"/>
      <c r="AD69" s="204">
        <v>17100</v>
      </c>
      <c r="AE69" s="204">
        <v>24479.01</v>
      </c>
      <c r="AF69" s="204"/>
      <c r="AG69" s="204">
        <v>16917.66</v>
      </c>
      <c r="AH69" s="204"/>
      <c r="AI69" s="204"/>
      <c r="AJ69" s="204"/>
      <c r="AK69" s="204"/>
      <c r="AL69" s="204">
        <v>40699.660000000003</v>
      </c>
      <c r="AM69" s="204"/>
      <c r="AN69" s="204">
        <v>48398.85</v>
      </c>
      <c r="AO69" s="204">
        <v>4193.18</v>
      </c>
      <c r="AP69" s="204"/>
      <c r="AQ69" s="204"/>
      <c r="AR69" s="204">
        <v>9849.52</v>
      </c>
      <c r="AS69" s="204">
        <v>213417.64</v>
      </c>
      <c r="AT69" s="204">
        <v>21201.3</v>
      </c>
      <c r="AU69" s="204">
        <v>95300.74</v>
      </c>
      <c r="AV69" s="204">
        <v>3203.06</v>
      </c>
      <c r="AW69" s="204"/>
      <c r="AX69" s="204"/>
      <c r="AY69" s="204">
        <v>4169.47</v>
      </c>
      <c r="AZ69" s="204">
        <v>20264.3</v>
      </c>
      <c r="BA69" s="204"/>
      <c r="BB69" s="204">
        <v>142078.07999999999</v>
      </c>
      <c r="BC69" s="204"/>
      <c r="BD69" s="204">
        <v>525590.91</v>
      </c>
      <c r="BE69" s="204">
        <v>3</v>
      </c>
      <c r="BF69" s="204"/>
      <c r="BG69" s="204"/>
      <c r="BH69" s="204">
        <v>154527.64000000001</v>
      </c>
      <c r="BI69" s="204">
        <v>1997.25</v>
      </c>
      <c r="BJ69" s="204">
        <v>30288.25</v>
      </c>
      <c r="BK69" s="204"/>
      <c r="BL69" s="204"/>
      <c r="BM69" s="204">
        <v>188344.24</v>
      </c>
      <c r="BN69" s="204">
        <v>2936.02</v>
      </c>
      <c r="BO69" s="204"/>
      <c r="BP69" s="204">
        <v>47798.32</v>
      </c>
      <c r="BQ69" s="204"/>
      <c r="BR69" s="204">
        <v>816.58</v>
      </c>
      <c r="BS69" s="204">
        <v>96284.83</v>
      </c>
      <c r="BT69" s="204">
        <v>471.88</v>
      </c>
      <c r="BU69" s="204">
        <v>1598.92</v>
      </c>
      <c r="BV69" s="204">
        <v>560842.62</v>
      </c>
      <c r="BW69" s="204"/>
      <c r="BX69" s="204"/>
      <c r="BY69" s="204">
        <v>31473.5</v>
      </c>
      <c r="BZ69" s="204"/>
      <c r="CA69" s="204"/>
      <c r="CB69" s="204">
        <v>482.73</v>
      </c>
      <c r="CC69" s="204"/>
      <c r="CD69" s="204">
        <v>7522.49</v>
      </c>
      <c r="CE69" s="204"/>
      <c r="CF69" s="204">
        <v>50540.57</v>
      </c>
      <c r="CG69" s="204">
        <v>19658.16</v>
      </c>
      <c r="CH69" s="204"/>
      <c r="CI69" s="204">
        <v>18382.150000000001</v>
      </c>
      <c r="CJ69" s="204">
        <v>3269.96</v>
      </c>
      <c r="CK69" s="204">
        <v>3083985.08</v>
      </c>
      <c r="CL69" s="204"/>
      <c r="CM69" s="204"/>
    </row>
    <row r="70" spans="1:91" ht="24.6">
      <c r="A70" s="125">
        <v>3</v>
      </c>
      <c r="B70" s="255" t="s">
        <v>800</v>
      </c>
      <c r="C70" s="138" t="s">
        <v>1231</v>
      </c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>
        <v>35875</v>
      </c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>
        <v>3292882.63</v>
      </c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  <c r="BD70" s="204"/>
      <c r="BE70" s="204"/>
      <c r="BF70" s="204"/>
      <c r="BG70" s="204"/>
      <c r="BH70" s="204"/>
      <c r="BI70" s="204"/>
      <c r="BJ70" s="204"/>
      <c r="BK70" s="204"/>
      <c r="BL70" s="204"/>
      <c r="BM70" s="204"/>
      <c r="BN70" s="204"/>
      <c r="BO70" s="204"/>
      <c r="BP70" s="204"/>
      <c r="BQ70" s="204"/>
      <c r="BR70" s="204"/>
      <c r="BS70" s="204"/>
      <c r="BT70" s="204"/>
      <c r="BU70" s="204"/>
      <c r="BV70" s="204"/>
      <c r="BW70" s="204"/>
      <c r="BX70" s="204"/>
      <c r="BY70" s="204"/>
      <c r="BZ70" s="204"/>
      <c r="CA70" s="204"/>
      <c r="CB70" s="204"/>
      <c r="CC70" s="204"/>
      <c r="CD70" s="204"/>
      <c r="CE70" s="204"/>
      <c r="CF70" s="204"/>
      <c r="CG70" s="204"/>
      <c r="CH70" s="204"/>
      <c r="CI70" s="204"/>
      <c r="CJ70" s="204"/>
      <c r="CK70" s="204"/>
      <c r="CL70" s="204"/>
      <c r="CM70" s="204"/>
    </row>
    <row r="71" spans="1:91" ht="24.6">
      <c r="A71" s="125">
        <v>2</v>
      </c>
      <c r="B71" s="255" t="s">
        <v>801</v>
      </c>
      <c r="C71" s="139" t="s">
        <v>421</v>
      </c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4"/>
      <c r="BV71" s="206"/>
      <c r="BW71" s="204"/>
      <c r="BX71" s="204"/>
      <c r="BY71" s="204"/>
      <c r="BZ71" s="204"/>
      <c r="CA71" s="204"/>
      <c r="CB71" s="204"/>
      <c r="CC71" s="204"/>
      <c r="CD71" s="206"/>
      <c r="CE71" s="204"/>
      <c r="CF71" s="204"/>
      <c r="CG71" s="204"/>
      <c r="CH71" s="204"/>
      <c r="CI71" s="204"/>
      <c r="CJ71" s="204"/>
      <c r="CK71" s="204"/>
      <c r="CL71" s="204"/>
      <c r="CM71" s="204"/>
    </row>
    <row r="72" spans="1:91" ht="24.6">
      <c r="A72" s="125">
        <v>1</v>
      </c>
      <c r="B72" s="255" t="s">
        <v>802</v>
      </c>
      <c r="C72" s="138" t="s">
        <v>422</v>
      </c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>
        <v>-1284199.96</v>
      </c>
      <c r="BE72" s="204"/>
      <c r="BF72" s="204"/>
      <c r="BG72" s="204"/>
      <c r="BH72" s="204"/>
      <c r="BI72" s="204"/>
      <c r="BJ72" s="204"/>
      <c r="BK72" s="204"/>
      <c r="BL72" s="204"/>
      <c r="BM72" s="204"/>
      <c r="BN72" s="204"/>
      <c r="BO72" s="204"/>
      <c r="BP72" s="204"/>
      <c r="BQ72" s="204"/>
      <c r="BR72" s="204"/>
      <c r="BS72" s="206"/>
      <c r="BT72" s="206"/>
      <c r="BU72" s="206"/>
      <c r="BV72" s="206"/>
      <c r="BW72" s="204"/>
      <c r="BX72" s="206"/>
      <c r="BY72" s="204"/>
      <c r="BZ72" s="204"/>
      <c r="CA72" s="204"/>
      <c r="CB72" s="206">
        <v>-1248.51</v>
      </c>
      <c r="CC72" s="206"/>
      <c r="CD72" s="204"/>
      <c r="CE72" s="206"/>
      <c r="CF72" s="206"/>
      <c r="CG72" s="204"/>
      <c r="CH72" s="204"/>
      <c r="CI72" s="206"/>
      <c r="CJ72" s="206"/>
      <c r="CK72" s="206"/>
      <c r="CL72" s="206">
        <v>-730447.3</v>
      </c>
      <c r="CM72" s="204"/>
    </row>
    <row r="73" spans="1:91" ht="49.2">
      <c r="A73" s="125">
        <v>2</v>
      </c>
      <c r="B73" s="255" t="s">
        <v>803</v>
      </c>
      <c r="C73" s="140" t="s">
        <v>1232</v>
      </c>
      <c r="D73" s="204">
        <v>-862238.83</v>
      </c>
      <c r="E73" s="204">
        <v>-46683.09</v>
      </c>
      <c r="F73" s="204">
        <v>-21642.53</v>
      </c>
      <c r="G73" s="204"/>
      <c r="H73" s="204">
        <v>-2420.23</v>
      </c>
      <c r="I73" s="204">
        <v>-70550</v>
      </c>
      <c r="J73" s="204">
        <v>-901228.06</v>
      </c>
      <c r="K73" s="204"/>
      <c r="L73" s="204">
        <v>-276517.61</v>
      </c>
      <c r="M73" s="204"/>
      <c r="N73" s="204">
        <v>-2603559.77</v>
      </c>
      <c r="O73" s="204">
        <v>-1924.5</v>
      </c>
      <c r="P73" s="204">
        <v>-1371699.38</v>
      </c>
      <c r="Q73" s="204">
        <v>-12273.85</v>
      </c>
      <c r="R73" s="204">
        <v>-1116629.03</v>
      </c>
      <c r="S73" s="204">
        <v>-3537.5</v>
      </c>
      <c r="T73" s="204">
        <v>-376227.2</v>
      </c>
      <c r="U73" s="204">
        <v>-470105.05</v>
      </c>
      <c r="V73" s="204">
        <v>-74307.539999999994</v>
      </c>
      <c r="W73" s="204">
        <v>-28422.63</v>
      </c>
      <c r="X73" s="204">
        <v>-3970818.33</v>
      </c>
      <c r="Y73" s="204">
        <v>-10813.8</v>
      </c>
      <c r="Z73" s="204">
        <v>-973598.46</v>
      </c>
      <c r="AA73" s="204">
        <v>-592296.72</v>
      </c>
      <c r="AB73" s="204">
        <v>-52523</v>
      </c>
      <c r="AC73" s="204">
        <v>-9330.7999999999993</v>
      </c>
      <c r="AD73" s="204"/>
      <c r="AE73" s="204">
        <v>-368.5</v>
      </c>
      <c r="AF73" s="204"/>
      <c r="AG73" s="204"/>
      <c r="AH73" s="204">
        <v>-130867.3</v>
      </c>
      <c r="AI73" s="204">
        <v>-798657.71</v>
      </c>
      <c r="AJ73" s="204"/>
      <c r="AK73" s="204">
        <v>-17507.310000000001</v>
      </c>
      <c r="AL73" s="204">
        <v>-13685099.970000001</v>
      </c>
      <c r="AM73" s="204"/>
      <c r="AN73" s="204"/>
      <c r="AO73" s="204"/>
      <c r="AP73" s="204"/>
      <c r="AQ73" s="204">
        <v>-30248.41</v>
      </c>
      <c r="AR73" s="204">
        <v>-2503</v>
      </c>
      <c r="AS73" s="204"/>
      <c r="AT73" s="204">
        <v>-23336.11</v>
      </c>
      <c r="AU73" s="204">
        <v>-77613.23</v>
      </c>
      <c r="AV73" s="204">
        <v>-21288.65</v>
      </c>
      <c r="AW73" s="204"/>
      <c r="AX73" s="204">
        <v>-12325</v>
      </c>
      <c r="AY73" s="204"/>
      <c r="AZ73" s="204">
        <v>-63430.16</v>
      </c>
      <c r="BA73" s="204">
        <v>-9594.48</v>
      </c>
      <c r="BB73" s="204">
        <v>-1033266.12</v>
      </c>
      <c r="BC73" s="204">
        <v>-2852</v>
      </c>
      <c r="BD73" s="204">
        <v>-338781.06</v>
      </c>
      <c r="BE73" s="204">
        <v>-3166.3</v>
      </c>
      <c r="BF73" s="204">
        <v>-37671</v>
      </c>
      <c r="BG73" s="204">
        <v>-350017.04</v>
      </c>
      <c r="BH73" s="204">
        <v>-6383019.3799999999</v>
      </c>
      <c r="BI73" s="204">
        <v>-123706.85</v>
      </c>
      <c r="BJ73" s="204">
        <v>-121128.49</v>
      </c>
      <c r="BK73" s="204">
        <v>-237363.63</v>
      </c>
      <c r="BL73" s="204"/>
      <c r="BM73" s="204">
        <v>-1474166.3</v>
      </c>
      <c r="BN73" s="204">
        <v>-414746.41</v>
      </c>
      <c r="BO73" s="204">
        <v>-19411.98</v>
      </c>
      <c r="BP73" s="204">
        <v>-151337.1</v>
      </c>
      <c r="BQ73" s="204">
        <v>-6751</v>
      </c>
      <c r="BR73" s="204">
        <v>-43084.85</v>
      </c>
      <c r="BS73" s="206">
        <v>-12723071.039999999</v>
      </c>
      <c r="BT73" s="206">
        <v>-37002.839999999997</v>
      </c>
      <c r="BU73" s="206">
        <v>-61625.97</v>
      </c>
      <c r="BV73" s="204">
        <v>-709368.56</v>
      </c>
      <c r="BW73" s="204"/>
      <c r="BX73" s="204"/>
      <c r="BY73" s="204">
        <v>-231160.25</v>
      </c>
      <c r="BZ73" s="204">
        <v>-24537.88</v>
      </c>
      <c r="CA73" s="204"/>
      <c r="CB73" s="204">
        <v>-10251.65</v>
      </c>
      <c r="CC73" s="204"/>
      <c r="CD73" s="204">
        <v>-124658.09</v>
      </c>
      <c r="CE73" s="206">
        <v>-488270.69</v>
      </c>
      <c r="CF73" s="206">
        <v>-166258.44</v>
      </c>
      <c r="CG73" s="204">
        <v>-63118.43</v>
      </c>
      <c r="CH73" s="204"/>
      <c r="CI73" s="204">
        <v>-72677.19</v>
      </c>
      <c r="CJ73" s="204"/>
      <c r="CK73" s="204">
        <v>-5277312.8</v>
      </c>
      <c r="CL73" s="204"/>
      <c r="CM73" s="204">
        <v>-19269.150000000001</v>
      </c>
    </row>
    <row r="74" spans="1:91" ht="49.2">
      <c r="A74" s="125">
        <v>2</v>
      </c>
      <c r="B74" s="255" t="s">
        <v>804</v>
      </c>
      <c r="C74" s="138" t="s">
        <v>1233</v>
      </c>
      <c r="D74" s="204">
        <v>3781.1</v>
      </c>
      <c r="E74" s="204"/>
      <c r="F74" s="204">
        <v>7244.9</v>
      </c>
      <c r="G74" s="204"/>
      <c r="H74" s="204"/>
      <c r="I74" s="204">
        <v>5942.94</v>
      </c>
      <c r="J74" s="204">
        <v>140479.1</v>
      </c>
      <c r="K74" s="204"/>
      <c r="L74" s="204">
        <v>44453.82</v>
      </c>
      <c r="M74" s="204"/>
      <c r="N74" s="204">
        <v>629484.44999999995</v>
      </c>
      <c r="O74" s="204">
        <v>2300.5</v>
      </c>
      <c r="P74" s="204">
        <v>498485.21</v>
      </c>
      <c r="Q74" s="204">
        <v>8289</v>
      </c>
      <c r="R74" s="204">
        <v>27526.29</v>
      </c>
      <c r="S74" s="204"/>
      <c r="T74" s="204">
        <v>45544.43</v>
      </c>
      <c r="U74" s="204"/>
      <c r="V74" s="204">
        <v>3999.09</v>
      </c>
      <c r="W74" s="204"/>
      <c r="X74" s="204"/>
      <c r="Y74" s="204">
        <v>27185.79</v>
      </c>
      <c r="Z74" s="204">
        <v>166742</v>
      </c>
      <c r="AA74" s="204">
        <v>12208.09</v>
      </c>
      <c r="AB74" s="204"/>
      <c r="AC74" s="204">
        <v>9827.5</v>
      </c>
      <c r="AD74" s="204">
        <v>554250.41</v>
      </c>
      <c r="AE74" s="204"/>
      <c r="AF74" s="204"/>
      <c r="AG74" s="204"/>
      <c r="AH74" s="204">
        <v>224347.96</v>
      </c>
      <c r="AI74" s="204">
        <v>221463.03</v>
      </c>
      <c r="AJ74" s="204"/>
      <c r="AK74" s="204">
        <v>9711.75</v>
      </c>
      <c r="AL74" s="204"/>
      <c r="AM74" s="204"/>
      <c r="AN74" s="204"/>
      <c r="AO74" s="204"/>
      <c r="AP74" s="204"/>
      <c r="AQ74" s="204">
        <v>627</v>
      </c>
      <c r="AR74" s="204">
        <v>3706.5</v>
      </c>
      <c r="AS74" s="204"/>
      <c r="AT74" s="204">
        <v>106992.01</v>
      </c>
      <c r="AU74" s="204">
        <v>6717.5</v>
      </c>
      <c r="AV74" s="204">
        <v>241298.65</v>
      </c>
      <c r="AW74" s="204"/>
      <c r="AX74" s="204">
        <v>122</v>
      </c>
      <c r="AY74" s="204"/>
      <c r="AZ74" s="204">
        <v>66163.429999999993</v>
      </c>
      <c r="BA74" s="204">
        <v>238475.81</v>
      </c>
      <c r="BB74" s="204">
        <v>300222.98</v>
      </c>
      <c r="BC74" s="204">
        <v>297209.21999999997</v>
      </c>
      <c r="BD74" s="204">
        <v>283923.38</v>
      </c>
      <c r="BE74" s="204">
        <v>48903</v>
      </c>
      <c r="BF74" s="204">
        <v>38340.050000000003</v>
      </c>
      <c r="BG74" s="204">
        <v>37411.980000000003</v>
      </c>
      <c r="BH74" s="204">
        <v>433588.41</v>
      </c>
      <c r="BI74" s="204"/>
      <c r="BJ74" s="204">
        <v>129161</v>
      </c>
      <c r="BK74" s="204">
        <v>13853.85</v>
      </c>
      <c r="BL74" s="204"/>
      <c r="BM74" s="204">
        <v>209186.65</v>
      </c>
      <c r="BN74" s="204"/>
      <c r="BO74" s="204">
        <v>36243.120000000003</v>
      </c>
      <c r="BP74" s="204">
        <v>100385.35</v>
      </c>
      <c r="BQ74" s="204"/>
      <c r="BR74" s="204">
        <v>8370</v>
      </c>
      <c r="BS74" s="206">
        <v>1963763.73</v>
      </c>
      <c r="BT74" s="206">
        <v>51635.45</v>
      </c>
      <c r="BU74" s="206">
        <v>7222.36</v>
      </c>
      <c r="BV74" s="204">
        <v>252149.05</v>
      </c>
      <c r="BW74" s="204"/>
      <c r="BX74" s="206"/>
      <c r="BY74" s="204">
        <v>56247.64</v>
      </c>
      <c r="BZ74" s="204">
        <v>21204.080000000002</v>
      </c>
      <c r="CA74" s="204"/>
      <c r="CB74" s="206"/>
      <c r="CC74" s="206"/>
      <c r="CD74" s="204">
        <v>38929.19</v>
      </c>
      <c r="CE74" s="204">
        <v>25220.93</v>
      </c>
      <c r="CF74" s="206">
        <v>187599.83</v>
      </c>
      <c r="CG74" s="204">
        <v>722652.1</v>
      </c>
      <c r="CH74" s="204"/>
      <c r="CI74" s="206"/>
      <c r="CJ74" s="206"/>
      <c r="CK74" s="206">
        <v>1277180.5900000001</v>
      </c>
      <c r="CL74" s="204"/>
      <c r="CM74" s="204"/>
    </row>
    <row r="75" spans="1:91" ht="24.6">
      <c r="A75" s="125">
        <v>2</v>
      </c>
      <c r="B75" s="255" t="s">
        <v>805</v>
      </c>
      <c r="C75" s="138" t="s">
        <v>423</v>
      </c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>
        <v>64358.3</v>
      </c>
      <c r="Q75" s="204"/>
      <c r="R75" s="204"/>
      <c r="S75" s="204"/>
      <c r="T75" s="204"/>
      <c r="U75" s="204"/>
      <c r="V75" s="204"/>
      <c r="W75" s="204"/>
      <c r="X75" s="204">
        <v>252595.7</v>
      </c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>
        <v>19816602.75</v>
      </c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>
        <v>1166190.93</v>
      </c>
      <c r="BI75" s="204"/>
      <c r="BJ75" s="204"/>
      <c r="BK75" s="204"/>
      <c r="BL75" s="204"/>
      <c r="BM75" s="204">
        <v>17010</v>
      </c>
      <c r="BN75" s="204"/>
      <c r="BO75" s="204"/>
      <c r="BP75" s="204"/>
      <c r="BQ75" s="204"/>
      <c r="BR75" s="204"/>
      <c r="BS75" s="206">
        <v>5173493.2</v>
      </c>
      <c r="BT75" s="206"/>
      <c r="BU75" s="204"/>
      <c r="BV75" s="204"/>
      <c r="BW75" s="204"/>
      <c r="BX75" s="204"/>
      <c r="BY75" s="204"/>
      <c r="BZ75" s="204"/>
      <c r="CA75" s="204"/>
      <c r="CB75" s="204"/>
      <c r="CC75" s="204"/>
      <c r="CD75" s="204"/>
      <c r="CE75" s="204"/>
      <c r="CF75" s="206"/>
      <c r="CG75" s="204"/>
      <c r="CH75" s="204"/>
      <c r="CI75" s="204"/>
      <c r="CJ75" s="204"/>
      <c r="CK75" s="204"/>
      <c r="CL75" s="204"/>
      <c r="CM75" s="204"/>
    </row>
    <row r="76" spans="1:91" ht="24.6">
      <c r="A76" s="125">
        <v>1</v>
      </c>
      <c r="B76" s="255" t="s">
        <v>806</v>
      </c>
      <c r="C76" s="135" t="s">
        <v>424</v>
      </c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4"/>
      <c r="BN76" s="204"/>
      <c r="BO76" s="204"/>
      <c r="BP76" s="204"/>
      <c r="BQ76" s="204"/>
      <c r="BR76" s="204"/>
      <c r="BS76" s="204"/>
      <c r="BT76" s="204"/>
      <c r="BU76" s="204"/>
      <c r="BV76" s="204"/>
      <c r="BW76" s="204"/>
      <c r="BX76" s="204"/>
      <c r="BY76" s="204"/>
      <c r="BZ76" s="204"/>
      <c r="CA76" s="204"/>
      <c r="CB76" s="204"/>
      <c r="CC76" s="204"/>
      <c r="CD76" s="204"/>
      <c r="CE76" s="204"/>
      <c r="CF76" s="206"/>
      <c r="CG76" s="204"/>
      <c r="CH76" s="206"/>
      <c r="CI76" s="204"/>
      <c r="CJ76" s="204"/>
      <c r="CK76" s="204"/>
      <c r="CL76" s="204"/>
      <c r="CM76" s="204"/>
    </row>
    <row r="77" spans="1:91" ht="24.6">
      <c r="A77" s="125">
        <v>1</v>
      </c>
      <c r="B77" s="255" t="s">
        <v>807</v>
      </c>
      <c r="C77" s="134" t="s">
        <v>425</v>
      </c>
      <c r="D77" s="204">
        <v>-55419233</v>
      </c>
      <c r="E77" s="204">
        <v>-1389077.7</v>
      </c>
      <c r="F77" s="204">
        <v>-2190593.65</v>
      </c>
      <c r="G77" s="204">
        <v>-2566035.35</v>
      </c>
      <c r="H77" s="204">
        <v>-1489244.45</v>
      </c>
      <c r="I77" s="204">
        <v>-3574926.95</v>
      </c>
      <c r="J77" s="204">
        <v>-3281207</v>
      </c>
      <c r="K77" s="204">
        <v>-5311609.5999999996</v>
      </c>
      <c r="L77" s="204">
        <v>-1945690.35</v>
      </c>
      <c r="M77" s="204">
        <v>-2405383.9500000002</v>
      </c>
      <c r="N77" s="204">
        <v>-9897806.5999999996</v>
      </c>
      <c r="O77" s="204">
        <v>-1325421.45</v>
      </c>
      <c r="P77" s="204">
        <v>-24245978.850000001</v>
      </c>
      <c r="Q77" s="204">
        <v>-2327668.25</v>
      </c>
      <c r="R77" s="204">
        <v>-2785168.2</v>
      </c>
      <c r="S77" s="204">
        <v>-6959283.2199999997</v>
      </c>
      <c r="T77" s="204">
        <v>-2868874.15</v>
      </c>
      <c r="U77" s="204">
        <v>-2997803.15</v>
      </c>
      <c r="V77" s="204">
        <v>-2192111.4500000002</v>
      </c>
      <c r="W77" s="204">
        <v>-1440864.58</v>
      </c>
      <c r="X77" s="204">
        <v>-72778938</v>
      </c>
      <c r="Y77" s="204">
        <v>-1902218.32</v>
      </c>
      <c r="Z77" s="204">
        <v>-3686288.37</v>
      </c>
      <c r="AA77" s="204">
        <v>-2534560.34</v>
      </c>
      <c r="AB77" s="204">
        <v>-1685945.79</v>
      </c>
      <c r="AC77" s="204">
        <v>-1926345.5</v>
      </c>
      <c r="AD77" s="204">
        <v>-2744983.55</v>
      </c>
      <c r="AE77" s="204">
        <v>-9303405</v>
      </c>
      <c r="AF77" s="204">
        <v>-2540394</v>
      </c>
      <c r="AG77" s="204">
        <v>-2497985.5</v>
      </c>
      <c r="AH77" s="204">
        <v>-2371898</v>
      </c>
      <c r="AI77" s="204">
        <v>-4172968.2</v>
      </c>
      <c r="AJ77" s="204">
        <v>-2360770.25</v>
      </c>
      <c r="AK77" s="204">
        <v>-1784270.01</v>
      </c>
      <c r="AL77" s="204">
        <v>-109694849.08</v>
      </c>
      <c r="AM77" s="204">
        <v>-2530874.9900000002</v>
      </c>
      <c r="AN77" s="204">
        <v>-2503573.77</v>
      </c>
      <c r="AO77" s="204">
        <v>-6308873.1799999997</v>
      </c>
      <c r="AP77" s="204">
        <v>-7287107.2000000002</v>
      </c>
      <c r="AQ77" s="204">
        <v>-2135635.6</v>
      </c>
      <c r="AR77" s="204">
        <v>-1140811.75</v>
      </c>
      <c r="AS77" s="204">
        <v>-13743424.050000001</v>
      </c>
      <c r="AT77" s="204">
        <v>-2427645.9900000002</v>
      </c>
      <c r="AU77" s="204">
        <v>-4370707.0999999996</v>
      </c>
      <c r="AV77" s="204">
        <v>-7003239.7000000002</v>
      </c>
      <c r="AW77" s="204">
        <v>-2420870.7599999998</v>
      </c>
      <c r="AX77" s="204">
        <v>-2457833.2999999998</v>
      </c>
      <c r="AY77" s="204">
        <v>-3671848.35</v>
      </c>
      <c r="AZ77" s="204">
        <v>-1850952.05</v>
      </c>
      <c r="BA77" s="204">
        <v>-2214330.2999999998</v>
      </c>
      <c r="BB77" s="204">
        <v>-19926699.73</v>
      </c>
      <c r="BC77" s="204">
        <v>-1387281.26</v>
      </c>
      <c r="BD77" s="204">
        <v>-53666794.369999997</v>
      </c>
      <c r="BE77" s="204">
        <v>-7364330.0499999998</v>
      </c>
      <c r="BF77" s="204">
        <v>-2165738.2000000002</v>
      </c>
      <c r="BG77" s="204">
        <v>-2713837.6</v>
      </c>
      <c r="BH77" s="204">
        <v>-24973475.949999999</v>
      </c>
      <c r="BI77" s="204">
        <v>-1182689.6499999999</v>
      </c>
      <c r="BJ77" s="204">
        <v>-1203119.2</v>
      </c>
      <c r="BK77" s="204">
        <v>-1061442.98</v>
      </c>
      <c r="BL77" s="204">
        <v>-802779.4</v>
      </c>
      <c r="BM77" s="204">
        <v>-39893928.5</v>
      </c>
      <c r="BN77" s="204">
        <v>-4304825.4000000004</v>
      </c>
      <c r="BO77" s="204">
        <v>-2691672.25</v>
      </c>
      <c r="BP77" s="204">
        <v>-5902255.2000000002</v>
      </c>
      <c r="BQ77" s="204">
        <v>-2811479.45</v>
      </c>
      <c r="BR77" s="204">
        <v>-2064205.95</v>
      </c>
      <c r="BS77" s="204">
        <v>-175286687.19999999</v>
      </c>
      <c r="BT77" s="204">
        <v>-3164913.21</v>
      </c>
      <c r="BU77" s="206">
        <v>-3705216.47</v>
      </c>
      <c r="BV77" s="204">
        <v>-22424132.620000001</v>
      </c>
      <c r="BW77" s="204"/>
      <c r="BX77" s="204">
        <v>-3033225.25</v>
      </c>
      <c r="BY77" s="204">
        <v>-9117810.8599999994</v>
      </c>
      <c r="BZ77" s="204">
        <v>-1867522.42</v>
      </c>
      <c r="CA77" s="204">
        <v>-1321005.3400000001</v>
      </c>
      <c r="CB77" s="204">
        <v>-2440327.13</v>
      </c>
      <c r="CC77" s="204">
        <v>-3334005.9</v>
      </c>
      <c r="CD77" s="204">
        <v>-8053228.7000000002</v>
      </c>
      <c r="CE77" s="204">
        <v>-3549706.4</v>
      </c>
      <c r="CF77" s="204">
        <v>-5860742.5</v>
      </c>
      <c r="CG77" s="204">
        <v>-1728188.6</v>
      </c>
      <c r="CH77" s="204">
        <v>-1858753.04</v>
      </c>
      <c r="CI77" s="204">
        <v>-1559659.55</v>
      </c>
      <c r="CJ77" s="204">
        <v>-2368399.2000000002</v>
      </c>
      <c r="CK77" s="204">
        <v>-7868807.2300000004</v>
      </c>
      <c r="CL77" s="204">
        <v>-1190304.95</v>
      </c>
      <c r="CM77" s="204">
        <v>-959586.6</v>
      </c>
    </row>
    <row r="78" spans="1:91" ht="24.6">
      <c r="A78" s="125">
        <v>1</v>
      </c>
      <c r="B78" s="255" t="s">
        <v>808</v>
      </c>
      <c r="C78" s="134" t="s">
        <v>426</v>
      </c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  <c r="BR78" s="204"/>
      <c r="BS78" s="204"/>
      <c r="BT78" s="204"/>
      <c r="BU78" s="204"/>
      <c r="BV78" s="204"/>
      <c r="BW78" s="204"/>
      <c r="BX78" s="204"/>
      <c r="BY78" s="204"/>
      <c r="BZ78" s="204"/>
      <c r="CA78" s="204"/>
      <c r="CB78" s="204"/>
      <c r="CC78" s="204"/>
      <c r="CD78" s="204"/>
      <c r="CE78" s="204"/>
      <c r="CF78" s="204"/>
      <c r="CG78" s="204"/>
      <c r="CH78" s="204"/>
      <c r="CI78" s="204"/>
      <c r="CJ78" s="204"/>
      <c r="CK78" s="204"/>
      <c r="CL78" s="204"/>
      <c r="CM78" s="204"/>
    </row>
    <row r="79" spans="1:91" ht="24.6">
      <c r="A79" s="125"/>
      <c r="B79" s="255" t="s">
        <v>1234</v>
      </c>
      <c r="C79" s="134" t="s">
        <v>1235</v>
      </c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>
        <v>2724030.1</v>
      </c>
      <c r="S79" s="204"/>
      <c r="T79" s="204"/>
      <c r="U79" s="204">
        <v>717634.5</v>
      </c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>
        <v>406240.75</v>
      </c>
      <c r="BF79" s="204">
        <v>32814.75</v>
      </c>
      <c r="BG79" s="204"/>
      <c r="BH79" s="204"/>
      <c r="BI79" s="204"/>
      <c r="BJ79" s="204"/>
      <c r="BK79" s="204"/>
      <c r="BL79" s="204"/>
      <c r="BM79" s="204">
        <v>5907.5</v>
      </c>
      <c r="BN79" s="204"/>
      <c r="BO79" s="204"/>
      <c r="BP79" s="204"/>
      <c r="BQ79" s="204"/>
      <c r="BR79" s="204"/>
      <c r="BS79" s="206">
        <v>8838.25</v>
      </c>
      <c r="BT79" s="204"/>
      <c r="BU79" s="204"/>
      <c r="BV79" s="204"/>
      <c r="BW79" s="204"/>
      <c r="BX79" s="204"/>
      <c r="BY79" s="204"/>
      <c r="BZ79" s="204">
        <v>1579.75</v>
      </c>
      <c r="CA79" s="204"/>
      <c r="CB79" s="204"/>
      <c r="CC79" s="204"/>
      <c r="CD79" s="204"/>
      <c r="CE79" s="204"/>
      <c r="CF79" s="204">
        <v>3111802</v>
      </c>
      <c r="CG79" s="204"/>
      <c r="CH79" s="204"/>
      <c r="CI79" s="204"/>
      <c r="CJ79" s="204"/>
      <c r="CK79" s="204"/>
      <c r="CL79" s="204"/>
      <c r="CM79" s="204"/>
    </row>
    <row r="80" spans="1:91" ht="24.6">
      <c r="A80" s="125">
        <v>5</v>
      </c>
      <c r="B80" s="255" t="s">
        <v>809</v>
      </c>
      <c r="C80" s="141" t="s">
        <v>427</v>
      </c>
      <c r="D80" s="204">
        <v>22703618.640000001</v>
      </c>
      <c r="E80" s="204"/>
      <c r="F80" s="204">
        <v>9984.75</v>
      </c>
      <c r="G80" s="204"/>
      <c r="H80" s="204"/>
      <c r="I80" s="204"/>
      <c r="J80" s="204"/>
      <c r="K80" s="204"/>
      <c r="L80" s="204">
        <v>5283.59</v>
      </c>
      <c r="M80" s="204"/>
      <c r="N80" s="204"/>
      <c r="O80" s="204"/>
      <c r="P80" s="204">
        <v>1128485.6000000001</v>
      </c>
      <c r="Q80" s="204">
        <v>138216.45000000001</v>
      </c>
      <c r="R80" s="204">
        <v>44035.78</v>
      </c>
      <c r="S80" s="204">
        <v>271499.03999999998</v>
      </c>
      <c r="T80" s="204">
        <v>216557.1</v>
      </c>
      <c r="U80" s="204">
        <v>38204.04</v>
      </c>
      <c r="V80" s="204">
        <v>137797.35999999999</v>
      </c>
      <c r="W80" s="204">
        <v>156729.65</v>
      </c>
      <c r="X80" s="204">
        <v>22722635.100000001</v>
      </c>
      <c r="Y80" s="204">
        <v>158112.57999999999</v>
      </c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>
        <v>33811201.090000004</v>
      </c>
      <c r="AM80" s="204"/>
      <c r="AN80" s="204"/>
      <c r="AO80" s="204"/>
      <c r="AP80" s="204"/>
      <c r="AQ80" s="204"/>
      <c r="AR80" s="204">
        <v>5580.5</v>
      </c>
      <c r="AS80" s="204"/>
      <c r="AT80" s="204">
        <v>116181.36</v>
      </c>
      <c r="AU80" s="204">
        <v>747582.4</v>
      </c>
      <c r="AV80" s="204"/>
      <c r="AW80" s="204">
        <v>37304.800000000003</v>
      </c>
      <c r="AX80" s="204"/>
      <c r="AY80" s="204"/>
      <c r="AZ80" s="204">
        <v>18462.52</v>
      </c>
      <c r="BA80" s="204">
        <v>75038.2</v>
      </c>
      <c r="BB80" s="204">
        <v>3801646.15</v>
      </c>
      <c r="BC80" s="204">
        <v>144346</v>
      </c>
      <c r="BD80" s="204">
        <v>17454800.870000001</v>
      </c>
      <c r="BE80" s="204"/>
      <c r="BF80" s="204"/>
      <c r="BG80" s="204"/>
      <c r="BH80" s="204">
        <v>4801007.55</v>
      </c>
      <c r="BI80" s="204"/>
      <c r="BJ80" s="204"/>
      <c r="BK80" s="204"/>
      <c r="BL80" s="204"/>
      <c r="BM80" s="204">
        <v>4304311.2</v>
      </c>
      <c r="BN80" s="204"/>
      <c r="BO80" s="204"/>
      <c r="BP80" s="204"/>
      <c r="BQ80" s="204"/>
      <c r="BR80" s="204">
        <v>48578</v>
      </c>
      <c r="BS80" s="204">
        <v>8197011.1399999997</v>
      </c>
      <c r="BT80" s="204"/>
      <c r="BU80" s="204">
        <v>302855.40999999997</v>
      </c>
      <c r="BV80" s="204">
        <v>80000</v>
      </c>
      <c r="BW80" s="204">
        <v>14331</v>
      </c>
      <c r="BX80" s="204"/>
      <c r="BY80" s="204"/>
      <c r="BZ80" s="204"/>
      <c r="CA80" s="204"/>
      <c r="CB80" s="204">
        <v>15435</v>
      </c>
      <c r="CC80" s="204"/>
      <c r="CD80" s="204"/>
      <c r="CE80" s="204"/>
      <c r="CF80" s="204">
        <v>831386.4</v>
      </c>
      <c r="CG80" s="204">
        <v>73144</v>
      </c>
      <c r="CH80" s="204">
        <v>107744</v>
      </c>
      <c r="CI80" s="204"/>
      <c r="CJ80" s="204">
        <v>145314</v>
      </c>
      <c r="CK80" s="204">
        <v>2134880.56</v>
      </c>
      <c r="CL80" s="204"/>
      <c r="CM80" s="204">
        <v>91098</v>
      </c>
    </row>
    <row r="81" spans="1:91" ht="24.6">
      <c r="A81" s="125">
        <v>5</v>
      </c>
      <c r="B81" s="255" t="s">
        <v>810</v>
      </c>
      <c r="C81" s="141" t="s">
        <v>1236</v>
      </c>
      <c r="D81" s="204">
        <v>13621623.039999999</v>
      </c>
      <c r="E81" s="204">
        <v>503792.54</v>
      </c>
      <c r="F81" s="204">
        <v>729487.5</v>
      </c>
      <c r="G81" s="204">
        <v>743647.75</v>
      </c>
      <c r="H81" s="204">
        <v>296097</v>
      </c>
      <c r="I81" s="204">
        <v>802092.03</v>
      </c>
      <c r="J81" s="204">
        <v>754125.85</v>
      </c>
      <c r="K81" s="204">
        <v>1403023.3</v>
      </c>
      <c r="L81" s="204">
        <v>419005.21</v>
      </c>
      <c r="M81" s="204">
        <v>577223.85</v>
      </c>
      <c r="N81" s="204">
        <v>1836169.2</v>
      </c>
      <c r="O81" s="204">
        <v>299391.88</v>
      </c>
      <c r="P81" s="204">
        <v>6675919.25</v>
      </c>
      <c r="Q81" s="204">
        <v>1006901.85</v>
      </c>
      <c r="R81" s="204">
        <v>762924.5</v>
      </c>
      <c r="S81" s="204">
        <v>1661029.75</v>
      </c>
      <c r="T81" s="204">
        <v>1409401.01</v>
      </c>
      <c r="U81" s="204">
        <v>986190.09</v>
      </c>
      <c r="V81" s="204">
        <v>830542.8</v>
      </c>
      <c r="W81" s="204">
        <v>744389</v>
      </c>
      <c r="X81" s="204">
        <v>16825329.57</v>
      </c>
      <c r="Y81" s="204">
        <v>509151.76</v>
      </c>
      <c r="Z81" s="204">
        <v>1249740.94</v>
      </c>
      <c r="AA81" s="204">
        <v>1302576.49</v>
      </c>
      <c r="AB81" s="204">
        <v>420953.9</v>
      </c>
      <c r="AC81" s="204">
        <v>657200.9</v>
      </c>
      <c r="AD81" s="204">
        <v>412449</v>
      </c>
      <c r="AE81" s="204">
        <v>2532742</v>
      </c>
      <c r="AF81" s="204">
        <v>469331.85</v>
      </c>
      <c r="AG81" s="204">
        <v>629202.54</v>
      </c>
      <c r="AH81" s="204">
        <v>464142.69</v>
      </c>
      <c r="AI81" s="204">
        <v>1236067.7</v>
      </c>
      <c r="AJ81" s="204">
        <v>771373.98</v>
      </c>
      <c r="AK81" s="204">
        <v>337792</v>
      </c>
      <c r="AL81" s="204">
        <v>37719489.780000001</v>
      </c>
      <c r="AM81" s="204">
        <v>715117</v>
      </c>
      <c r="AN81" s="204">
        <v>497966.5</v>
      </c>
      <c r="AO81" s="204">
        <v>1539122</v>
      </c>
      <c r="AP81" s="204">
        <v>2167727</v>
      </c>
      <c r="AQ81" s="204">
        <v>665203</v>
      </c>
      <c r="AR81" s="204">
        <v>221130</v>
      </c>
      <c r="AS81" s="204">
        <v>4386808</v>
      </c>
      <c r="AT81" s="204">
        <v>674911.75</v>
      </c>
      <c r="AU81" s="204">
        <v>2710847.08</v>
      </c>
      <c r="AV81" s="204">
        <v>1438372.26</v>
      </c>
      <c r="AW81" s="204">
        <v>505068.05</v>
      </c>
      <c r="AX81" s="204">
        <v>578472</v>
      </c>
      <c r="AY81" s="204">
        <v>690600.34</v>
      </c>
      <c r="AZ81" s="204">
        <v>708821.34</v>
      </c>
      <c r="BA81" s="204">
        <v>985271</v>
      </c>
      <c r="BB81" s="204">
        <v>4613366.6100000003</v>
      </c>
      <c r="BC81" s="204">
        <v>553179</v>
      </c>
      <c r="BD81" s="204">
        <v>23395745</v>
      </c>
      <c r="BE81" s="204">
        <v>2070600.4</v>
      </c>
      <c r="BF81" s="204">
        <v>758561.25</v>
      </c>
      <c r="BG81" s="204">
        <v>588490.6</v>
      </c>
      <c r="BH81" s="204">
        <v>4230788.83</v>
      </c>
      <c r="BI81" s="204">
        <v>566383.19999999995</v>
      </c>
      <c r="BJ81" s="204">
        <v>251485.1</v>
      </c>
      <c r="BK81" s="204">
        <v>477757.2</v>
      </c>
      <c r="BL81" s="204">
        <v>777156</v>
      </c>
      <c r="BM81" s="204">
        <v>12066105</v>
      </c>
      <c r="BN81" s="204">
        <v>1777063</v>
      </c>
      <c r="BO81" s="204">
        <v>1042374.15</v>
      </c>
      <c r="BP81" s="204">
        <v>1270481.5</v>
      </c>
      <c r="BQ81" s="204">
        <v>641160</v>
      </c>
      <c r="BR81" s="204">
        <v>615309</v>
      </c>
      <c r="BS81" s="204">
        <v>48655008.729999997</v>
      </c>
      <c r="BT81" s="204">
        <v>1746974</v>
      </c>
      <c r="BU81" s="204">
        <v>1012414.35</v>
      </c>
      <c r="BV81" s="204">
        <v>4211362</v>
      </c>
      <c r="BW81" s="204">
        <v>294439</v>
      </c>
      <c r="BX81" s="204">
        <v>502976</v>
      </c>
      <c r="BY81" s="204">
        <v>2807959.57</v>
      </c>
      <c r="BZ81" s="204">
        <v>430949.95</v>
      </c>
      <c r="CA81" s="204">
        <v>654632</v>
      </c>
      <c r="CB81" s="204">
        <v>633054</v>
      </c>
      <c r="CC81" s="204">
        <v>704780</v>
      </c>
      <c r="CD81" s="204">
        <v>1816971.5</v>
      </c>
      <c r="CE81" s="204">
        <v>981115.22</v>
      </c>
      <c r="CF81" s="204">
        <v>1985579.33</v>
      </c>
      <c r="CG81" s="204">
        <v>431004</v>
      </c>
      <c r="CH81" s="204">
        <v>548990.5</v>
      </c>
      <c r="CI81" s="204">
        <v>448547</v>
      </c>
      <c r="CJ81" s="204">
        <v>567324</v>
      </c>
      <c r="CK81" s="204">
        <v>2477184</v>
      </c>
      <c r="CL81" s="204">
        <v>760014.75</v>
      </c>
      <c r="CM81" s="204">
        <v>493342.75</v>
      </c>
    </row>
    <row r="82" spans="1:91" ht="24.6">
      <c r="A82" s="125">
        <v>5</v>
      </c>
      <c r="B82" s="255" t="s">
        <v>811</v>
      </c>
      <c r="C82" s="141" t="s">
        <v>1237</v>
      </c>
      <c r="D82" s="204">
        <v>10169417.25</v>
      </c>
      <c r="E82" s="204">
        <v>165736.20000000001</v>
      </c>
      <c r="F82" s="204">
        <v>110993.5</v>
      </c>
      <c r="G82" s="204">
        <v>129719.25</v>
      </c>
      <c r="H82" s="204">
        <v>35475</v>
      </c>
      <c r="I82" s="204">
        <v>215324</v>
      </c>
      <c r="J82" s="204">
        <v>243546.25</v>
      </c>
      <c r="K82" s="204">
        <v>397701.52</v>
      </c>
      <c r="L82" s="204">
        <v>80904.12</v>
      </c>
      <c r="M82" s="204">
        <v>153217.5</v>
      </c>
      <c r="N82" s="204">
        <v>1234373</v>
      </c>
      <c r="O82" s="204">
        <v>82688.479999999996</v>
      </c>
      <c r="P82" s="204">
        <v>5168689.05</v>
      </c>
      <c r="Q82" s="204">
        <v>169275.1</v>
      </c>
      <c r="R82" s="204">
        <v>649577</v>
      </c>
      <c r="S82" s="204">
        <v>832431.5</v>
      </c>
      <c r="T82" s="204">
        <v>140752.5</v>
      </c>
      <c r="U82" s="204">
        <v>353188.8</v>
      </c>
      <c r="V82" s="204">
        <v>180915.5</v>
      </c>
      <c r="W82" s="204">
        <v>157454.5</v>
      </c>
      <c r="X82" s="204">
        <v>15063352.210000001</v>
      </c>
      <c r="Y82" s="204">
        <v>176066.75</v>
      </c>
      <c r="Z82" s="204">
        <v>332632.15000000002</v>
      </c>
      <c r="AA82" s="204">
        <v>171749.22</v>
      </c>
      <c r="AB82" s="204">
        <v>111285.5</v>
      </c>
      <c r="AC82" s="204">
        <v>141582</v>
      </c>
      <c r="AD82" s="204">
        <v>80386</v>
      </c>
      <c r="AE82" s="204">
        <v>1859966</v>
      </c>
      <c r="AF82" s="204">
        <v>259810.25</v>
      </c>
      <c r="AG82" s="204">
        <v>244264.9</v>
      </c>
      <c r="AH82" s="204">
        <v>195136.49</v>
      </c>
      <c r="AI82" s="204">
        <v>474054.75</v>
      </c>
      <c r="AJ82" s="204">
        <v>294439.39</v>
      </c>
      <c r="AK82" s="204">
        <v>93714.75</v>
      </c>
      <c r="AL82" s="204">
        <v>31840945.129999999</v>
      </c>
      <c r="AM82" s="204">
        <v>256323</v>
      </c>
      <c r="AN82" s="204">
        <v>180000</v>
      </c>
      <c r="AO82" s="204">
        <v>823212</v>
      </c>
      <c r="AP82" s="204">
        <v>1480400</v>
      </c>
      <c r="AQ82" s="204">
        <v>130119</v>
      </c>
      <c r="AR82" s="204">
        <v>53968</v>
      </c>
      <c r="AS82" s="204">
        <v>3479822.2</v>
      </c>
      <c r="AT82" s="204">
        <v>172949.25</v>
      </c>
      <c r="AU82" s="204">
        <v>383271.44</v>
      </c>
      <c r="AV82" s="204">
        <v>447683.86</v>
      </c>
      <c r="AW82" s="204">
        <v>166188.5</v>
      </c>
      <c r="AX82" s="204">
        <v>240337.5</v>
      </c>
      <c r="AY82" s="204">
        <v>314563.76</v>
      </c>
      <c r="AZ82" s="204">
        <v>135037.54999999999</v>
      </c>
      <c r="BA82" s="204">
        <v>118599</v>
      </c>
      <c r="BB82" s="204">
        <v>4358856.5</v>
      </c>
      <c r="BC82" s="204">
        <v>275097</v>
      </c>
      <c r="BD82" s="204">
        <v>14770622.18</v>
      </c>
      <c r="BE82" s="204">
        <v>1812078.77</v>
      </c>
      <c r="BF82" s="204">
        <v>322121.5</v>
      </c>
      <c r="BG82" s="204">
        <v>111948</v>
      </c>
      <c r="BH82" s="204">
        <v>4830703.5</v>
      </c>
      <c r="BI82" s="204">
        <v>347373.5</v>
      </c>
      <c r="BJ82" s="204">
        <v>61257.4</v>
      </c>
      <c r="BK82" s="204">
        <v>114329.9</v>
      </c>
      <c r="BL82" s="204">
        <v>134276.5</v>
      </c>
      <c r="BM82" s="204">
        <v>9277408.75</v>
      </c>
      <c r="BN82" s="204">
        <v>479274.35</v>
      </c>
      <c r="BO82" s="204">
        <v>260935</v>
      </c>
      <c r="BP82" s="204">
        <v>781419.5</v>
      </c>
      <c r="BQ82" s="204">
        <v>194236</v>
      </c>
      <c r="BR82" s="204">
        <v>154737</v>
      </c>
      <c r="BS82" s="204">
        <v>46134947.5</v>
      </c>
      <c r="BT82" s="204">
        <v>763559</v>
      </c>
      <c r="BU82" s="204">
        <v>292868.28999999998</v>
      </c>
      <c r="BV82" s="204">
        <v>3455802</v>
      </c>
      <c r="BW82" s="204">
        <v>7745</v>
      </c>
      <c r="BX82" s="204">
        <v>210410</v>
      </c>
      <c r="BY82" s="204">
        <v>1466247.6</v>
      </c>
      <c r="BZ82" s="204">
        <v>170873.65</v>
      </c>
      <c r="CA82" s="204">
        <v>73042</v>
      </c>
      <c r="CB82" s="204">
        <v>150325</v>
      </c>
      <c r="CC82" s="204">
        <v>377686</v>
      </c>
      <c r="CD82" s="204">
        <v>1708826</v>
      </c>
      <c r="CE82" s="204">
        <v>374846.2</v>
      </c>
      <c r="CF82" s="204">
        <v>840418.5</v>
      </c>
      <c r="CG82" s="204">
        <v>127779</v>
      </c>
      <c r="CH82" s="204">
        <v>227507.5</v>
      </c>
      <c r="CI82" s="204">
        <v>136601.5</v>
      </c>
      <c r="CJ82" s="204">
        <v>111560</v>
      </c>
      <c r="CK82" s="204">
        <v>1881881.25</v>
      </c>
      <c r="CL82" s="204">
        <v>96508.18</v>
      </c>
      <c r="CM82" s="204">
        <v>80077.5</v>
      </c>
    </row>
    <row r="83" spans="1:91" s="144" customFormat="1" ht="24.6">
      <c r="A83" s="142">
        <v>5</v>
      </c>
      <c r="B83" s="256" t="s">
        <v>812</v>
      </c>
      <c r="C83" s="143" t="s">
        <v>1238</v>
      </c>
      <c r="D83" s="205">
        <v>213124.25</v>
      </c>
      <c r="E83" s="205"/>
      <c r="F83" s="205"/>
      <c r="G83" s="205"/>
      <c r="H83" s="205"/>
      <c r="I83" s="205"/>
      <c r="J83" s="205"/>
      <c r="K83" s="205">
        <v>8216</v>
      </c>
      <c r="L83" s="205"/>
      <c r="M83" s="205"/>
      <c r="N83" s="205"/>
      <c r="O83" s="205">
        <v>21136</v>
      </c>
      <c r="P83" s="205"/>
      <c r="Q83" s="205"/>
      <c r="R83" s="205"/>
      <c r="S83" s="205">
        <v>9722</v>
      </c>
      <c r="T83" s="205"/>
      <c r="U83" s="205"/>
      <c r="V83" s="205">
        <v>12914.5</v>
      </c>
      <c r="W83" s="205"/>
      <c r="X83" s="205">
        <v>2180.9499999999998</v>
      </c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>
        <v>8273</v>
      </c>
      <c r="AJ83" s="205"/>
      <c r="AK83" s="205"/>
      <c r="AL83" s="205">
        <v>4250327.25</v>
      </c>
      <c r="AM83" s="205"/>
      <c r="AN83" s="205">
        <v>16437</v>
      </c>
      <c r="AO83" s="205"/>
      <c r="AP83" s="205">
        <v>35693</v>
      </c>
      <c r="AQ83" s="205">
        <v>50793</v>
      </c>
      <c r="AR83" s="205">
        <v>11864.5</v>
      </c>
      <c r="AS83" s="205"/>
      <c r="AT83" s="205">
        <v>13207.75</v>
      </c>
      <c r="AU83" s="205">
        <v>61876</v>
      </c>
      <c r="AV83" s="205"/>
      <c r="AW83" s="205"/>
      <c r="AX83" s="205"/>
      <c r="AY83" s="205">
        <v>17937</v>
      </c>
      <c r="AZ83" s="205"/>
      <c r="BA83" s="205"/>
      <c r="BB83" s="205">
        <v>178608</v>
      </c>
      <c r="BC83" s="205">
        <v>27547.35</v>
      </c>
      <c r="BD83" s="205">
        <v>347337.5</v>
      </c>
      <c r="BE83" s="205"/>
      <c r="BF83" s="205"/>
      <c r="BG83" s="205">
        <v>44015.5</v>
      </c>
      <c r="BH83" s="205">
        <v>34229</v>
      </c>
      <c r="BI83" s="205"/>
      <c r="BJ83" s="205">
        <v>6156.1</v>
      </c>
      <c r="BK83" s="205"/>
      <c r="BL83" s="205"/>
      <c r="BM83" s="205">
        <v>497.5</v>
      </c>
      <c r="BN83" s="205"/>
      <c r="BO83" s="205"/>
      <c r="BP83" s="205"/>
      <c r="BQ83" s="205"/>
      <c r="BR83" s="205"/>
      <c r="BS83" s="205">
        <v>2293464.7000000002</v>
      </c>
      <c r="BT83" s="205"/>
      <c r="BU83" s="205">
        <v>8935.56</v>
      </c>
      <c r="BV83" s="205"/>
      <c r="BW83" s="205"/>
      <c r="BX83" s="205"/>
      <c r="BY83" s="205"/>
      <c r="BZ83" s="205"/>
      <c r="CA83" s="205"/>
      <c r="CB83" s="205">
        <v>1050</v>
      </c>
      <c r="CC83" s="205"/>
      <c r="CD83" s="205"/>
      <c r="CE83" s="205">
        <v>0</v>
      </c>
      <c r="CF83" s="205"/>
      <c r="CG83" s="205"/>
      <c r="CH83" s="205"/>
      <c r="CI83" s="205"/>
      <c r="CJ83" s="205"/>
      <c r="CK83" s="205"/>
      <c r="CL83" s="205"/>
      <c r="CM83" s="205">
        <v>35433</v>
      </c>
    </row>
    <row r="84" spans="1:91" ht="24.6">
      <c r="A84" s="125">
        <v>5</v>
      </c>
      <c r="B84" s="255" t="s">
        <v>813</v>
      </c>
      <c r="C84" s="145" t="s">
        <v>1239</v>
      </c>
      <c r="D84" s="204">
        <v>3111760.25</v>
      </c>
      <c r="E84" s="204">
        <v>19431.09</v>
      </c>
      <c r="F84" s="204"/>
      <c r="G84" s="204"/>
      <c r="H84" s="204"/>
      <c r="I84" s="204">
        <v>17875.5</v>
      </c>
      <c r="J84" s="204"/>
      <c r="K84" s="204"/>
      <c r="L84" s="204"/>
      <c r="M84" s="204"/>
      <c r="N84" s="204"/>
      <c r="O84" s="204">
        <v>24175</v>
      </c>
      <c r="P84" s="204">
        <v>327157.75</v>
      </c>
      <c r="Q84" s="204"/>
      <c r="R84" s="204"/>
      <c r="S84" s="204">
        <v>150579.75</v>
      </c>
      <c r="T84" s="204"/>
      <c r="U84" s="204"/>
      <c r="V84" s="204"/>
      <c r="W84" s="204"/>
      <c r="X84" s="204">
        <v>515594.06</v>
      </c>
      <c r="Y84" s="204"/>
      <c r="Z84" s="204"/>
      <c r="AA84" s="204"/>
      <c r="AB84" s="204"/>
      <c r="AC84" s="204">
        <v>20705.5</v>
      </c>
      <c r="AD84" s="204">
        <v>3452</v>
      </c>
      <c r="AE84" s="204">
        <v>234829</v>
      </c>
      <c r="AF84" s="204"/>
      <c r="AG84" s="204"/>
      <c r="AH84" s="204"/>
      <c r="AI84" s="204">
        <v>11394</v>
      </c>
      <c r="AJ84" s="204">
        <v>16327</v>
      </c>
      <c r="AK84" s="204"/>
      <c r="AL84" s="204">
        <v>5606282.75</v>
      </c>
      <c r="AM84" s="204">
        <v>4639</v>
      </c>
      <c r="AN84" s="204">
        <v>32620</v>
      </c>
      <c r="AO84" s="204">
        <v>54757</v>
      </c>
      <c r="AP84" s="204">
        <v>77943</v>
      </c>
      <c r="AQ84" s="204">
        <v>52574</v>
      </c>
      <c r="AR84" s="204">
        <v>17662</v>
      </c>
      <c r="AS84" s="204">
        <v>397668.38</v>
      </c>
      <c r="AT84" s="204">
        <v>30459.119999999999</v>
      </c>
      <c r="AU84" s="204"/>
      <c r="AV84" s="204"/>
      <c r="AW84" s="204">
        <v>84304</v>
      </c>
      <c r="AX84" s="204"/>
      <c r="AY84" s="204">
        <v>33675</v>
      </c>
      <c r="AZ84" s="204"/>
      <c r="BA84" s="204"/>
      <c r="BB84" s="204">
        <v>118765.75</v>
      </c>
      <c r="BC84" s="204">
        <v>55064.01</v>
      </c>
      <c r="BD84" s="204">
        <v>2751516.25</v>
      </c>
      <c r="BE84" s="204">
        <v>9979.1</v>
      </c>
      <c r="BF84" s="204"/>
      <c r="BG84" s="204"/>
      <c r="BH84" s="204">
        <v>736189.75</v>
      </c>
      <c r="BI84" s="204"/>
      <c r="BJ84" s="204"/>
      <c r="BK84" s="204"/>
      <c r="BL84" s="204"/>
      <c r="BM84" s="204">
        <v>546274.5</v>
      </c>
      <c r="BN84" s="204"/>
      <c r="BO84" s="204"/>
      <c r="BP84" s="204">
        <v>27658</v>
      </c>
      <c r="BQ84" s="204">
        <v>15296</v>
      </c>
      <c r="BR84" s="204"/>
      <c r="BS84" s="204">
        <v>12958082.5</v>
      </c>
      <c r="BT84" s="204">
        <v>62978</v>
      </c>
      <c r="BU84" s="204">
        <v>4253.68</v>
      </c>
      <c r="BV84" s="204">
        <v>222391</v>
      </c>
      <c r="BW84" s="204"/>
      <c r="BX84" s="204"/>
      <c r="BY84" s="204">
        <v>162368.28</v>
      </c>
      <c r="BZ84" s="204">
        <v>13981.15</v>
      </c>
      <c r="CA84" s="204"/>
      <c r="CB84" s="204">
        <v>53426</v>
      </c>
      <c r="CC84" s="204">
        <v>82637</v>
      </c>
      <c r="CD84" s="204">
        <v>141124</v>
      </c>
      <c r="CE84" s="204">
        <v>41763.300000000003</v>
      </c>
      <c r="CF84" s="204">
        <v>32521.5</v>
      </c>
      <c r="CG84" s="204">
        <v>4860</v>
      </c>
      <c r="CH84" s="204"/>
      <c r="CI84" s="204"/>
      <c r="CJ84" s="204"/>
      <c r="CK84" s="204">
        <v>265361.5</v>
      </c>
      <c r="CL84" s="204"/>
      <c r="CM84" s="204">
        <v>22135.5</v>
      </c>
    </row>
    <row r="85" spans="1:91" ht="24.6">
      <c r="A85" s="125">
        <v>5</v>
      </c>
      <c r="B85" s="255" t="s">
        <v>814</v>
      </c>
      <c r="C85" s="145" t="s">
        <v>1240</v>
      </c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>
        <v>88.5</v>
      </c>
      <c r="P85" s="204"/>
      <c r="Q85" s="204">
        <v>7169.2</v>
      </c>
      <c r="R85" s="204"/>
      <c r="S85" s="204"/>
      <c r="T85" s="204"/>
      <c r="U85" s="204"/>
      <c r="V85" s="204"/>
      <c r="W85" s="204"/>
      <c r="X85" s="204">
        <v>2579.75</v>
      </c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>
        <v>1510</v>
      </c>
      <c r="AJ85" s="204"/>
      <c r="AK85" s="204"/>
      <c r="AL85" s="204">
        <v>240185.25</v>
      </c>
      <c r="AM85" s="204"/>
      <c r="AN85" s="204"/>
      <c r="AO85" s="204"/>
      <c r="AP85" s="204"/>
      <c r="AQ85" s="204"/>
      <c r="AR85" s="204"/>
      <c r="AS85" s="204"/>
      <c r="AT85" s="204"/>
      <c r="AU85" s="204"/>
      <c r="AV85" s="204"/>
      <c r="AW85" s="204"/>
      <c r="AX85" s="204"/>
      <c r="AY85" s="204"/>
      <c r="AZ85" s="204"/>
      <c r="BA85" s="204"/>
      <c r="BB85" s="204">
        <v>86668.25</v>
      </c>
      <c r="BC85" s="204"/>
      <c r="BD85" s="204"/>
      <c r="BE85" s="204"/>
      <c r="BF85" s="204"/>
      <c r="BG85" s="204"/>
      <c r="BH85" s="204"/>
      <c r="BI85" s="204"/>
      <c r="BJ85" s="204"/>
      <c r="BK85" s="204"/>
      <c r="BL85" s="204"/>
      <c r="BM85" s="204"/>
      <c r="BN85" s="204"/>
      <c r="BO85" s="204"/>
      <c r="BP85" s="204"/>
      <c r="BQ85" s="204"/>
      <c r="BR85" s="204"/>
      <c r="BS85" s="206">
        <v>203770.61</v>
      </c>
      <c r="BT85" s="206"/>
      <c r="BU85" s="204"/>
      <c r="BV85" s="206"/>
      <c r="BW85" s="204"/>
      <c r="BX85" s="204"/>
      <c r="BY85" s="206"/>
      <c r="BZ85" s="204"/>
      <c r="CA85" s="204"/>
      <c r="CB85" s="204"/>
      <c r="CC85" s="204"/>
      <c r="CD85" s="206"/>
      <c r="CE85" s="204"/>
      <c r="CF85" s="204"/>
      <c r="CG85" s="204"/>
      <c r="CH85" s="204"/>
      <c r="CI85" s="204"/>
      <c r="CJ85" s="204"/>
      <c r="CK85" s="206"/>
      <c r="CL85" s="204"/>
      <c r="CM85" s="206"/>
    </row>
    <row r="86" spans="1:91" ht="24.6">
      <c r="A86" s="125">
        <v>5</v>
      </c>
      <c r="B86" s="255" t="s">
        <v>815</v>
      </c>
      <c r="C86" s="145" t="s">
        <v>1241</v>
      </c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>
        <v>408981</v>
      </c>
      <c r="Y86" s="204"/>
      <c r="Z86" s="204"/>
      <c r="AA86" s="204"/>
      <c r="AB86" s="204"/>
      <c r="AC86" s="204"/>
      <c r="AD86" s="204"/>
      <c r="AE86" s="204"/>
      <c r="AF86" s="204">
        <v>21406.799999999999</v>
      </c>
      <c r="AG86" s="204"/>
      <c r="AH86" s="204"/>
      <c r="AI86" s="204">
        <v>0</v>
      </c>
      <c r="AJ86" s="204"/>
      <c r="AK86" s="204"/>
      <c r="AL86" s="204">
        <v>3943458.55</v>
      </c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>
        <v>361580.75</v>
      </c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204"/>
      <c r="BN86" s="204"/>
      <c r="BO86" s="204"/>
      <c r="BP86" s="204"/>
      <c r="BQ86" s="204"/>
      <c r="BR86" s="204"/>
      <c r="BS86" s="204">
        <v>3007433</v>
      </c>
      <c r="BT86" s="204"/>
      <c r="BU86" s="204"/>
      <c r="BV86" s="204">
        <v>357887</v>
      </c>
      <c r="BW86" s="204"/>
      <c r="BX86" s="204"/>
      <c r="BY86" s="204"/>
      <c r="BZ86" s="204">
        <v>5755</v>
      </c>
      <c r="CA86" s="204"/>
      <c r="CB86" s="204"/>
      <c r="CC86" s="204"/>
      <c r="CD86" s="204">
        <v>25169.75</v>
      </c>
      <c r="CE86" s="204"/>
      <c r="CF86" s="204"/>
      <c r="CG86" s="204"/>
      <c r="CH86" s="204"/>
      <c r="CI86" s="204"/>
      <c r="CJ86" s="204"/>
      <c r="CK86" s="204"/>
      <c r="CL86" s="204"/>
      <c r="CM86" s="204"/>
    </row>
    <row r="87" spans="1:91" ht="24.6">
      <c r="A87" s="125">
        <v>5</v>
      </c>
      <c r="B87" s="255" t="s">
        <v>816</v>
      </c>
      <c r="C87" s="145" t="s">
        <v>428</v>
      </c>
      <c r="D87" s="204">
        <v>536107.75</v>
      </c>
      <c r="E87" s="204">
        <v>33869.5</v>
      </c>
      <c r="F87" s="204">
        <v>97158.5</v>
      </c>
      <c r="G87" s="204">
        <v>129976</v>
      </c>
      <c r="H87" s="204">
        <v>44280.5</v>
      </c>
      <c r="I87" s="204">
        <v>158961.18</v>
      </c>
      <c r="J87" s="204">
        <v>71379.509999999995</v>
      </c>
      <c r="K87" s="204">
        <v>84483.35</v>
      </c>
      <c r="L87" s="204">
        <v>90916.9</v>
      </c>
      <c r="M87" s="204">
        <v>99260</v>
      </c>
      <c r="N87" s="204">
        <v>169788.5</v>
      </c>
      <c r="O87" s="204">
        <v>47289</v>
      </c>
      <c r="P87" s="204">
        <v>956835.75</v>
      </c>
      <c r="Q87" s="204">
        <v>45670.400000000001</v>
      </c>
      <c r="R87" s="204">
        <v>207030</v>
      </c>
      <c r="S87" s="204">
        <v>225081.5</v>
      </c>
      <c r="T87" s="204">
        <v>78878.75</v>
      </c>
      <c r="U87" s="204">
        <v>160045.29999999999</v>
      </c>
      <c r="V87" s="204">
        <v>62824.5</v>
      </c>
      <c r="W87" s="204">
        <v>40802</v>
      </c>
      <c r="X87" s="204">
        <v>825423.7</v>
      </c>
      <c r="Y87" s="204">
        <v>105086.2</v>
      </c>
      <c r="Z87" s="204">
        <v>182109.5</v>
      </c>
      <c r="AA87" s="204">
        <v>51647</v>
      </c>
      <c r="AB87" s="204">
        <v>38417.5</v>
      </c>
      <c r="AC87" s="204">
        <v>85948.800000000003</v>
      </c>
      <c r="AD87" s="204">
        <v>47676</v>
      </c>
      <c r="AE87" s="204">
        <v>253339</v>
      </c>
      <c r="AF87" s="204">
        <v>79466.649999999994</v>
      </c>
      <c r="AG87" s="204">
        <v>139808.9</v>
      </c>
      <c r="AH87" s="204">
        <v>69148.86</v>
      </c>
      <c r="AI87" s="204">
        <v>157287</v>
      </c>
      <c r="AJ87" s="204">
        <v>94514</v>
      </c>
      <c r="AK87" s="204">
        <v>65978.5</v>
      </c>
      <c r="AL87" s="204">
        <v>3066411.87</v>
      </c>
      <c r="AM87" s="204">
        <v>68417</v>
      </c>
      <c r="AN87" s="204">
        <v>29784.5</v>
      </c>
      <c r="AO87" s="204">
        <v>260928.77</v>
      </c>
      <c r="AP87" s="204">
        <v>247085</v>
      </c>
      <c r="AQ87" s="204">
        <v>183430</v>
      </c>
      <c r="AR87" s="204">
        <v>18363</v>
      </c>
      <c r="AS87" s="204">
        <v>210377</v>
      </c>
      <c r="AT87" s="204">
        <v>108305.75</v>
      </c>
      <c r="AU87" s="204">
        <v>83435</v>
      </c>
      <c r="AV87" s="204">
        <v>139954.29999999999</v>
      </c>
      <c r="AW87" s="204">
        <v>109143</v>
      </c>
      <c r="AX87" s="204">
        <v>133887.5</v>
      </c>
      <c r="AY87" s="204">
        <v>163310.75</v>
      </c>
      <c r="AZ87" s="204">
        <v>30100</v>
      </c>
      <c r="BA87" s="204">
        <v>131113</v>
      </c>
      <c r="BB87" s="204">
        <v>469061.97</v>
      </c>
      <c r="BC87" s="204">
        <v>43359</v>
      </c>
      <c r="BD87" s="204">
        <v>1416554.05</v>
      </c>
      <c r="BE87" s="204">
        <v>122374.9</v>
      </c>
      <c r="BF87" s="204">
        <v>237342.25</v>
      </c>
      <c r="BG87" s="204">
        <v>40067.5</v>
      </c>
      <c r="BH87" s="204">
        <v>486747.5</v>
      </c>
      <c r="BI87" s="204">
        <v>95986.2</v>
      </c>
      <c r="BJ87" s="204">
        <v>35896</v>
      </c>
      <c r="BK87" s="204">
        <v>75265</v>
      </c>
      <c r="BL87" s="204">
        <v>69807.5</v>
      </c>
      <c r="BM87" s="204">
        <v>713978.75</v>
      </c>
      <c r="BN87" s="204">
        <v>351944.47</v>
      </c>
      <c r="BO87" s="204">
        <v>59802</v>
      </c>
      <c r="BP87" s="204">
        <v>163068.79999999999</v>
      </c>
      <c r="BQ87" s="204">
        <v>81209</v>
      </c>
      <c r="BR87" s="204">
        <v>94331</v>
      </c>
      <c r="BS87" s="204">
        <v>3681212.6</v>
      </c>
      <c r="BT87" s="204">
        <v>161637.20000000001</v>
      </c>
      <c r="BU87" s="204"/>
      <c r="BV87" s="204">
        <v>880063.2</v>
      </c>
      <c r="BW87" s="204">
        <v>14520</v>
      </c>
      <c r="BX87" s="204">
        <v>77604</v>
      </c>
      <c r="BY87" s="204">
        <v>262276.8</v>
      </c>
      <c r="BZ87" s="204">
        <v>71307.399999999994</v>
      </c>
      <c r="CA87" s="204">
        <v>56284</v>
      </c>
      <c r="CB87" s="204">
        <v>110640</v>
      </c>
      <c r="CC87" s="204">
        <v>54878</v>
      </c>
      <c r="CD87" s="204">
        <v>424057.25</v>
      </c>
      <c r="CE87" s="204">
        <v>90244.25</v>
      </c>
      <c r="CF87" s="204">
        <v>245970.22</v>
      </c>
      <c r="CG87" s="204">
        <v>37124</v>
      </c>
      <c r="CH87" s="204">
        <v>85136</v>
      </c>
      <c r="CI87" s="204">
        <v>100468</v>
      </c>
      <c r="CJ87" s="204">
        <v>51971</v>
      </c>
      <c r="CK87" s="204">
        <v>226939.9</v>
      </c>
      <c r="CL87" s="204">
        <v>28948</v>
      </c>
      <c r="CM87" s="204">
        <v>70207.399999999994</v>
      </c>
    </row>
    <row r="88" spans="1:91" ht="24.6">
      <c r="A88" s="125">
        <v>5</v>
      </c>
      <c r="B88" s="255" t="s">
        <v>817</v>
      </c>
      <c r="C88" s="145" t="s">
        <v>429</v>
      </c>
      <c r="D88" s="204">
        <v>5553</v>
      </c>
      <c r="E88" s="204"/>
      <c r="F88" s="204">
        <v>6649</v>
      </c>
      <c r="G88" s="204">
        <v>7914</v>
      </c>
      <c r="H88" s="204">
        <v>17364</v>
      </c>
      <c r="I88" s="204">
        <v>71356.5</v>
      </c>
      <c r="J88" s="204">
        <v>115400.25</v>
      </c>
      <c r="K88" s="204">
        <v>270384.61</v>
      </c>
      <c r="L88" s="204">
        <v>194272.99</v>
      </c>
      <c r="M88" s="204">
        <v>22419</v>
      </c>
      <c r="N88" s="204">
        <v>247962</v>
      </c>
      <c r="O88" s="204"/>
      <c r="P88" s="204">
        <v>841035.25</v>
      </c>
      <c r="Q88" s="204">
        <v>43817.9</v>
      </c>
      <c r="R88" s="204">
        <v>167272</v>
      </c>
      <c r="S88" s="204">
        <v>55279</v>
      </c>
      <c r="T88" s="204">
        <v>52343.75</v>
      </c>
      <c r="U88" s="204">
        <v>51347</v>
      </c>
      <c r="V88" s="204">
        <v>28016</v>
      </c>
      <c r="W88" s="204">
        <v>27861.5</v>
      </c>
      <c r="X88" s="204">
        <v>1546977.11</v>
      </c>
      <c r="Y88" s="204">
        <v>24050</v>
      </c>
      <c r="Z88" s="204">
        <v>174365</v>
      </c>
      <c r="AA88" s="204">
        <v>13750</v>
      </c>
      <c r="AB88" s="204">
        <v>12538.5</v>
      </c>
      <c r="AC88" s="204"/>
      <c r="AD88" s="204">
        <v>3502</v>
      </c>
      <c r="AE88" s="204">
        <v>63954</v>
      </c>
      <c r="AF88" s="204">
        <v>57486.73</v>
      </c>
      <c r="AG88" s="204">
        <v>14246</v>
      </c>
      <c r="AH88" s="204">
        <v>59595.09</v>
      </c>
      <c r="AI88" s="204">
        <v>39287.5</v>
      </c>
      <c r="AJ88" s="204">
        <v>24850</v>
      </c>
      <c r="AK88" s="204">
        <v>15980.75</v>
      </c>
      <c r="AL88" s="204">
        <v>2627383.91</v>
      </c>
      <c r="AM88" s="204">
        <v>59393</v>
      </c>
      <c r="AN88" s="204"/>
      <c r="AO88" s="204">
        <v>33806</v>
      </c>
      <c r="AP88" s="204">
        <v>156540</v>
      </c>
      <c r="AQ88" s="204"/>
      <c r="AR88" s="204"/>
      <c r="AS88" s="204">
        <v>1513338.34</v>
      </c>
      <c r="AT88" s="204">
        <v>111371</v>
      </c>
      <c r="AU88" s="204">
        <v>249689</v>
      </c>
      <c r="AV88" s="204">
        <v>141838.03</v>
      </c>
      <c r="AW88" s="204"/>
      <c r="AX88" s="204">
        <v>14856.5</v>
      </c>
      <c r="AY88" s="204"/>
      <c r="AZ88" s="204">
        <v>58794</v>
      </c>
      <c r="BA88" s="204">
        <v>21326</v>
      </c>
      <c r="BB88" s="204">
        <v>957305.25</v>
      </c>
      <c r="BC88" s="204"/>
      <c r="BD88" s="204">
        <v>3326135.91</v>
      </c>
      <c r="BE88" s="204">
        <v>304191.09999999998</v>
      </c>
      <c r="BF88" s="204">
        <v>29014.5</v>
      </c>
      <c r="BG88" s="204">
        <v>59919.5</v>
      </c>
      <c r="BH88" s="204">
        <v>1075948.25</v>
      </c>
      <c r="BI88" s="204">
        <v>107330.5</v>
      </c>
      <c r="BJ88" s="204">
        <v>32940.879999999997</v>
      </c>
      <c r="BK88" s="204">
        <v>85366.25</v>
      </c>
      <c r="BL88" s="204">
        <v>68782.5</v>
      </c>
      <c r="BM88" s="204">
        <v>982577.5</v>
      </c>
      <c r="BN88" s="204">
        <v>6914</v>
      </c>
      <c r="BO88" s="204">
        <v>70245</v>
      </c>
      <c r="BP88" s="204">
        <v>167819</v>
      </c>
      <c r="BQ88" s="204">
        <v>108364.75</v>
      </c>
      <c r="BR88" s="204">
        <v>17419</v>
      </c>
      <c r="BS88" s="204">
        <v>3410453.5</v>
      </c>
      <c r="BT88" s="204">
        <v>40176</v>
      </c>
      <c r="BU88" s="204">
        <v>64621.41</v>
      </c>
      <c r="BV88" s="204">
        <v>2271962</v>
      </c>
      <c r="BW88" s="204"/>
      <c r="BX88" s="204">
        <v>65358</v>
      </c>
      <c r="BY88" s="204">
        <v>289096</v>
      </c>
      <c r="BZ88" s="204">
        <v>543</v>
      </c>
      <c r="CA88" s="204">
        <v>16533</v>
      </c>
      <c r="CB88" s="204"/>
      <c r="CC88" s="204">
        <v>34598</v>
      </c>
      <c r="CD88" s="204">
        <v>318592</v>
      </c>
      <c r="CE88" s="204">
        <v>238597.05</v>
      </c>
      <c r="CF88" s="204">
        <v>225538</v>
      </c>
      <c r="CG88" s="204"/>
      <c r="CH88" s="204">
        <v>38242</v>
      </c>
      <c r="CI88" s="204"/>
      <c r="CJ88" s="204"/>
      <c r="CK88" s="204">
        <v>640892</v>
      </c>
      <c r="CL88" s="204">
        <v>18312</v>
      </c>
      <c r="CM88" s="206">
        <v>6534.5</v>
      </c>
    </row>
    <row r="89" spans="1:91" ht="24.6">
      <c r="A89" s="125">
        <v>5</v>
      </c>
      <c r="B89" s="255" t="s">
        <v>818</v>
      </c>
      <c r="C89" s="145" t="s">
        <v>430</v>
      </c>
      <c r="D89" s="204"/>
      <c r="E89" s="204">
        <v>479984</v>
      </c>
      <c r="F89" s="204"/>
      <c r="G89" s="204"/>
      <c r="H89" s="204"/>
      <c r="I89" s="204">
        <v>741862</v>
      </c>
      <c r="J89" s="204">
        <v>7896.25</v>
      </c>
      <c r="K89" s="204">
        <v>2060044</v>
      </c>
      <c r="L89" s="204">
        <v>10967.8</v>
      </c>
      <c r="M89" s="204">
        <v>10459.5</v>
      </c>
      <c r="N89" s="204">
        <v>1667051</v>
      </c>
      <c r="O89" s="204"/>
      <c r="P89" s="204">
        <v>647668.5</v>
      </c>
      <c r="Q89" s="204">
        <v>17268.7</v>
      </c>
      <c r="R89" s="204">
        <v>1040136</v>
      </c>
      <c r="S89" s="204"/>
      <c r="T89" s="204">
        <v>92728.6</v>
      </c>
      <c r="U89" s="204">
        <v>14666.5</v>
      </c>
      <c r="V89" s="204"/>
      <c r="W89" s="204"/>
      <c r="X89" s="204">
        <v>1721545.58</v>
      </c>
      <c r="Y89" s="204"/>
      <c r="Z89" s="204"/>
      <c r="AA89" s="204">
        <v>4374</v>
      </c>
      <c r="AB89" s="204">
        <v>5578</v>
      </c>
      <c r="AC89" s="204">
        <v>14528</v>
      </c>
      <c r="AD89" s="204"/>
      <c r="AE89" s="204"/>
      <c r="AF89" s="204"/>
      <c r="AG89" s="204"/>
      <c r="AH89" s="204"/>
      <c r="AI89" s="204">
        <v>1102680</v>
      </c>
      <c r="AJ89" s="204"/>
      <c r="AK89" s="204">
        <v>16621.25</v>
      </c>
      <c r="AL89" s="204">
        <v>9605659.9600000009</v>
      </c>
      <c r="AM89" s="204">
        <v>57569</v>
      </c>
      <c r="AN89" s="204"/>
      <c r="AO89" s="204"/>
      <c r="AP89" s="204">
        <v>10509</v>
      </c>
      <c r="AQ89" s="204"/>
      <c r="AR89" s="204"/>
      <c r="AS89" s="204">
        <v>3381025</v>
      </c>
      <c r="AT89" s="204"/>
      <c r="AU89" s="204"/>
      <c r="AV89" s="204">
        <v>24697.759999999998</v>
      </c>
      <c r="AW89" s="204"/>
      <c r="AX89" s="204"/>
      <c r="AY89" s="204"/>
      <c r="AZ89" s="204"/>
      <c r="BA89" s="204">
        <v>6328</v>
      </c>
      <c r="BB89" s="204">
        <v>2530885</v>
      </c>
      <c r="BC89" s="204"/>
      <c r="BD89" s="204">
        <v>6000</v>
      </c>
      <c r="BE89" s="204">
        <v>5466.5</v>
      </c>
      <c r="BF89" s="204"/>
      <c r="BG89" s="204">
        <v>539228</v>
      </c>
      <c r="BH89" s="204">
        <v>2461602</v>
      </c>
      <c r="BI89" s="204">
        <v>5610</v>
      </c>
      <c r="BJ89" s="204"/>
      <c r="BK89" s="204"/>
      <c r="BL89" s="204"/>
      <c r="BM89" s="204">
        <v>1534007.25</v>
      </c>
      <c r="BN89" s="204"/>
      <c r="BO89" s="204">
        <v>640961.25</v>
      </c>
      <c r="BP89" s="204">
        <v>41228.5</v>
      </c>
      <c r="BQ89" s="204"/>
      <c r="BR89" s="204"/>
      <c r="BS89" s="206">
        <v>2596246.2599999998</v>
      </c>
      <c r="BT89" s="204"/>
      <c r="BU89" s="204"/>
      <c r="BV89" s="204">
        <v>1540532</v>
      </c>
      <c r="BW89" s="204">
        <v>1530</v>
      </c>
      <c r="BX89" s="204">
        <v>57333</v>
      </c>
      <c r="BY89" s="204">
        <v>22164.5</v>
      </c>
      <c r="BZ89" s="204">
        <v>30790.6</v>
      </c>
      <c r="CA89" s="204">
        <v>10427</v>
      </c>
      <c r="CB89" s="204"/>
      <c r="CC89" s="204">
        <v>471958.8</v>
      </c>
      <c r="CD89" s="204">
        <v>979448</v>
      </c>
      <c r="CE89" s="204">
        <v>29653.4</v>
      </c>
      <c r="CF89" s="204">
        <v>1843503</v>
      </c>
      <c r="CG89" s="204"/>
      <c r="CH89" s="204"/>
      <c r="CI89" s="204">
        <v>12531.75</v>
      </c>
      <c r="CJ89" s="204">
        <v>20903</v>
      </c>
      <c r="CK89" s="204">
        <v>598734</v>
      </c>
      <c r="CL89" s="204"/>
      <c r="CM89" s="204"/>
    </row>
    <row r="90" spans="1:91" ht="24.6">
      <c r="A90" s="125">
        <v>5</v>
      </c>
      <c r="B90" s="255" t="s">
        <v>819</v>
      </c>
      <c r="C90" s="145" t="s">
        <v>431</v>
      </c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>
        <v>28841</v>
      </c>
      <c r="O90" s="204"/>
      <c r="P90" s="204">
        <v>45575</v>
      </c>
      <c r="Q90" s="204"/>
      <c r="R90" s="204"/>
      <c r="S90" s="204"/>
      <c r="T90" s="204"/>
      <c r="U90" s="204"/>
      <c r="V90" s="204"/>
      <c r="W90" s="204"/>
      <c r="X90" s="204">
        <v>3191965.44</v>
      </c>
      <c r="Y90" s="204"/>
      <c r="Z90" s="204"/>
      <c r="AA90" s="204">
        <v>7733</v>
      </c>
      <c r="AB90" s="204"/>
      <c r="AC90" s="204"/>
      <c r="AD90" s="204"/>
      <c r="AE90" s="204"/>
      <c r="AF90" s="204"/>
      <c r="AG90" s="204"/>
      <c r="AH90" s="204"/>
      <c r="AI90" s="204"/>
      <c r="AJ90" s="204"/>
      <c r="AK90" s="204">
        <v>4756</v>
      </c>
      <c r="AL90" s="204">
        <v>12551938</v>
      </c>
      <c r="AM90" s="204"/>
      <c r="AN90" s="204"/>
      <c r="AO90" s="204"/>
      <c r="AP90" s="204">
        <v>13000</v>
      </c>
      <c r="AQ90" s="204"/>
      <c r="AR90" s="204"/>
      <c r="AS90" s="204">
        <v>969992</v>
      </c>
      <c r="AT90" s="204"/>
      <c r="AU90" s="204"/>
      <c r="AV90" s="204"/>
      <c r="AW90" s="204"/>
      <c r="AX90" s="204">
        <v>18835.05</v>
      </c>
      <c r="AY90" s="204"/>
      <c r="AZ90" s="204"/>
      <c r="BA90" s="204"/>
      <c r="BB90" s="204">
        <v>20044</v>
      </c>
      <c r="BC90" s="204"/>
      <c r="BD90" s="204">
        <v>13603141.119999999</v>
      </c>
      <c r="BE90" s="204"/>
      <c r="BF90" s="204"/>
      <c r="BG90" s="204"/>
      <c r="BH90" s="204">
        <v>122282.25</v>
      </c>
      <c r="BI90" s="204"/>
      <c r="BJ90" s="204"/>
      <c r="BK90" s="204"/>
      <c r="BL90" s="204"/>
      <c r="BM90" s="204">
        <v>2488963</v>
      </c>
      <c r="BN90" s="204"/>
      <c r="BO90" s="204"/>
      <c r="BP90" s="204"/>
      <c r="BQ90" s="204"/>
      <c r="BR90" s="204"/>
      <c r="BS90" s="204">
        <v>12288819.6</v>
      </c>
      <c r="BT90" s="204"/>
      <c r="BU90" s="204"/>
      <c r="BV90" s="204">
        <v>410325</v>
      </c>
      <c r="BW90" s="204"/>
      <c r="BX90" s="204"/>
      <c r="BY90" s="204">
        <v>672037.2</v>
      </c>
      <c r="BZ90" s="204"/>
      <c r="CA90" s="204"/>
      <c r="CB90" s="204"/>
      <c r="CC90" s="204"/>
      <c r="CD90" s="204">
        <v>11475</v>
      </c>
      <c r="CE90" s="204"/>
      <c r="CF90" s="204">
        <v>12000</v>
      </c>
      <c r="CG90" s="204"/>
      <c r="CH90" s="204"/>
      <c r="CI90" s="204">
        <v>13365</v>
      </c>
      <c r="CJ90" s="204">
        <v>37314</v>
      </c>
      <c r="CK90" s="204">
        <v>3000</v>
      </c>
      <c r="CL90" s="204"/>
      <c r="CM90" s="204"/>
    </row>
    <row r="91" spans="1:91" ht="24.6">
      <c r="A91" s="125">
        <v>5</v>
      </c>
      <c r="B91" s="255" t="s">
        <v>820</v>
      </c>
      <c r="C91" s="145" t="s">
        <v>432</v>
      </c>
      <c r="D91" s="204">
        <v>-10243850.060000001</v>
      </c>
      <c r="E91" s="204">
        <v>-348347.02</v>
      </c>
      <c r="F91" s="204">
        <v>-479147.84</v>
      </c>
      <c r="G91" s="204">
        <v>-696035.06</v>
      </c>
      <c r="H91" s="204">
        <v>-195349.82</v>
      </c>
      <c r="I91" s="204">
        <v>-677280.47</v>
      </c>
      <c r="J91" s="204">
        <v>-551756.31000000006</v>
      </c>
      <c r="K91" s="204">
        <v>-1114752.08</v>
      </c>
      <c r="L91" s="204">
        <v>-279529.55</v>
      </c>
      <c r="M91" s="204">
        <v>-485296.29</v>
      </c>
      <c r="N91" s="204">
        <v>-1349825.23</v>
      </c>
      <c r="O91" s="204">
        <v>-104944.42</v>
      </c>
      <c r="P91" s="204">
        <v>-3242779.86</v>
      </c>
      <c r="Q91" s="204">
        <v>-488229.51</v>
      </c>
      <c r="R91" s="204">
        <v>-262457.12</v>
      </c>
      <c r="S91" s="204">
        <v>-919243.42</v>
      </c>
      <c r="T91" s="204">
        <v>-752228.6</v>
      </c>
      <c r="U91" s="204">
        <v>-483918.15</v>
      </c>
      <c r="V91" s="204">
        <v>-344446.95</v>
      </c>
      <c r="W91" s="204">
        <v>-480877.96</v>
      </c>
      <c r="X91" s="204">
        <v>-11124581.02</v>
      </c>
      <c r="Y91" s="204">
        <v>-167952.39</v>
      </c>
      <c r="Z91" s="204">
        <v>-525378.35</v>
      </c>
      <c r="AA91" s="204">
        <v>-934794.35</v>
      </c>
      <c r="AB91" s="204">
        <v>-212176.9</v>
      </c>
      <c r="AC91" s="204">
        <v>-97718.399999999994</v>
      </c>
      <c r="AD91" s="204"/>
      <c r="AE91" s="204">
        <v>-1456799</v>
      </c>
      <c r="AF91" s="204">
        <v>-99099.45</v>
      </c>
      <c r="AG91" s="204">
        <v>-158222.71</v>
      </c>
      <c r="AH91" s="204">
        <v>-124784.04</v>
      </c>
      <c r="AI91" s="204">
        <v>-651202.18000000005</v>
      </c>
      <c r="AJ91" s="204">
        <v>-400506.34</v>
      </c>
      <c r="AK91" s="204">
        <v>-79872.34</v>
      </c>
      <c r="AL91" s="204">
        <v>-25045351.120000001</v>
      </c>
      <c r="AM91" s="204">
        <v>-292002.07</v>
      </c>
      <c r="AN91" s="204">
        <v>-182266.11</v>
      </c>
      <c r="AO91" s="204">
        <v>-856542.95</v>
      </c>
      <c r="AP91" s="204">
        <v>-951800.15</v>
      </c>
      <c r="AQ91" s="204">
        <v>-532931.54</v>
      </c>
      <c r="AR91" s="204">
        <v>-92748.81</v>
      </c>
      <c r="AS91" s="204">
        <v>-1625256.59</v>
      </c>
      <c r="AT91" s="204">
        <v>-328885.8</v>
      </c>
      <c r="AU91" s="204">
        <v>-2237902.12</v>
      </c>
      <c r="AV91" s="204">
        <v>-920050.6</v>
      </c>
      <c r="AW91" s="204">
        <v>-313542.92</v>
      </c>
      <c r="AX91" s="204">
        <v>-287059.08</v>
      </c>
      <c r="AY91" s="204">
        <v>-231520.01</v>
      </c>
      <c r="AZ91" s="204">
        <v>-629883.92000000004</v>
      </c>
      <c r="BA91" s="204">
        <v>-725714.75</v>
      </c>
      <c r="BB91" s="204">
        <v>-3994106.85</v>
      </c>
      <c r="BC91" s="204">
        <v>-278438.31</v>
      </c>
      <c r="BD91" s="204">
        <v>-17330589.600000001</v>
      </c>
      <c r="BE91" s="204">
        <v>-525861.31999999995</v>
      </c>
      <c r="BF91" s="204">
        <v>-575133.71</v>
      </c>
      <c r="BG91" s="204">
        <v>-447071.55</v>
      </c>
      <c r="BH91" s="204">
        <v>-3350966.93</v>
      </c>
      <c r="BI91" s="204">
        <v>-381671.15</v>
      </c>
      <c r="BJ91" s="204">
        <v>-110141.86</v>
      </c>
      <c r="BK91" s="204">
        <v>-311213.96000000002</v>
      </c>
      <c r="BL91" s="204">
        <v>-625804.04</v>
      </c>
      <c r="BM91" s="204">
        <v>-7188632.9000000004</v>
      </c>
      <c r="BN91" s="204">
        <v>-1297997</v>
      </c>
      <c r="BO91" s="204">
        <v>-757293.15</v>
      </c>
      <c r="BP91" s="204">
        <v>-936493.86</v>
      </c>
      <c r="BQ91" s="204">
        <v>-431316</v>
      </c>
      <c r="BR91" s="204">
        <v>-419490</v>
      </c>
      <c r="BS91" s="204">
        <v>-28927888.16</v>
      </c>
      <c r="BT91" s="204">
        <v>-606070</v>
      </c>
      <c r="BU91" s="204">
        <v>-526308.24</v>
      </c>
      <c r="BV91" s="204">
        <v>-1411018</v>
      </c>
      <c r="BW91" s="204">
        <v>-95450</v>
      </c>
      <c r="BX91" s="204">
        <v>-163945</v>
      </c>
      <c r="BY91" s="204">
        <v>-1360003.57</v>
      </c>
      <c r="BZ91" s="204">
        <v>-113658.91</v>
      </c>
      <c r="CA91" s="204">
        <v>-316506</v>
      </c>
      <c r="CB91" s="204">
        <v>-297760</v>
      </c>
      <c r="CC91" s="204">
        <v>-623357.31999999995</v>
      </c>
      <c r="CD91" s="206">
        <v>-964585.5</v>
      </c>
      <c r="CE91" s="204">
        <v>-447627.22</v>
      </c>
      <c r="CF91" s="204">
        <v>-896354.33</v>
      </c>
      <c r="CG91" s="204">
        <v>-108878</v>
      </c>
      <c r="CH91" s="204">
        <v>-267440</v>
      </c>
      <c r="CI91" s="204">
        <v>-249923</v>
      </c>
      <c r="CJ91" s="204">
        <v>-131792</v>
      </c>
      <c r="CK91" s="204">
        <v>-1987356.31</v>
      </c>
      <c r="CL91" s="204">
        <v>-237945.53</v>
      </c>
      <c r="CM91" s="204">
        <v>-91378.25</v>
      </c>
    </row>
    <row r="92" spans="1:91" ht="24.6">
      <c r="A92" s="125">
        <v>5</v>
      </c>
      <c r="B92" s="255" t="s">
        <v>821</v>
      </c>
      <c r="C92" s="145" t="s">
        <v>433</v>
      </c>
      <c r="D92" s="204">
        <v>-6512725.7800000003</v>
      </c>
      <c r="E92" s="204">
        <v>-159237.72</v>
      </c>
      <c r="F92" s="204">
        <v>-38278.089999999997</v>
      </c>
      <c r="G92" s="204">
        <v>-81566.399999999994</v>
      </c>
      <c r="H92" s="204">
        <v>-23945.31</v>
      </c>
      <c r="I92" s="204">
        <v>-32548.52</v>
      </c>
      <c r="J92" s="204">
        <v>-175475.83</v>
      </c>
      <c r="K92" s="204">
        <v>-299450.65999999997</v>
      </c>
      <c r="L92" s="204">
        <v>-72031.22</v>
      </c>
      <c r="M92" s="204">
        <v>-130642.82</v>
      </c>
      <c r="N92" s="204">
        <v>-664303.93000000005</v>
      </c>
      <c r="O92" s="204"/>
      <c r="P92" s="204">
        <v>-2239902.96</v>
      </c>
      <c r="Q92" s="204">
        <v>-36806.32</v>
      </c>
      <c r="R92" s="204"/>
      <c r="S92" s="204">
        <v>-297911.81</v>
      </c>
      <c r="T92" s="204">
        <v>-20525.28</v>
      </c>
      <c r="U92" s="204">
        <v>-65228.11</v>
      </c>
      <c r="V92" s="204">
        <v>-45191.66</v>
      </c>
      <c r="W92" s="204">
        <v>-73617.34</v>
      </c>
      <c r="X92" s="204">
        <v>-8128012.5599999996</v>
      </c>
      <c r="Y92" s="204">
        <v>-92449.75</v>
      </c>
      <c r="Z92" s="204">
        <v>-233643.15</v>
      </c>
      <c r="AA92" s="204">
        <v>-23275.31</v>
      </c>
      <c r="AB92" s="204">
        <v>-38034</v>
      </c>
      <c r="AC92" s="204">
        <v>-30711.5</v>
      </c>
      <c r="AD92" s="204"/>
      <c r="AE92" s="204">
        <v>-899566.4</v>
      </c>
      <c r="AF92" s="204">
        <v>-77904.5</v>
      </c>
      <c r="AG92" s="204">
        <v>-54727.75</v>
      </c>
      <c r="AH92" s="204">
        <v>-128320.43</v>
      </c>
      <c r="AI92" s="204">
        <v>-258109.25</v>
      </c>
      <c r="AJ92" s="204">
        <v>-159689.29999999999</v>
      </c>
      <c r="AK92" s="204"/>
      <c r="AL92" s="204">
        <v>-21042272.079999998</v>
      </c>
      <c r="AM92" s="204">
        <v>-26870.61</v>
      </c>
      <c r="AN92" s="204">
        <v>-42143.34</v>
      </c>
      <c r="AO92" s="204">
        <v>-386445.47</v>
      </c>
      <c r="AP92" s="204"/>
      <c r="AQ92" s="204">
        <v>-55397.13</v>
      </c>
      <c r="AR92" s="204">
        <v>-716.13</v>
      </c>
      <c r="AS92" s="204">
        <v>-1274262.29</v>
      </c>
      <c r="AT92" s="204">
        <v>-21014.93</v>
      </c>
      <c r="AU92" s="204">
        <v>-64518.96</v>
      </c>
      <c r="AV92" s="204">
        <v>-80553.48</v>
      </c>
      <c r="AW92" s="204">
        <v>-102831.15</v>
      </c>
      <c r="AX92" s="204">
        <v>-49596.53</v>
      </c>
      <c r="AY92" s="204"/>
      <c r="AZ92" s="204">
        <v>-86991.31</v>
      </c>
      <c r="BA92" s="204">
        <v>-2204.77</v>
      </c>
      <c r="BB92" s="204">
        <v>-3856321.21</v>
      </c>
      <c r="BC92" s="204">
        <v>-139779.96</v>
      </c>
      <c r="BD92" s="204">
        <v>-8684046.6099999994</v>
      </c>
      <c r="BE92" s="204">
        <v>-490794.41</v>
      </c>
      <c r="BF92" s="204">
        <v>-243735.1</v>
      </c>
      <c r="BG92" s="204">
        <v>-59720.46</v>
      </c>
      <c r="BH92" s="204">
        <v>-3941152.96</v>
      </c>
      <c r="BI92" s="204">
        <v>-201786.87</v>
      </c>
      <c r="BJ92" s="204">
        <v>-45045.85</v>
      </c>
      <c r="BK92" s="204">
        <v>-79296.7</v>
      </c>
      <c r="BL92" s="204">
        <v>-70355.34</v>
      </c>
      <c r="BM92" s="204">
        <v>-4454819.8499999996</v>
      </c>
      <c r="BN92" s="204">
        <v>-194830.5</v>
      </c>
      <c r="BO92" s="204">
        <v>-159947.75</v>
      </c>
      <c r="BP92" s="204">
        <v>-262905.5</v>
      </c>
      <c r="BQ92" s="204">
        <v>-94103</v>
      </c>
      <c r="BR92" s="204">
        <v>-118139</v>
      </c>
      <c r="BS92" s="204">
        <v>-23344523.649999999</v>
      </c>
      <c r="BT92" s="204">
        <v>-452258</v>
      </c>
      <c r="BU92" s="204">
        <v>-89005.49</v>
      </c>
      <c r="BV92" s="204">
        <v>-1385827</v>
      </c>
      <c r="BW92" s="204">
        <v>-4952</v>
      </c>
      <c r="BX92" s="204">
        <v>-34367</v>
      </c>
      <c r="BY92" s="204">
        <v>-438268.59</v>
      </c>
      <c r="BZ92" s="204">
        <v>-88989.25</v>
      </c>
      <c r="CA92" s="204">
        <v>-23023</v>
      </c>
      <c r="CB92" s="204">
        <v>-99847</v>
      </c>
      <c r="CC92" s="204">
        <v>-234836.65</v>
      </c>
      <c r="CD92" s="204">
        <v>-815373</v>
      </c>
      <c r="CE92" s="204">
        <v>-238785.08</v>
      </c>
      <c r="CF92" s="204">
        <v>-404925.5</v>
      </c>
      <c r="CG92" s="204">
        <v>-51951</v>
      </c>
      <c r="CH92" s="204"/>
      <c r="CI92" s="204">
        <v>-34964.5</v>
      </c>
      <c r="CJ92" s="204">
        <v>-26596</v>
      </c>
      <c r="CK92" s="204">
        <v>-1477476.78</v>
      </c>
      <c r="CL92" s="204">
        <v>-112133.68</v>
      </c>
      <c r="CM92" s="204">
        <v>-8004.5</v>
      </c>
    </row>
    <row r="93" spans="1:91" ht="24.6">
      <c r="A93" s="125">
        <v>5</v>
      </c>
      <c r="B93" s="255" t="s">
        <v>822</v>
      </c>
      <c r="C93" s="145" t="s">
        <v>434</v>
      </c>
      <c r="D93" s="204"/>
      <c r="E93" s="204"/>
      <c r="F93" s="204"/>
      <c r="G93" s="204"/>
      <c r="H93" s="204"/>
      <c r="I93" s="204">
        <v>-512062.35</v>
      </c>
      <c r="J93" s="204"/>
      <c r="K93" s="204"/>
      <c r="L93" s="204"/>
      <c r="M93" s="204"/>
      <c r="N93" s="204">
        <v>-400</v>
      </c>
      <c r="O93" s="204"/>
      <c r="P93" s="204">
        <v>-20099.95</v>
      </c>
      <c r="Q93" s="204">
        <v>-7178.3</v>
      </c>
      <c r="R93" s="204"/>
      <c r="S93" s="204"/>
      <c r="T93" s="204">
        <v>-53252.56</v>
      </c>
      <c r="U93" s="204"/>
      <c r="V93" s="204"/>
      <c r="W93" s="204">
        <v>-24822.39</v>
      </c>
      <c r="X93" s="204"/>
      <c r="Y93" s="204">
        <v>-13.3</v>
      </c>
      <c r="Z93" s="204">
        <v>-106838.98</v>
      </c>
      <c r="AA93" s="204"/>
      <c r="AB93" s="204"/>
      <c r="AC93" s="204"/>
      <c r="AD93" s="204"/>
      <c r="AE93" s="204"/>
      <c r="AF93" s="204"/>
      <c r="AG93" s="204">
        <v>-61645.75</v>
      </c>
      <c r="AH93" s="204">
        <v>-1061.25</v>
      </c>
      <c r="AI93" s="204"/>
      <c r="AJ93" s="204"/>
      <c r="AK93" s="204">
        <v>-61516.17</v>
      </c>
      <c r="AL93" s="204">
        <v>-425168.49</v>
      </c>
      <c r="AM93" s="204"/>
      <c r="AN93" s="204"/>
      <c r="AO93" s="204">
        <v>-24785.5</v>
      </c>
      <c r="AP93" s="204">
        <v>-483534.7</v>
      </c>
      <c r="AQ93" s="204"/>
      <c r="AR93" s="204"/>
      <c r="AS93" s="204"/>
      <c r="AT93" s="204">
        <v>-4510.2</v>
      </c>
      <c r="AU93" s="204">
        <v>-31499</v>
      </c>
      <c r="AV93" s="204">
        <v>-2874.81</v>
      </c>
      <c r="AW93" s="204"/>
      <c r="AX93" s="204"/>
      <c r="AY93" s="204"/>
      <c r="AZ93" s="204"/>
      <c r="BA93" s="204"/>
      <c r="BB93" s="204"/>
      <c r="BC93" s="204"/>
      <c r="BD93" s="204"/>
      <c r="BE93" s="204">
        <v>-410</v>
      </c>
      <c r="BF93" s="204"/>
      <c r="BG93" s="204"/>
      <c r="BH93" s="204">
        <v>-10146.049999999999</v>
      </c>
      <c r="BI93" s="204">
        <v>-55886.21</v>
      </c>
      <c r="BJ93" s="204">
        <v>-0.5</v>
      </c>
      <c r="BK93" s="204"/>
      <c r="BL93" s="204">
        <v>-944.5</v>
      </c>
      <c r="BM93" s="204"/>
      <c r="BN93" s="204"/>
      <c r="BO93" s="204"/>
      <c r="BP93" s="204">
        <v>-156.80000000000001</v>
      </c>
      <c r="BQ93" s="204"/>
      <c r="BR93" s="204"/>
      <c r="BS93" s="204">
        <v>-37016.199999999997</v>
      </c>
      <c r="BT93" s="204"/>
      <c r="BU93" s="204">
        <v>-2800</v>
      </c>
      <c r="BV93" s="204">
        <v>-12000</v>
      </c>
      <c r="BW93" s="204"/>
      <c r="BX93" s="204"/>
      <c r="BY93" s="204"/>
      <c r="BZ93" s="204">
        <v>-6345.5</v>
      </c>
      <c r="CA93" s="204"/>
      <c r="CB93" s="204">
        <v>-140</v>
      </c>
      <c r="CC93" s="204"/>
      <c r="CD93" s="204">
        <v>-21076.799999999999</v>
      </c>
      <c r="CE93" s="204">
        <v>-47106.9</v>
      </c>
      <c r="CF93" s="204">
        <v>-1500</v>
      </c>
      <c r="CG93" s="204">
        <v>-31315</v>
      </c>
      <c r="CH93" s="204">
        <v>-218678.5</v>
      </c>
      <c r="CI93" s="204"/>
      <c r="CJ93" s="204"/>
      <c r="CK93" s="204"/>
      <c r="CL93" s="204"/>
      <c r="CM93" s="204"/>
    </row>
    <row r="94" spans="1:91" ht="24.6">
      <c r="A94" s="125">
        <v>5</v>
      </c>
      <c r="B94" s="255" t="s">
        <v>823</v>
      </c>
      <c r="C94" s="145" t="s">
        <v>435</v>
      </c>
      <c r="D94" s="204"/>
      <c r="E94" s="204"/>
      <c r="F94" s="204">
        <v>213.2</v>
      </c>
      <c r="G94" s="204"/>
      <c r="H94" s="204"/>
      <c r="I94" s="204"/>
      <c r="J94" s="204"/>
      <c r="K94" s="204"/>
      <c r="L94" s="204"/>
      <c r="M94" s="204"/>
      <c r="N94" s="204"/>
      <c r="O94" s="204"/>
      <c r="P94" s="204">
        <v>14681.1</v>
      </c>
      <c r="Q94" s="204"/>
      <c r="R94" s="204">
        <v>95101.54</v>
      </c>
      <c r="S94" s="204">
        <v>15161.76</v>
      </c>
      <c r="T94" s="204"/>
      <c r="U94" s="204">
        <v>52430.400000000001</v>
      </c>
      <c r="V94" s="204"/>
      <c r="W94" s="204"/>
      <c r="X94" s="204">
        <v>46715.4</v>
      </c>
      <c r="Y94" s="204"/>
      <c r="Z94" s="204">
        <v>102183</v>
      </c>
      <c r="AA94" s="204"/>
      <c r="AB94" s="204"/>
      <c r="AC94" s="204"/>
      <c r="AD94" s="204"/>
      <c r="AE94" s="204"/>
      <c r="AF94" s="204"/>
      <c r="AG94" s="204"/>
      <c r="AH94" s="204">
        <v>57348.18</v>
      </c>
      <c r="AI94" s="204"/>
      <c r="AJ94" s="204"/>
      <c r="AK94" s="204"/>
      <c r="AL94" s="204"/>
      <c r="AM94" s="204"/>
      <c r="AN94" s="204"/>
      <c r="AO94" s="204">
        <v>152799.10999999999</v>
      </c>
      <c r="AP94" s="204">
        <v>13173.8</v>
      </c>
      <c r="AQ94" s="204"/>
      <c r="AR94" s="204"/>
      <c r="AS94" s="204">
        <v>1358</v>
      </c>
      <c r="AT94" s="204">
        <v>55602.76</v>
      </c>
      <c r="AU94" s="204">
        <v>67238.710000000006</v>
      </c>
      <c r="AV94" s="204">
        <v>17402.13</v>
      </c>
      <c r="AW94" s="204"/>
      <c r="AX94" s="204"/>
      <c r="AY94" s="204">
        <v>208365.13</v>
      </c>
      <c r="AZ94" s="204"/>
      <c r="BA94" s="204">
        <v>7765.8</v>
      </c>
      <c r="BB94" s="204"/>
      <c r="BC94" s="204"/>
      <c r="BD94" s="204"/>
      <c r="BE94" s="204">
        <v>5405</v>
      </c>
      <c r="BF94" s="204">
        <v>1166.2</v>
      </c>
      <c r="BG94" s="204"/>
      <c r="BH94" s="204">
        <v>950</v>
      </c>
      <c r="BI94" s="204">
        <v>147590.88</v>
      </c>
      <c r="BJ94" s="204"/>
      <c r="BK94" s="204"/>
      <c r="BL94" s="204">
        <v>40</v>
      </c>
      <c r="BM94" s="204"/>
      <c r="BN94" s="204"/>
      <c r="BO94" s="204"/>
      <c r="BP94" s="204">
        <v>281.47000000000003</v>
      </c>
      <c r="BQ94" s="204"/>
      <c r="BR94" s="204"/>
      <c r="BS94" s="206">
        <v>13090.6</v>
      </c>
      <c r="BT94" s="204"/>
      <c r="BU94" s="204"/>
      <c r="BV94" s="206">
        <v>3375</v>
      </c>
      <c r="BW94" s="204"/>
      <c r="BX94" s="204"/>
      <c r="BY94" s="204"/>
      <c r="BZ94" s="204">
        <v>15690.4</v>
      </c>
      <c r="CA94" s="204"/>
      <c r="CB94" s="204">
        <v>12651.6</v>
      </c>
      <c r="CC94" s="206">
        <v>38760.980000000003</v>
      </c>
      <c r="CD94" s="206">
        <v>65275.55</v>
      </c>
      <c r="CE94" s="204"/>
      <c r="CF94" s="204"/>
      <c r="CG94" s="204">
        <v>88539</v>
      </c>
      <c r="CH94" s="204"/>
      <c r="CI94" s="204">
        <v>89311</v>
      </c>
      <c r="CJ94" s="204"/>
      <c r="CK94" s="206"/>
      <c r="CL94" s="204">
        <v>30646.799999999999</v>
      </c>
      <c r="CM94" s="204"/>
    </row>
    <row r="95" spans="1:91" ht="24.6">
      <c r="A95" s="125">
        <v>5</v>
      </c>
      <c r="B95" s="255" t="s">
        <v>824</v>
      </c>
      <c r="C95" s="145" t="s">
        <v>436</v>
      </c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4">
        <v>315412.40000000002</v>
      </c>
      <c r="Q95" s="204"/>
      <c r="R95" s="204"/>
      <c r="S95" s="204"/>
      <c r="T95" s="204"/>
      <c r="U95" s="204"/>
      <c r="V95" s="204"/>
      <c r="W95" s="204"/>
      <c r="X95" s="204">
        <v>903781</v>
      </c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4"/>
      <c r="AS95" s="204"/>
      <c r="AT95" s="204"/>
      <c r="AU95" s="204"/>
      <c r="AV95" s="204"/>
      <c r="AW95" s="204"/>
      <c r="AX95" s="204"/>
      <c r="AY95" s="204"/>
      <c r="AZ95" s="204"/>
      <c r="BA95" s="204"/>
      <c r="BB95" s="204"/>
      <c r="BC95" s="204"/>
      <c r="BD95" s="204"/>
      <c r="BE95" s="204"/>
      <c r="BF95" s="204"/>
      <c r="BG95" s="204"/>
      <c r="BH95" s="204"/>
      <c r="BI95" s="204"/>
      <c r="BJ95" s="204"/>
      <c r="BK95" s="204"/>
      <c r="BL95" s="204"/>
      <c r="BM95" s="204">
        <v>513197</v>
      </c>
      <c r="BN95" s="204"/>
      <c r="BO95" s="204"/>
      <c r="BP95" s="204"/>
      <c r="BQ95" s="204"/>
      <c r="BR95" s="204"/>
      <c r="BS95" s="206"/>
      <c r="BT95" s="204"/>
      <c r="BU95" s="204"/>
      <c r="BV95" s="206"/>
      <c r="BW95" s="204"/>
      <c r="BX95" s="204"/>
      <c r="BY95" s="204"/>
      <c r="BZ95" s="204"/>
      <c r="CA95" s="204"/>
      <c r="CB95" s="204"/>
      <c r="CC95" s="204"/>
      <c r="CD95" s="204"/>
      <c r="CE95" s="204"/>
      <c r="CF95" s="204"/>
      <c r="CG95" s="204"/>
      <c r="CH95" s="204"/>
      <c r="CI95" s="204"/>
      <c r="CJ95" s="204"/>
      <c r="CK95" s="204"/>
      <c r="CL95" s="204"/>
      <c r="CM95" s="204"/>
    </row>
    <row r="96" spans="1:91" ht="24.6">
      <c r="A96" s="125">
        <v>5</v>
      </c>
      <c r="B96" s="255" t="s">
        <v>825</v>
      </c>
      <c r="C96" s="145" t="s">
        <v>437</v>
      </c>
      <c r="D96" s="204"/>
      <c r="E96" s="204"/>
      <c r="F96" s="204"/>
      <c r="G96" s="204"/>
      <c r="H96" s="204"/>
      <c r="I96" s="204"/>
      <c r="J96" s="204"/>
      <c r="K96" s="204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4"/>
      <c r="AS96" s="204"/>
      <c r="AT96" s="204"/>
      <c r="AU96" s="204"/>
      <c r="AV96" s="204"/>
      <c r="AW96" s="204"/>
      <c r="AX96" s="204"/>
      <c r="AY96" s="204"/>
      <c r="AZ96" s="204"/>
      <c r="BA96" s="204"/>
      <c r="BB96" s="204">
        <v>1066752.53</v>
      </c>
      <c r="BC96" s="204"/>
      <c r="BD96" s="204"/>
      <c r="BE96" s="204"/>
      <c r="BF96" s="204"/>
      <c r="BG96" s="204"/>
      <c r="BH96" s="204"/>
      <c r="BI96" s="204"/>
      <c r="BJ96" s="204"/>
      <c r="BK96" s="204"/>
      <c r="BL96" s="204"/>
      <c r="BM96" s="204"/>
      <c r="BN96" s="204"/>
      <c r="BO96" s="204"/>
      <c r="BP96" s="204"/>
      <c r="BQ96" s="204"/>
      <c r="BR96" s="204"/>
      <c r="BS96" s="206"/>
      <c r="BT96" s="204"/>
      <c r="BU96" s="204"/>
      <c r="BV96" s="206"/>
      <c r="BW96" s="204"/>
      <c r="BX96" s="204"/>
      <c r="BY96" s="204"/>
      <c r="BZ96" s="204"/>
      <c r="CA96" s="204"/>
      <c r="CB96" s="204"/>
      <c r="CC96" s="206"/>
      <c r="CD96" s="204"/>
      <c r="CE96" s="204"/>
      <c r="CF96" s="204"/>
      <c r="CG96" s="204"/>
      <c r="CH96" s="204"/>
      <c r="CI96" s="204"/>
      <c r="CJ96" s="204"/>
      <c r="CK96" s="206">
        <v>787706.71</v>
      </c>
      <c r="CL96" s="204"/>
      <c r="CM96" s="204"/>
    </row>
    <row r="97" spans="1:91" ht="24.6">
      <c r="A97" s="125">
        <v>10</v>
      </c>
      <c r="B97" s="255" t="s">
        <v>826</v>
      </c>
      <c r="C97" s="145" t="s">
        <v>438</v>
      </c>
      <c r="D97" s="204"/>
      <c r="E97" s="204"/>
      <c r="F97" s="204"/>
      <c r="G97" s="204">
        <v>5768.2</v>
      </c>
      <c r="H97" s="204"/>
      <c r="I97" s="204"/>
      <c r="J97" s="204"/>
      <c r="K97" s="204"/>
      <c r="L97" s="204"/>
      <c r="M97" s="204"/>
      <c r="N97" s="204"/>
      <c r="O97" s="204"/>
      <c r="P97" s="204"/>
      <c r="Q97" s="204"/>
      <c r="R97" s="204"/>
      <c r="S97" s="204">
        <v>5179.5600000000004</v>
      </c>
      <c r="T97" s="204"/>
      <c r="U97" s="204"/>
      <c r="V97" s="204"/>
      <c r="W97" s="204"/>
      <c r="X97" s="204"/>
      <c r="Y97" s="204"/>
      <c r="Z97" s="204"/>
      <c r="AA97" s="204">
        <v>3099</v>
      </c>
      <c r="AB97" s="204"/>
      <c r="AC97" s="204"/>
      <c r="AD97" s="204"/>
      <c r="AE97" s="204"/>
      <c r="AF97" s="204"/>
      <c r="AG97" s="204"/>
      <c r="AH97" s="204"/>
      <c r="AI97" s="204">
        <v>19432.16</v>
      </c>
      <c r="AJ97" s="204"/>
      <c r="AK97" s="204"/>
      <c r="AL97" s="204"/>
      <c r="AM97" s="204"/>
      <c r="AN97" s="204"/>
      <c r="AO97" s="204"/>
      <c r="AP97" s="204"/>
      <c r="AQ97" s="204"/>
      <c r="AR97" s="204"/>
      <c r="AS97" s="204"/>
      <c r="AT97" s="204"/>
      <c r="AU97" s="204">
        <v>861.79</v>
      </c>
      <c r="AV97" s="204"/>
      <c r="AW97" s="204"/>
      <c r="AX97" s="204"/>
      <c r="AY97" s="204"/>
      <c r="AZ97" s="204"/>
      <c r="BA97" s="204"/>
      <c r="BB97" s="204"/>
      <c r="BC97" s="204"/>
      <c r="BD97" s="204"/>
      <c r="BE97" s="204"/>
      <c r="BF97" s="204"/>
      <c r="BG97" s="204">
        <v>6699.4</v>
      </c>
      <c r="BH97" s="204"/>
      <c r="BI97" s="204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  <c r="BT97" s="204"/>
      <c r="BU97" s="204"/>
      <c r="BV97" s="204"/>
      <c r="BW97" s="204"/>
      <c r="BX97" s="204"/>
      <c r="BY97" s="204"/>
      <c r="BZ97" s="204"/>
      <c r="CA97" s="204"/>
      <c r="CB97" s="204"/>
      <c r="CC97" s="204"/>
      <c r="CD97" s="204"/>
      <c r="CE97" s="204"/>
      <c r="CF97" s="204"/>
      <c r="CG97" s="204"/>
      <c r="CH97" s="204"/>
      <c r="CI97" s="204">
        <v>3246</v>
      </c>
      <c r="CJ97" s="204"/>
      <c r="CK97" s="204"/>
      <c r="CL97" s="204"/>
      <c r="CM97" s="204"/>
    </row>
    <row r="98" spans="1:91" ht="24.6">
      <c r="A98" s="125">
        <v>10</v>
      </c>
      <c r="B98" s="255" t="s">
        <v>827</v>
      </c>
      <c r="C98" s="145" t="s">
        <v>439</v>
      </c>
      <c r="D98" s="204">
        <v>218858</v>
      </c>
      <c r="E98" s="204">
        <v>12671</v>
      </c>
      <c r="F98" s="204">
        <v>137146</v>
      </c>
      <c r="G98" s="204">
        <v>67210</v>
      </c>
      <c r="H98" s="204">
        <v>20332</v>
      </c>
      <c r="I98" s="204">
        <v>52188</v>
      </c>
      <c r="J98" s="204">
        <v>32898.199999999997</v>
      </c>
      <c r="K98" s="204">
        <v>103761</v>
      </c>
      <c r="L98" s="204">
        <v>15003.89</v>
      </c>
      <c r="M98" s="204">
        <v>30511</v>
      </c>
      <c r="N98" s="204">
        <v>55489</v>
      </c>
      <c r="O98" s="204">
        <v>7304.5</v>
      </c>
      <c r="P98" s="204">
        <v>142088.49</v>
      </c>
      <c r="Q98" s="204">
        <v>41562.199999999997</v>
      </c>
      <c r="R98" s="204">
        <v>14854.5</v>
      </c>
      <c r="S98" s="204">
        <v>34690.5</v>
      </c>
      <c r="T98" s="204">
        <v>18179</v>
      </c>
      <c r="U98" s="204">
        <v>40048.5</v>
      </c>
      <c r="V98" s="204">
        <v>13762.5</v>
      </c>
      <c r="W98" s="204">
        <v>127746.5</v>
      </c>
      <c r="X98" s="204">
        <v>190245.81</v>
      </c>
      <c r="Y98" s="204">
        <v>11544.25</v>
      </c>
      <c r="Z98" s="204">
        <v>104174</v>
      </c>
      <c r="AA98" s="204">
        <v>79611</v>
      </c>
      <c r="AB98" s="204">
        <v>3518</v>
      </c>
      <c r="AC98" s="204">
        <v>34212</v>
      </c>
      <c r="AD98" s="204">
        <v>6072</v>
      </c>
      <c r="AE98" s="204">
        <v>112161</v>
      </c>
      <c r="AF98" s="204">
        <v>3986</v>
      </c>
      <c r="AG98" s="204">
        <v>20347.62</v>
      </c>
      <c r="AH98" s="204">
        <v>20490.759999999998</v>
      </c>
      <c r="AI98" s="204">
        <v>56113</v>
      </c>
      <c r="AJ98" s="204">
        <v>30599</v>
      </c>
      <c r="AK98" s="204">
        <v>25016</v>
      </c>
      <c r="AL98" s="204">
        <v>66307.5</v>
      </c>
      <c r="AM98" s="204">
        <v>10037</v>
      </c>
      <c r="AN98" s="204">
        <v>1730</v>
      </c>
      <c r="AO98" s="204">
        <v>38073</v>
      </c>
      <c r="AP98" s="204">
        <v>20931</v>
      </c>
      <c r="AQ98" s="204">
        <v>9528</v>
      </c>
      <c r="AR98" s="204">
        <v>1220</v>
      </c>
      <c r="AS98" s="204">
        <v>47769</v>
      </c>
      <c r="AT98" s="204">
        <v>4481.5</v>
      </c>
      <c r="AU98" s="204">
        <v>31633</v>
      </c>
      <c r="AV98" s="204">
        <v>21725.25</v>
      </c>
      <c r="AW98" s="204">
        <v>5784</v>
      </c>
      <c r="AX98" s="204">
        <v>2182</v>
      </c>
      <c r="AY98" s="204">
        <v>19211.25</v>
      </c>
      <c r="AZ98" s="204">
        <v>1622</v>
      </c>
      <c r="BA98" s="204">
        <v>4411</v>
      </c>
      <c r="BB98" s="204">
        <v>79575.25</v>
      </c>
      <c r="BC98" s="204">
        <v>2235</v>
      </c>
      <c r="BD98" s="204">
        <v>222882.75</v>
      </c>
      <c r="BE98" s="204">
        <v>149427</v>
      </c>
      <c r="BF98" s="204">
        <v>85011.25</v>
      </c>
      <c r="BG98" s="204">
        <v>46246</v>
      </c>
      <c r="BH98" s="204">
        <v>113585.64</v>
      </c>
      <c r="BI98" s="204"/>
      <c r="BJ98" s="204"/>
      <c r="BK98" s="204"/>
      <c r="BL98" s="204"/>
      <c r="BM98" s="204">
        <v>82335.5</v>
      </c>
      <c r="BN98" s="204">
        <v>31832.5</v>
      </c>
      <c r="BO98" s="204">
        <v>14366</v>
      </c>
      <c r="BP98" s="204">
        <v>25622</v>
      </c>
      <c r="BQ98" s="204">
        <v>35949</v>
      </c>
      <c r="BR98" s="204">
        <v>16706</v>
      </c>
      <c r="BS98" s="204">
        <v>370143.5</v>
      </c>
      <c r="BT98" s="204">
        <v>23552</v>
      </c>
      <c r="BU98" s="204">
        <v>13843</v>
      </c>
      <c r="BV98" s="204">
        <v>25222</v>
      </c>
      <c r="BW98" s="204"/>
      <c r="BX98" s="204">
        <v>5722</v>
      </c>
      <c r="BY98" s="204">
        <v>2624</v>
      </c>
      <c r="BZ98" s="204">
        <v>2339</v>
      </c>
      <c r="CA98" s="204">
        <v>5100</v>
      </c>
      <c r="CB98" s="204">
        <v>17195</v>
      </c>
      <c r="CC98" s="204">
        <v>36374</v>
      </c>
      <c r="CD98" s="204">
        <v>4844.75</v>
      </c>
      <c r="CE98" s="204">
        <v>14688</v>
      </c>
      <c r="CF98" s="204">
        <v>15789</v>
      </c>
      <c r="CG98" s="204">
        <v>2936</v>
      </c>
      <c r="CH98" s="204">
        <v>3583</v>
      </c>
      <c r="CI98" s="204">
        <v>10021.25</v>
      </c>
      <c r="CJ98" s="204">
        <v>1241</v>
      </c>
      <c r="CK98" s="204">
        <v>18743.5</v>
      </c>
      <c r="CL98" s="204">
        <v>3936</v>
      </c>
      <c r="CM98" s="204">
        <v>901.5</v>
      </c>
    </row>
    <row r="99" spans="1:91" ht="24.6">
      <c r="A99" s="125">
        <v>10</v>
      </c>
      <c r="B99" s="255" t="s">
        <v>828</v>
      </c>
      <c r="C99" s="145" t="s">
        <v>440</v>
      </c>
      <c r="D99" s="204">
        <v>460347.38</v>
      </c>
      <c r="E99" s="204">
        <v>14128</v>
      </c>
      <c r="F99" s="204">
        <v>56596</v>
      </c>
      <c r="G99" s="204">
        <v>18069</v>
      </c>
      <c r="H99" s="204"/>
      <c r="I99" s="204">
        <v>4509</v>
      </c>
      <c r="J99" s="204">
        <v>16708</v>
      </c>
      <c r="K99" s="204"/>
      <c r="L99" s="204">
        <v>7599.87</v>
      </c>
      <c r="M99" s="204"/>
      <c r="N99" s="204">
        <v>62846</v>
      </c>
      <c r="O99" s="204">
        <v>5997.75</v>
      </c>
      <c r="P99" s="204">
        <v>48396.75</v>
      </c>
      <c r="Q99" s="204">
        <v>14339.7</v>
      </c>
      <c r="R99" s="204">
        <v>13751.5</v>
      </c>
      <c r="S99" s="204">
        <v>45288</v>
      </c>
      <c r="T99" s="204">
        <v>18098</v>
      </c>
      <c r="U99" s="204">
        <v>16429</v>
      </c>
      <c r="V99" s="204"/>
      <c r="W99" s="204">
        <v>38781</v>
      </c>
      <c r="X99" s="204">
        <v>301156.40999999997</v>
      </c>
      <c r="Y99" s="204">
        <v>2291.5</v>
      </c>
      <c r="Z99" s="204">
        <v>102153</v>
      </c>
      <c r="AA99" s="204">
        <v>38391</v>
      </c>
      <c r="AB99" s="204"/>
      <c r="AC99" s="204">
        <v>7649</v>
      </c>
      <c r="AD99" s="204"/>
      <c r="AE99" s="204">
        <v>179055</v>
      </c>
      <c r="AF99" s="204">
        <v>8353</v>
      </c>
      <c r="AG99" s="204">
        <v>3636</v>
      </c>
      <c r="AH99" s="204">
        <v>14018.61</v>
      </c>
      <c r="AI99" s="204">
        <v>4436</v>
      </c>
      <c r="AJ99" s="204">
        <v>17183</v>
      </c>
      <c r="AK99" s="204">
        <v>16474</v>
      </c>
      <c r="AL99" s="204">
        <v>188516.9</v>
      </c>
      <c r="AM99" s="204"/>
      <c r="AN99" s="204"/>
      <c r="AO99" s="204"/>
      <c r="AP99" s="204">
        <v>11185</v>
      </c>
      <c r="AQ99" s="204">
        <v>12971</v>
      </c>
      <c r="AR99" s="204"/>
      <c r="AS99" s="204">
        <v>24147</v>
      </c>
      <c r="AT99" s="204"/>
      <c r="AU99" s="204"/>
      <c r="AV99" s="204">
        <v>14457.55</v>
      </c>
      <c r="AW99" s="204"/>
      <c r="AX99" s="204"/>
      <c r="AY99" s="204">
        <v>9232.5</v>
      </c>
      <c r="AZ99" s="204"/>
      <c r="BA99" s="204"/>
      <c r="BB99" s="204">
        <v>108325.5</v>
      </c>
      <c r="BC99" s="204"/>
      <c r="BD99" s="204">
        <v>79429.240000000005</v>
      </c>
      <c r="BE99" s="204">
        <v>41826.6</v>
      </c>
      <c r="BF99" s="204">
        <v>91805.75</v>
      </c>
      <c r="BG99" s="204">
        <v>15830</v>
      </c>
      <c r="BH99" s="204">
        <v>107881.5</v>
      </c>
      <c r="BI99" s="204"/>
      <c r="BJ99" s="204"/>
      <c r="BK99" s="204"/>
      <c r="BL99" s="204"/>
      <c r="BM99" s="204">
        <v>68807</v>
      </c>
      <c r="BN99" s="204">
        <v>16096</v>
      </c>
      <c r="BO99" s="204">
        <v>4473</v>
      </c>
      <c r="BP99" s="204"/>
      <c r="BQ99" s="204">
        <v>25294</v>
      </c>
      <c r="BR99" s="204">
        <v>9968</v>
      </c>
      <c r="BS99" s="204">
        <v>229997</v>
      </c>
      <c r="BT99" s="204">
        <v>3112</v>
      </c>
      <c r="BU99" s="204">
        <v>2235</v>
      </c>
      <c r="BV99" s="204">
        <v>30421</v>
      </c>
      <c r="BW99" s="204"/>
      <c r="BX99" s="204"/>
      <c r="BY99" s="204"/>
      <c r="BZ99" s="204">
        <v>5655</v>
      </c>
      <c r="CA99" s="204">
        <v>3244</v>
      </c>
      <c r="CB99" s="204"/>
      <c r="CC99" s="204"/>
      <c r="CD99" s="204">
        <v>22884.25</v>
      </c>
      <c r="CE99" s="204"/>
      <c r="CF99" s="204">
        <v>21862</v>
      </c>
      <c r="CG99" s="204">
        <v>7953</v>
      </c>
      <c r="CH99" s="204">
        <v>4128</v>
      </c>
      <c r="CI99" s="204"/>
      <c r="CJ99" s="204"/>
      <c r="CK99" s="204"/>
      <c r="CL99" s="204"/>
      <c r="CM99" s="204"/>
    </row>
    <row r="100" spans="1:91" ht="24.6">
      <c r="A100" s="125">
        <v>10</v>
      </c>
      <c r="B100" s="255" t="s">
        <v>829</v>
      </c>
      <c r="C100" s="145" t="s">
        <v>441</v>
      </c>
      <c r="D100" s="204">
        <v>-218858</v>
      </c>
      <c r="E100" s="204">
        <v>-12671</v>
      </c>
      <c r="F100" s="204">
        <v>-25246.560000000001</v>
      </c>
      <c r="G100" s="204">
        <v>-37685</v>
      </c>
      <c r="H100" s="204"/>
      <c r="I100" s="204">
        <v>-9367</v>
      </c>
      <c r="J100" s="204"/>
      <c r="K100" s="204">
        <v>-103761</v>
      </c>
      <c r="L100" s="204">
        <v>-1634.67</v>
      </c>
      <c r="M100" s="204">
        <v>-23681</v>
      </c>
      <c r="N100" s="204">
        <v>-49242.03</v>
      </c>
      <c r="O100" s="204">
        <v>-5734</v>
      </c>
      <c r="P100" s="204">
        <v>-62391.99</v>
      </c>
      <c r="Q100" s="204">
        <v>-25939.46</v>
      </c>
      <c r="R100" s="204">
        <v>-8477.5</v>
      </c>
      <c r="S100" s="204"/>
      <c r="T100" s="204"/>
      <c r="U100" s="204">
        <v>-40048.5</v>
      </c>
      <c r="V100" s="204"/>
      <c r="W100" s="204">
        <v>-127746.5</v>
      </c>
      <c r="X100" s="204">
        <v>-87734.85</v>
      </c>
      <c r="Y100" s="204"/>
      <c r="Z100" s="204"/>
      <c r="AA100" s="204"/>
      <c r="AB100" s="204">
        <v>-3518</v>
      </c>
      <c r="AC100" s="204"/>
      <c r="AD100" s="204">
        <v>0</v>
      </c>
      <c r="AE100" s="204">
        <v>-24504</v>
      </c>
      <c r="AF100" s="204">
        <v>-1690</v>
      </c>
      <c r="AG100" s="204"/>
      <c r="AH100" s="204">
        <v>-22508.47</v>
      </c>
      <c r="AI100" s="204">
        <v>-12517.46</v>
      </c>
      <c r="AJ100" s="204"/>
      <c r="AK100" s="204">
        <v>-17033.3</v>
      </c>
      <c r="AL100" s="204">
        <v>-47955.3</v>
      </c>
      <c r="AM100" s="204">
        <v>-3524</v>
      </c>
      <c r="AN100" s="204"/>
      <c r="AO100" s="204">
        <v>-14063</v>
      </c>
      <c r="AP100" s="204">
        <v>-434.22</v>
      </c>
      <c r="AQ100" s="204">
        <v>-8042</v>
      </c>
      <c r="AR100" s="204"/>
      <c r="AS100" s="204">
        <v>-22354.37</v>
      </c>
      <c r="AT100" s="204"/>
      <c r="AU100" s="204">
        <v>-12203</v>
      </c>
      <c r="AV100" s="204"/>
      <c r="AW100" s="204"/>
      <c r="AX100" s="204">
        <v>-653.5</v>
      </c>
      <c r="AY100" s="204">
        <v>-12896.75</v>
      </c>
      <c r="AZ100" s="204"/>
      <c r="BA100" s="204"/>
      <c r="BB100" s="204">
        <v>-48074</v>
      </c>
      <c r="BC100" s="204">
        <v>-2235</v>
      </c>
      <c r="BD100" s="204">
        <v>-198423.75</v>
      </c>
      <c r="BE100" s="204">
        <v>-120284.3</v>
      </c>
      <c r="BF100" s="204">
        <v>-63664.94</v>
      </c>
      <c r="BG100" s="204">
        <v>-14746.59</v>
      </c>
      <c r="BH100" s="204">
        <v>-83200.38</v>
      </c>
      <c r="BI100" s="204"/>
      <c r="BJ100" s="204"/>
      <c r="BK100" s="204"/>
      <c r="BL100" s="204"/>
      <c r="BM100" s="204">
        <v>-58443.54</v>
      </c>
      <c r="BN100" s="204"/>
      <c r="BO100" s="204">
        <v>-14366</v>
      </c>
      <c r="BP100" s="204">
        <v>-22423</v>
      </c>
      <c r="BQ100" s="204">
        <v>-19326</v>
      </c>
      <c r="BR100" s="204"/>
      <c r="BS100" s="204">
        <v>-297277.5</v>
      </c>
      <c r="BT100" s="204">
        <v>-10178</v>
      </c>
      <c r="BU100" s="204">
        <v>-13843</v>
      </c>
      <c r="BV100" s="204"/>
      <c r="BW100" s="204"/>
      <c r="BX100" s="204">
        <v>-5722</v>
      </c>
      <c r="BY100" s="204"/>
      <c r="BZ100" s="204">
        <v>-7725</v>
      </c>
      <c r="CA100" s="206">
        <v>-3272</v>
      </c>
      <c r="CB100" s="204">
        <v>-11670</v>
      </c>
      <c r="CC100" s="204">
        <v>-36374</v>
      </c>
      <c r="CD100" s="204"/>
      <c r="CE100" s="204">
        <v>-5548</v>
      </c>
      <c r="CF100" s="204">
        <v>-1025.81</v>
      </c>
      <c r="CG100" s="204">
        <v>-2936</v>
      </c>
      <c r="CH100" s="204"/>
      <c r="CI100" s="204">
        <v>-410.29</v>
      </c>
      <c r="CJ100" s="204"/>
      <c r="CK100" s="204">
        <v>-12402.86</v>
      </c>
      <c r="CL100" s="204">
        <v>-3936</v>
      </c>
      <c r="CM100" s="204"/>
    </row>
    <row r="101" spans="1:91" ht="24.6">
      <c r="A101" s="125">
        <v>10</v>
      </c>
      <c r="B101" s="255" t="s">
        <v>830</v>
      </c>
      <c r="C101" s="145" t="s">
        <v>442</v>
      </c>
      <c r="D101" s="204">
        <v>-460347.38</v>
      </c>
      <c r="E101" s="204">
        <v>-14128</v>
      </c>
      <c r="F101" s="204">
        <v>-26701.439999999999</v>
      </c>
      <c r="G101" s="204">
        <v>-18069</v>
      </c>
      <c r="H101" s="204"/>
      <c r="I101" s="204"/>
      <c r="J101" s="204">
        <v>-16708</v>
      </c>
      <c r="K101" s="204"/>
      <c r="L101" s="204"/>
      <c r="M101" s="204"/>
      <c r="N101" s="204">
        <v>-62612.05</v>
      </c>
      <c r="O101" s="204"/>
      <c r="P101" s="204">
        <v>-48396.75</v>
      </c>
      <c r="Q101" s="204"/>
      <c r="R101" s="204">
        <v>-13751.5</v>
      </c>
      <c r="S101" s="204"/>
      <c r="T101" s="204"/>
      <c r="U101" s="204">
        <v>-16429</v>
      </c>
      <c r="V101" s="204"/>
      <c r="W101" s="204">
        <v>-38781</v>
      </c>
      <c r="X101" s="204">
        <v>-198774.04</v>
      </c>
      <c r="Y101" s="204"/>
      <c r="Z101" s="204"/>
      <c r="AA101" s="204"/>
      <c r="AB101" s="204"/>
      <c r="AC101" s="204"/>
      <c r="AD101" s="204"/>
      <c r="AE101" s="204">
        <v>-91843.7</v>
      </c>
      <c r="AF101" s="204"/>
      <c r="AG101" s="204"/>
      <c r="AH101" s="204"/>
      <c r="AI101" s="204">
        <v>-390.25</v>
      </c>
      <c r="AJ101" s="204"/>
      <c r="AK101" s="204">
        <v>-12945.7</v>
      </c>
      <c r="AL101" s="204">
        <v>-147372.1</v>
      </c>
      <c r="AM101" s="204"/>
      <c r="AN101" s="204"/>
      <c r="AO101" s="204"/>
      <c r="AP101" s="204"/>
      <c r="AQ101" s="204">
        <v>-12971</v>
      </c>
      <c r="AR101" s="204"/>
      <c r="AS101" s="204">
        <v>-20489.8</v>
      </c>
      <c r="AT101" s="204"/>
      <c r="AU101" s="204"/>
      <c r="AV101" s="204"/>
      <c r="AW101" s="204"/>
      <c r="AX101" s="204"/>
      <c r="AY101" s="204">
        <v>-8479.5</v>
      </c>
      <c r="AZ101" s="204"/>
      <c r="BA101" s="204"/>
      <c r="BB101" s="204">
        <v>-41165</v>
      </c>
      <c r="BC101" s="204"/>
      <c r="BD101" s="204">
        <v>-32091.74</v>
      </c>
      <c r="BE101" s="204">
        <v>-35749.800000000003</v>
      </c>
      <c r="BF101" s="204">
        <v>-67506.06</v>
      </c>
      <c r="BG101" s="204">
        <v>-1826.35</v>
      </c>
      <c r="BH101" s="204">
        <v>-95172.5</v>
      </c>
      <c r="BI101" s="204"/>
      <c r="BJ101" s="204"/>
      <c r="BK101" s="204"/>
      <c r="BL101" s="204"/>
      <c r="BM101" s="204">
        <v>-56138.96</v>
      </c>
      <c r="BN101" s="204"/>
      <c r="BO101" s="204">
        <v>-4473</v>
      </c>
      <c r="BP101" s="204"/>
      <c r="BQ101" s="204">
        <v>-24778</v>
      </c>
      <c r="BR101" s="204"/>
      <c r="BS101" s="206">
        <v>-59520</v>
      </c>
      <c r="BT101" s="206"/>
      <c r="BU101" s="204"/>
      <c r="BV101" s="206"/>
      <c r="BW101" s="204"/>
      <c r="BX101" s="204"/>
      <c r="BY101" s="204"/>
      <c r="BZ101" s="204"/>
      <c r="CA101" s="204">
        <v>-3244</v>
      </c>
      <c r="CB101" s="204"/>
      <c r="CC101" s="204"/>
      <c r="CD101" s="204"/>
      <c r="CE101" s="204"/>
      <c r="CF101" s="204"/>
      <c r="CG101" s="204">
        <v>-7953</v>
      </c>
      <c r="CH101" s="204"/>
      <c r="CI101" s="204"/>
      <c r="CJ101" s="204"/>
      <c r="CK101" s="206"/>
      <c r="CL101" s="204"/>
      <c r="CM101" s="204"/>
    </row>
    <row r="102" spans="1:91" ht="24.6">
      <c r="A102" s="125">
        <v>10</v>
      </c>
      <c r="B102" s="255" t="s">
        <v>831</v>
      </c>
      <c r="C102" s="145" t="s">
        <v>443</v>
      </c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>
        <v>15928.5</v>
      </c>
      <c r="AM102" s="204"/>
      <c r="AN102" s="204"/>
      <c r="AO102" s="204"/>
      <c r="AP102" s="204">
        <v>5158</v>
      </c>
      <c r="AQ102" s="204"/>
      <c r="AR102" s="204"/>
      <c r="AS102" s="204">
        <v>4106.6000000000004</v>
      </c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4"/>
      <c r="BF102" s="204"/>
      <c r="BG102" s="204"/>
      <c r="BH102" s="204">
        <v>24372.25</v>
      </c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4"/>
      <c r="BV102" s="204"/>
      <c r="BW102" s="204"/>
      <c r="BX102" s="204"/>
      <c r="BY102" s="204"/>
      <c r="BZ102" s="204"/>
      <c r="CA102" s="204"/>
      <c r="CB102" s="204"/>
      <c r="CC102" s="204"/>
      <c r="CD102" s="204"/>
      <c r="CE102" s="204"/>
      <c r="CF102" s="204"/>
      <c r="CG102" s="204"/>
      <c r="CH102" s="204"/>
      <c r="CI102" s="204"/>
      <c r="CJ102" s="204"/>
      <c r="CK102" s="204"/>
      <c r="CL102" s="204"/>
      <c r="CM102" s="204"/>
    </row>
    <row r="103" spans="1:91" ht="24.6">
      <c r="A103" s="125">
        <v>10</v>
      </c>
      <c r="B103" s="255" t="s">
        <v>832</v>
      </c>
      <c r="C103" s="145" t="s">
        <v>1242</v>
      </c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4">
        <v>-58895.040000000001</v>
      </c>
      <c r="Q103" s="204"/>
      <c r="R103" s="204"/>
      <c r="S103" s="204"/>
      <c r="T103" s="204"/>
      <c r="U103" s="204"/>
      <c r="V103" s="204"/>
      <c r="W103" s="204"/>
      <c r="X103" s="204">
        <v>-6247.6</v>
      </c>
      <c r="Y103" s="204">
        <v>-1398.82</v>
      </c>
      <c r="Z103" s="204">
        <v>-122237</v>
      </c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>
        <v>-34690.800000000003</v>
      </c>
      <c r="AQ103" s="204"/>
      <c r="AR103" s="204"/>
      <c r="AS103" s="204">
        <v>-1546</v>
      </c>
      <c r="AT103" s="204"/>
      <c r="AU103" s="204"/>
      <c r="AV103" s="204"/>
      <c r="AW103" s="204"/>
      <c r="AX103" s="204"/>
      <c r="AY103" s="204"/>
      <c r="AZ103" s="204"/>
      <c r="BA103" s="204"/>
      <c r="BB103" s="204"/>
      <c r="BC103" s="204"/>
      <c r="BD103" s="204">
        <v>-13656.09</v>
      </c>
      <c r="BE103" s="204"/>
      <c r="BF103" s="204"/>
      <c r="BG103" s="204"/>
      <c r="BH103" s="204">
        <v>-36046.589999999997</v>
      </c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>
        <v>-15601.88</v>
      </c>
      <c r="BT103" s="204"/>
      <c r="BU103" s="204">
        <v>-2235</v>
      </c>
      <c r="BV103" s="204"/>
      <c r="BW103" s="204"/>
      <c r="BX103" s="204"/>
      <c r="BY103" s="204"/>
      <c r="BZ103" s="204"/>
      <c r="CA103" s="204"/>
      <c r="CB103" s="204"/>
      <c r="CC103" s="204"/>
      <c r="CD103" s="204"/>
      <c r="CE103" s="204"/>
      <c r="CF103" s="204"/>
      <c r="CG103" s="204"/>
      <c r="CH103" s="204"/>
      <c r="CI103" s="204"/>
      <c r="CJ103" s="204"/>
      <c r="CK103" s="204"/>
      <c r="CL103" s="204"/>
      <c r="CM103" s="204"/>
    </row>
    <row r="104" spans="1:91" ht="24.6">
      <c r="A104" s="125">
        <v>10</v>
      </c>
      <c r="B104" s="255" t="s">
        <v>833</v>
      </c>
      <c r="C104" s="145" t="s">
        <v>444</v>
      </c>
      <c r="D104" s="204">
        <v>638200.13</v>
      </c>
      <c r="E104" s="204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>
        <v>2338.3000000000002</v>
      </c>
      <c r="Q104" s="204"/>
      <c r="R104" s="204"/>
      <c r="S104" s="204"/>
      <c r="T104" s="204"/>
      <c r="U104" s="204"/>
      <c r="V104" s="204"/>
      <c r="W104" s="204"/>
      <c r="X104" s="204">
        <v>20158.759999999998</v>
      </c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>
        <v>1127.9100000000001</v>
      </c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>
        <v>37651.32</v>
      </c>
      <c r="BE104" s="204"/>
      <c r="BF104" s="204"/>
      <c r="BG104" s="204"/>
      <c r="BH104" s="204">
        <v>781.72</v>
      </c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>
        <v>17648.240000000002</v>
      </c>
      <c r="BT104" s="204"/>
      <c r="BU104" s="204"/>
      <c r="BV104" s="204"/>
      <c r="BW104" s="204"/>
      <c r="BX104" s="204"/>
      <c r="BY104" s="204"/>
      <c r="BZ104" s="204"/>
      <c r="CA104" s="204"/>
      <c r="CB104" s="204"/>
      <c r="CC104" s="204"/>
      <c r="CD104" s="204"/>
      <c r="CE104" s="204"/>
      <c r="CF104" s="204"/>
      <c r="CG104" s="204"/>
      <c r="CH104" s="204"/>
      <c r="CI104" s="204">
        <v>2634</v>
      </c>
      <c r="CJ104" s="204"/>
      <c r="CK104" s="204"/>
      <c r="CL104" s="204"/>
      <c r="CM104" s="204"/>
    </row>
    <row r="105" spans="1:91" ht="24.6">
      <c r="A105" s="125">
        <v>10</v>
      </c>
      <c r="B105" s="255" t="s">
        <v>834</v>
      </c>
      <c r="C105" s="145" t="s">
        <v>445</v>
      </c>
      <c r="D105" s="204">
        <v>44800</v>
      </c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>
        <v>45687</v>
      </c>
      <c r="Q105" s="204"/>
      <c r="R105" s="204"/>
      <c r="S105" s="204"/>
      <c r="T105" s="204"/>
      <c r="U105" s="204"/>
      <c r="V105" s="204"/>
      <c r="W105" s="204"/>
      <c r="X105" s="204">
        <v>120185.45</v>
      </c>
      <c r="Y105" s="204"/>
      <c r="Z105" s="204"/>
      <c r="AA105" s="204"/>
      <c r="AB105" s="204"/>
      <c r="AC105" s="204">
        <v>1013</v>
      </c>
      <c r="AD105" s="204"/>
      <c r="AE105" s="204"/>
      <c r="AF105" s="204"/>
      <c r="AG105" s="204"/>
      <c r="AH105" s="204">
        <v>259.89999999999998</v>
      </c>
      <c r="AI105" s="204">
        <v>8477</v>
      </c>
      <c r="AJ105" s="204">
        <v>4553</v>
      </c>
      <c r="AK105" s="204">
        <v>1014</v>
      </c>
      <c r="AL105" s="204">
        <v>50132.5</v>
      </c>
      <c r="AM105" s="204"/>
      <c r="AN105" s="204"/>
      <c r="AO105" s="204"/>
      <c r="AP105" s="204"/>
      <c r="AQ105" s="204"/>
      <c r="AR105" s="204"/>
      <c r="AS105" s="204">
        <v>100</v>
      </c>
      <c r="AT105" s="204"/>
      <c r="AU105" s="204"/>
      <c r="AV105" s="204"/>
      <c r="AW105" s="204"/>
      <c r="AX105" s="204"/>
      <c r="AY105" s="204"/>
      <c r="AZ105" s="204"/>
      <c r="BA105" s="204"/>
      <c r="BB105" s="204">
        <v>600</v>
      </c>
      <c r="BC105" s="204">
        <v>510</v>
      </c>
      <c r="BD105" s="204">
        <v>12405</v>
      </c>
      <c r="BE105" s="204"/>
      <c r="BF105" s="204"/>
      <c r="BG105" s="204"/>
      <c r="BH105" s="204">
        <v>10772</v>
      </c>
      <c r="BI105" s="204"/>
      <c r="BJ105" s="204">
        <v>700</v>
      </c>
      <c r="BK105" s="204"/>
      <c r="BL105" s="204">
        <v>27793.5</v>
      </c>
      <c r="BM105" s="204">
        <v>15840</v>
      </c>
      <c r="BN105" s="204"/>
      <c r="BO105" s="204"/>
      <c r="BP105" s="204"/>
      <c r="BQ105" s="204"/>
      <c r="BR105" s="204"/>
      <c r="BS105" s="206">
        <v>63632.5</v>
      </c>
      <c r="BT105" s="204"/>
      <c r="BU105" s="204"/>
      <c r="BV105" s="206">
        <v>2915</v>
      </c>
      <c r="BW105" s="206"/>
      <c r="BX105" s="204"/>
      <c r="BY105" s="206"/>
      <c r="BZ105" s="204"/>
      <c r="CA105" s="206"/>
      <c r="CB105" s="206"/>
      <c r="CC105" s="206"/>
      <c r="CD105" s="204"/>
      <c r="CE105" s="206"/>
      <c r="CF105" s="206"/>
      <c r="CG105" s="204"/>
      <c r="CH105" s="204"/>
      <c r="CI105" s="206"/>
      <c r="CJ105" s="206"/>
      <c r="CK105" s="206"/>
      <c r="CL105" s="206"/>
      <c r="CM105" s="204"/>
    </row>
    <row r="106" spans="1:91" ht="24.6">
      <c r="A106" s="125">
        <v>10</v>
      </c>
      <c r="B106" s="255" t="s">
        <v>835</v>
      </c>
      <c r="C106" s="145" t="s">
        <v>446</v>
      </c>
      <c r="D106" s="204">
        <v>59410.62</v>
      </c>
      <c r="E106" s="204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>
        <v>199590.25</v>
      </c>
      <c r="Q106" s="204"/>
      <c r="R106" s="204"/>
      <c r="S106" s="204"/>
      <c r="T106" s="204"/>
      <c r="U106" s="204"/>
      <c r="V106" s="204"/>
      <c r="W106" s="204"/>
      <c r="X106" s="204">
        <v>479732.41</v>
      </c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>
        <v>51880</v>
      </c>
      <c r="AJ106" s="204"/>
      <c r="AK106" s="204"/>
      <c r="AL106" s="204">
        <v>30560.25</v>
      </c>
      <c r="AM106" s="204"/>
      <c r="AN106" s="204"/>
      <c r="AO106" s="204"/>
      <c r="AP106" s="204"/>
      <c r="AQ106" s="204"/>
      <c r="AR106" s="204"/>
      <c r="AS106" s="204">
        <v>20132</v>
      </c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>
        <v>45870.25</v>
      </c>
      <c r="BE106" s="204"/>
      <c r="BF106" s="204"/>
      <c r="BG106" s="204"/>
      <c r="BH106" s="204">
        <v>142452.75</v>
      </c>
      <c r="BI106" s="204"/>
      <c r="BJ106" s="204"/>
      <c r="BK106" s="204"/>
      <c r="BL106" s="204">
        <v>3324.5</v>
      </c>
      <c r="BM106" s="204">
        <v>37179</v>
      </c>
      <c r="BN106" s="204"/>
      <c r="BO106" s="204"/>
      <c r="BP106" s="204"/>
      <c r="BQ106" s="204"/>
      <c r="BR106" s="204"/>
      <c r="BS106" s="206">
        <v>203462</v>
      </c>
      <c r="BT106" s="206"/>
      <c r="BU106" s="204"/>
      <c r="BV106" s="206">
        <v>22647</v>
      </c>
      <c r="BW106" s="204"/>
      <c r="BX106" s="204"/>
      <c r="BY106" s="206"/>
      <c r="BZ106" s="206"/>
      <c r="CA106" s="204"/>
      <c r="CB106" s="206"/>
      <c r="CC106" s="206"/>
      <c r="CD106" s="204"/>
      <c r="CE106" s="204"/>
      <c r="CF106" s="206">
        <v>20500.09</v>
      </c>
      <c r="CG106" s="204"/>
      <c r="CH106" s="204"/>
      <c r="CI106" s="206"/>
      <c r="CJ106" s="204"/>
      <c r="CK106" s="206"/>
      <c r="CL106" s="206"/>
      <c r="CM106" s="206"/>
    </row>
    <row r="107" spans="1:91" ht="24.6">
      <c r="A107" s="125">
        <v>10</v>
      </c>
      <c r="B107" s="255" t="s">
        <v>836</v>
      </c>
      <c r="C107" s="145" t="s">
        <v>447</v>
      </c>
      <c r="D107" s="204"/>
      <c r="E107" s="204"/>
      <c r="F107" s="204"/>
      <c r="G107" s="204"/>
      <c r="H107" s="204"/>
      <c r="I107" s="204"/>
      <c r="J107" s="204"/>
      <c r="K107" s="204">
        <v>96156.800000000003</v>
      </c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>
        <v>16272</v>
      </c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>
        <v>218146.26</v>
      </c>
      <c r="BE107" s="204"/>
      <c r="BF107" s="204"/>
      <c r="BG107" s="204"/>
      <c r="BH107" s="204"/>
      <c r="BI107" s="204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  <c r="BT107" s="204">
        <v>1347.15</v>
      </c>
      <c r="BU107" s="204"/>
      <c r="BV107" s="204"/>
      <c r="BW107" s="204"/>
      <c r="BX107" s="204"/>
      <c r="BY107" s="204"/>
      <c r="BZ107" s="204"/>
      <c r="CA107" s="204"/>
      <c r="CB107" s="204"/>
      <c r="CC107" s="204"/>
      <c r="CD107" s="204"/>
      <c r="CE107" s="204"/>
      <c r="CF107" s="204"/>
      <c r="CG107" s="204"/>
      <c r="CH107" s="204"/>
      <c r="CI107" s="204"/>
      <c r="CJ107" s="204"/>
      <c r="CK107" s="204"/>
      <c r="CL107" s="204"/>
      <c r="CM107" s="204"/>
    </row>
    <row r="108" spans="1:91" ht="49.2">
      <c r="A108" s="125">
        <v>10</v>
      </c>
      <c r="B108" s="255" t="s">
        <v>837</v>
      </c>
      <c r="C108" s="145" t="s">
        <v>448</v>
      </c>
      <c r="D108" s="204"/>
      <c r="E108" s="204"/>
      <c r="F108" s="204"/>
      <c r="G108" s="204"/>
      <c r="H108" s="204"/>
      <c r="I108" s="204">
        <v>-6087</v>
      </c>
      <c r="J108" s="204">
        <v>-8245.69</v>
      </c>
      <c r="K108" s="204"/>
      <c r="L108" s="204"/>
      <c r="M108" s="204"/>
      <c r="N108" s="204"/>
      <c r="O108" s="204"/>
      <c r="P108" s="204">
        <v>-24510</v>
      </c>
      <c r="Q108" s="204"/>
      <c r="R108" s="204"/>
      <c r="S108" s="204"/>
      <c r="T108" s="204"/>
      <c r="U108" s="204"/>
      <c r="V108" s="204"/>
      <c r="W108" s="204"/>
      <c r="X108" s="204"/>
      <c r="Y108" s="204">
        <v>-3249.07</v>
      </c>
      <c r="Z108" s="204">
        <v>-10740</v>
      </c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>
        <v>-6320</v>
      </c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>
        <v>-3803.6</v>
      </c>
      <c r="BC108" s="204"/>
      <c r="BD108" s="204">
        <v>-5314.5</v>
      </c>
      <c r="BE108" s="204"/>
      <c r="BF108" s="204"/>
      <c r="BG108" s="204"/>
      <c r="BH108" s="204">
        <v>-3232</v>
      </c>
      <c r="BI108" s="204"/>
      <c r="BJ108" s="204"/>
      <c r="BK108" s="204"/>
      <c r="BL108" s="204"/>
      <c r="BM108" s="204">
        <v>-35368</v>
      </c>
      <c r="BN108" s="204"/>
      <c r="BO108" s="204"/>
      <c r="BP108" s="204"/>
      <c r="BQ108" s="204"/>
      <c r="BR108" s="204"/>
      <c r="BS108" s="206"/>
      <c r="BT108" s="204"/>
      <c r="BU108" s="204"/>
      <c r="BV108" s="204"/>
      <c r="BW108" s="206"/>
      <c r="BX108" s="204"/>
      <c r="BY108" s="204"/>
      <c r="BZ108" s="204"/>
      <c r="CA108" s="204"/>
      <c r="CB108" s="204"/>
      <c r="CC108" s="204"/>
      <c r="CD108" s="204"/>
      <c r="CE108" s="204"/>
      <c r="CF108" s="204"/>
      <c r="CG108" s="204"/>
      <c r="CH108" s="204"/>
      <c r="CI108" s="204"/>
      <c r="CJ108" s="204"/>
      <c r="CK108" s="204"/>
      <c r="CL108" s="204"/>
      <c r="CM108" s="204"/>
    </row>
    <row r="109" spans="1:91" ht="24.6">
      <c r="A109" s="125">
        <v>10</v>
      </c>
      <c r="B109" s="255" t="s">
        <v>838</v>
      </c>
      <c r="C109" s="145" t="s">
        <v>449</v>
      </c>
      <c r="D109" s="204">
        <v>53000</v>
      </c>
      <c r="E109" s="204">
        <v>23593</v>
      </c>
      <c r="F109" s="204">
        <v>43500</v>
      </c>
      <c r="G109" s="204">
        <v>16600</v>
      </c>
      <c r="H109" s="204"/>
      <c r="I109" s="204">
        <v>17000</v>
      </c>
      <c r="J109" s="204">
        <v>3000</v>
      </c>
      <c r="K109" s="204">
        <v>32500</v>
      </c>
      <c r="L109" s="204">
        <v>2230</v>
      </c>
      <c r="M109" s="204">
        <v>6100</v>
      </c>
      <c r="N109" s="204">
        <v>29000</v>
      </c>
      <c r="O109" s="204">
        <v>2000</v>
      </c>
      <c r="P109" s="204"/>
      <c r="Q109" s="204">
        <v>24000</v>
      </c>
      <c r="R109" s="204">
        <v>16500</v>
      </c>
      <c r="S109" s="204"/>
      <c r="T109" s="204"/>
      <c r="U109" s="204"/>
      <c r="V109" s="204">
        <v>3150</v>
      </c>
      <c r="W109" s="204">
        <v>22000</v>
      </c>
      <c r="X109" s="204">
        <v>34000</v>
      </c>
      <c r="Y109" s="204">
        <v>3000</v>
      </c>
      <c r="Z109" s="204">
        <v>38830</v>
      </c>
      <c r="AA109" s="204">
        <v>64000</v>
      </c>
      <c r="AB109" s="204"/>
      <c r="AC109" s="204">
        <v>6500</v>
      </c>
      <c r="AD109" s="204">
        <v>8120</v>
      </c>
      <c r="AE109" s="204">
        <v>41312</v>
      </c>
      <c r="AF109" s="204">
        <v>1000</v>
      </c>
      <c r="AG109" s="204">
        <v>1000</v>
      </c>
      <c r="AH109" s="204">
        <v>14000</v>
      </c>
      <c r="AI109" s="204">
        <v>43000</v>
      </c>
      <c r="AJ109" s="204">
        <v>7000</v>
      </c>
      <c r="AK109" s="204">
        <v>6000</v>
      </c>
      <c r="AL109" s="204">
        <v>31500</v>
      </c>
      <c r="AM109" s="204">
        <v>3500</v>
      </c>
      <c r="AN109" s="204">
        <v>4242</v>
      </c>
      <c r="AO109" s="204">
        <v>12000</v>
      </c>
      <c r="AP109" s="204">
        <v>9000</v>
      </c>
      <c r="AQ109" s="204">
        <v>1500</v>
      </c>
      <c r="AR109" s="204">
        <v>1500</v>
      </c>
      <c r="AS109" s="204">
        <v>8000</v>
      </c>
      <c r="AT109" s="204">
        <v>6000</v>
      </c>
      <c r="AU109" s="204">
        <v>28000</v>
      </c>
      <c r="AV109" s="204">
        <v>19000</v>
      </c>
      <c r="AW109" s="204">
        <v>3000</v>
      </c>
      <c r="AX109" s="204">
        <v>1710</v>
      </c>
      <c r="AY109" s="204">
        <v>4500</v>
      </c>
      <c r="AZ109" s="204">
        <v>5500</v>
      </c>
      <c r="BA109" s="204">
        <v>3000</v>
      </c>
      <c r="BB109" s="204">
        <v>19000</v>
      </c>
      <c r="BC109" s="204"/>
      <c r="BD109" s="204">
        <v>53870</v>
      </c>
      <c r="BE109" s="204"/>
      <c r="BF109" s="204">
        <v>24000</v>
      </c>
      <c r="BG109" s="204">
        <v>11500</v>
      </c>
      <c r="BH109" s="204">
        <v>31560</v>
      </c>
      <c r="BI109" s="204"/>
      <c r="BJ109" s="204"/>
      <c r="BK109" s="204"/>
      <c r="BL109" s="204"/>
      <c r="BM109" s="204">
        <v>26000</v>
      </c>
      <c r="BN109" s="204">
        <v>19300</v>
      </c>
      <c r="BO109" s="204">
        <v>500</v>
      </c>
      <c r="BP109" s="204">
        <v>1500</v>
      </c>
      <c r="BQ109" s="204">
        <v>5500</v>
      </c>
      <c r="BR109" s="204">
        <v>5500</v>
      </c>
      <c r="BS109" s="204">
        <v>125100</v>
      </c>
      <c r="BT109" s="204">
        <v>10500</v>
      </c>
      <c r="BU109" s="204"/>
      <c r="BV109" s="204">
        <v>10000</v>
      </c>
      <c r="BW109" s="204">
        <v>2000</v>
      </c>
      <c r="BX109" s="204">
        <v>9484</v>
      </c>
      <c r="BY109" s="204">
        <v>7000</v>
      </c>
      <c r="BZ109" s="204">
        <v>3945</v>
      </c>
      <c r="CA109" s="204">
        <v>1000</v>
      </c>
      <c r="CB109" s="204">
        <v>1000</v>
      </c>
      <c r="CC109" s="204">
        <v>1000</v>
      </c>
      <c r="CD109" s="204">
        <v>17000</v>
      </c>
      <c r="CE109" s="204">
        <v>5000</v>
      </c>
      <c r="CF109" s="204">
        <v>5000</v>
      </c>
      <c r="CG109" s="204"/>
      <c r="CH109" s="204"/>
      <c r="CI109" s="204">
        <v>2500</v>
      </c>
      <c r="CJ109" s="204"/>
      <c r="CK109" s="204">
        <v>1500</v>
      </c>
      <c r="CL109" s="204"/>
      <c r="CM109" s="204"/>
    </row>
    <row r="110" spans="1:91" ht="24.6">
      <c r="A110" s="125">
        <v>10</v>
      </c>
      <c r="B110" s="255" t="s">
        <v>839</v>
      </c>
      <c r="C110" s="145" t="s">
        <v>450</v>
      </c>
      <c r="D110" s="204"/>
      <c r="E110" s="204"/>
      <c r="F110" s="204">
        <v>1080</v>
      </c>
      <c r="G110" s="204"/>
      <c r="H110" s="204"/>
      <c r="I110" s="204"/>
      <c r="J110" s="204"/>
      <c r="K110" s="204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204">
        <v>500</v>
      </c>
      <c r="AM110" s="204"/>
      <c r="AN110" s="204"/>
      <c r="AO110" s="204"/>
      <c r="AP110" s="204"/>
      <c r="AQ110" s="204"/>
      <c r="AR110" s="204"/>
      <c r="AS110" s="204"/>
      <c r="AT110" s="204"/>
      <c r="AU110" s="204"/>
      <c r="AV110" s="204"/>
      <c r="AW110" s="204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204"/>
      <c r="BH110" s="204"/>
      <c r="BI110" s="204"/>
      <c r="BJ110" s="204"/>
      <c r="BK110" s="204"/>
      <c r="BL110" s="204"/>
      <c r="BM110" s="204"/>
      <c r="BN110" s="204"/>
      <c r="BO110" s="204"/>
      <c r="BP110" s="204"/>
      <c r="BQ110" s="204"/>
      <c r="BR110" s="204"/>
      <c r="BS110" s="204"/>
      <c r="BT110" s="204"/>
      <c r="BU110" s="204"/>
      <c r="BV110" s="204"/>
      <c r="BW110" s="204"/>
      <c r="BX110" s="204"/>
      <c r="BY110" s="204"/>
      <c r="BZ110" s="204"/>
      <c r="CA110" s="204"/>
      <c r="CB110" s="204"/>
      <c r="CC110" s="204"/>
      <c r="CD110" s="204"/>
      <c r="CE110" s="204"/>
      <c r="CF110" s="204"/>
      <c r="CG110" s="204">
        <v>4960</v>
      </c>
      <c r="CH110" s="204"/>
      <c r="CI110" s="204"/>
      <c r="CJ110" s="204"/>
      <c r="CK110" s="204"/>
      <c r="CL110" s="204"/>
      <c r="CM110" s="204"/>
    </row>
    <row r="111" spans="1:91" ht="24.6">
      <c r="A111" s="125">
        <v>10</v>
      </c>
      <c r="B111" s="255" t="s">
        <v>840</v>
      </c>
      <c r="C111" s="145" t="s">
        <v>451</v>
      </c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4"/>
      <c r="AT111" s="204"/>
      <c r="AU111" s="204">
        <v>1217.79</v>
      </c>
      <c r="AV111" s="204"/>
      <c r="AW111" s="204"/>
      <c r="AX111" s="204"/>
      <c r="AY111" s="204"/>
      <c r="AZ111" s="204"/>
      <c r="BA111" s="204"/>
      <c r="BB111" s="204"/>
      <c r="BC111" s="204"/>
      <c r="BD111" s="204"/>
      <c r="BE111" s="204"/>
      <c r="BF111" s="204">
        <v>42343</v>
      </c>
      <c r="BG111" s="204"/>
      <c r="BH111" s="204"/>
      <c r="BI111" s="204"/>
      <c r="BJ111" s="204"/>
      <c r="BK111" s="204"/>
      <c r="BL111" s="204"/>
      <c r="BM111" s="204"/>
      <c r="BN111" s="204"/>
      <c r="BO111" s="204"/>
      <c r="BP111" s="204"/>
      <c r="BQ111" s="204"/>
      <c r="BR111" s="204"/>
      <c r="BS111" s="204"/>
      <c r="BT111" s="204"/>
      <c r="BU111" s="204"/>
      <c r="BV111" s="204"/>
      <c r="BW111" s="204"/>
      <c r="BX111" s="204"/>
      <c r="BY111" s="204"/>
      <c r="BZ111" s="204"/>
      <c r="CA111" s="204"/>
      <c r="CB111" s="204"/>
      <c r="CC111" s="204"/>
      <c r="CD111" s="204"/>
      <c r="CE111" s="204"/>
      <c r="CF111" s="204"/>
      <c r="CG111" s="204"/>
      <c r="CH111" s="204"/>
      <c r="CI111" s="204"/>
      <c r="CJ111" s="204"/>
      <c r="CK111" s="204"/>
      <c r="CL111" s="204"/>
      <c r="CM111" s="204"/>
    </row>
    <row r="112" spans="1:91" ht="49.2">
      <c r="A112" s="125">
        <v>10</v>
      </c>
      <c r="B112" s="255" t="s">
        <v>841</v>
      </c>
      <c r="C112" s="145" t="s">
        <v>452</v>
      </c>
      <c r="D112" s="204"/>
      <c r="E112" s="204"/>
      <c r="F112" s="204"/>
      <c r="G112" s="204"/>
      <c r="H112" s="204"/>
      <c r="I112" s="204"/>
      <c r="J112" s="204">
        <v>6833.17</v>
      </c>
      <c r="K112" s="204"/>
      <c r="L112" s="204"/>
      <c r="M112" s="204">
        <v>168</v>
      </c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4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204"/>
      <c r="AW112" s="204"/>
      <c r="AX112" s="204"/>
      <c r="AY112" s="204"/>
      <c r="AZ112" s="204"/>
      <c r="BA112" s="204"/>
      <c r="BB112" s="204"/>
      <c r="BC112" s="204"/>
      <c r="BD112" s="204"/>
      <c r="BE112" s="204"/>
      <c r="BF112" s="204"/>
      <c r="BG112" s="204"/>
      <c r="BH112" s="204">
        <v>50</v>
      </c>
      <c r="BI112" s="204"/>
      <c r="BJ112" s="204"/>
      <c r="BK112" s="204"/>
      <c r="BL112" s="204"/>
      <c r="BM112" s="204"/>
      <c r="BN112" s="204"/>
      <c r="BO112" s="204"/>
      <c r="BP112" s="204"/>
      <c r="BQ112" s="204"/>
      <c r="BR112" s="204"/>
      <c r="BS112" s="206"/>
      <c r="BT112" s="206"/>
      <c r="BU112" s="206"/>
      <c r="BV112" s="206"/>
      <c r="BW112" s="206"/>
      <c r="BX112" s="206"/>
      <c r="BY112" s="206"/>
      <c r="BZ112" s="206"/>
      <c r="CA112" s="206"/>
      <c r="CB112" s="206"/>
      <c r="CC112" s="206"/>
      <c r="CD112" s="206"/>
      <c r="CE112" s="206"/>
      <c r="CF112" s="206"/>
      <c r="CG112" s="206"/>
      <c r="CH112" s="206"/>
      <c r="CI112" s="206"/>
      <c r="CJ112" s="206"/>
      <c r="CK112" s="206"/>
      <c r="CL112" s="206"/>
      <c r="CM112" s="206">
        <v>11361.26</v>
      </c>
    </row>
    <row r="113" spans="1:91" ht="24.6">
      <c r="A113" s="125">
        <v>12</v>
      </c>
      <c r="B113" s="255" t="s">
        <v>842</v>
      </c>
      <c r="C113" s="145" t="s">
        <v>453</v>
      </c>
      <c r="D113" s="204"/>
      <c r="E113" s="204">
        <v>1065</v>
      </c>
      <c r="F113" s="204"/>
      <c r="G113" s="204"/>
      <c r="H113" s="204">
        <v>100</v>
      </c>
      <c r="I113" s="204">
        <v>50</v>
      </c>
      <c r="J113" s="204"/>
      <c r="K113" s="204"/>
      <c r="L113" s="204">
        <v>3287.11</v>
      </c>
      <c r="M113" s="204"/>
      <c r="N113" s="204"/>
      <c r="O113" s="204"/>
      <c r="P113" s="204">
        <v>60171.75</v>
      </c>
      <c r="Q113" s="204"/>
      <c r="R113" s="204"/>
      <c r="S113" s="204"/>
      <c r="T113" s="204"/>
      <c r="U113" s="204"/>
      <c r="V113" s="204"/>
      <c r="W113" s="204">
        <v>966</v>
      </c>
      <c r="X113" s="204">
        <v>711077.8</v>
      </c>
      <c r="Y113" s="204"/>
      <c r="Z113" s="204"/>
      <c r="AA113" s="204"/>
      <c r="AB113" s="204"/>
      <c r="AC113" s="204"/>
      <c r="AD113" s="204"/>
      <c r="AE113" s="204"/>
      <c r="AF113" s="204"/>
      <c r="AG113" s="204"/>
      <c r="AH113" s="204"/>
      <c r="AI113" s="204"/>
      <c r="AJ113" s="204"/>
      <c r="AK113" s="204"/>
      <c r="AL113" s="204">
        <v>28455.5</v>
      </c>
      <c r="AM113" s="204"/>
      <c r="AN113" s="204"/>
      <c r="AO113" s="204"/>
      <c r="AP113" s="204"/>
      <c r="AQ113" s="204"/>
      <c r="AR113" s="204"/>
      <c r="AS113" s="204"/>
      <c r="AT113" s="204"/>
      <c r="AU113" s="204"/>
      <c r="AV113" s="204"/>
      <c r="AW113" s="204"/>
      <c r="AX113" s="204">
        <v>185</v>
      </c>
      <c r="AY113" s="204"/>
      <c r="AZ113" s="204"/>
      <c r="BA113" s="204"/>
      <c r="BB113" s="204">
        <v>12281.75</v>
      </c>
      <c r="BC113" s="204"/>
      <c r="BD113" s="204">
        <v>173652.5</v>
      </c>
      <c r="BE113" s="204"/>
      <c r="BF113" s="204">
        <v>1520</v>
      </c>
      <c r="BG113" s="204"/>
      <c r="BH113" s="204">
        <v>54783.5</v>
      </c>
      <c r="BI113" s="204"/>
      <c r="BJ113" s="204"/>
      <c r="BK113" s="204"/>
      <c r="BL113" s="204">
        <v>370</v>
      </c>
      <c r="BM113" s="204">
        <v>520</v>
      </c>
      <c r="BN113" s="204"/>
      <c r="BO113" s="204"/>
      <c r="BP113" s="204"/>
      <c r="BQ113" s="204"/>
      <c r="BR113" s="204"/>
      <c r="BS113" s="204">
        <v>28774</v>
      </c>
      <c r="BT113" s="204"/>
      <c r="BU113" s="204"/>
      <c r="BV113" s="204"/>
      <c r="BW113" s="204"/>
      <c r="BX113" s="204"/>
      <c r="BY113" s="204"/>
      <c r="BZ113" s="204"/>
      <c r="CA113" s="204"/>
      <c r="CB113" s="204"/>
      <c r="CC113" s="204"/>
      <c r="CD113" s="206"/>
      <c r="CE113" s="204">
        <v>2774.25</v>
      </c>
      <c r="CF113" s="204"/>
      <c r="CG113" s="204"/>
      <c r="CH113" s="204"/>
      <c r="CI113" s="204"/>
      <c r="CJ113" s="204"/>
      <c r="CK113" s="204"/>
      <c r="CL113" s="204"/>
      <c r="CM113" s="204"/>
    </row>
    <row r="114" spans="1:91" ht="24.6">
      <c r="A114" s="125">
        <v>12</v>
      </c>
      <c r="B114" s="255" t="s">
        <v>843</v>
      </c>
      <c r="C114" s="145" t="s">
        <v>454</v>
      </c>
      <c r="D114" s="204">
        <v>579683</v>
      </c>
      <c r="E114" s="204"/>
      <c r="F114" s="204"/>
      <c r="G114" s="204">
        <v>57984</v>
      </c>
      <c r="H114" s="204"/>
      <c r="I114" s="204"/>
      <c r="J114" s="204"/>
      <c r="K114" s="204"/>
      <c r="L114" s="204"/>
      <c r="M114" s="204">
        <v>79</v>
      </c>
      <c r="N114" s="204">
        <v>5755</v>
      </c>
      <c r="O114" s="204">
        <v>7314.25</v>
      </c>
      <c r="P114" s="204">
        <v>30086.5</v>
      </c>
      <c r="Q114" s="204">
        <v>1761.4</v>
      </c>
      <c r="R114" s="204"/>
      <c r="S114" s="204"/>
      <c r="T114" s="204"/>
      <c r="U114" s="204"/>
      <c r="V114" s="204">
        <v>5285</v>
      </c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>
        <v>75716</v>
      </c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4"/>
      <c r="AZ114" s="204"/>
      <c r="BA114" s="204"/>
      <c r="BB114" s="204">
        <v>22028.5</v>
      </c>
      <c r="BC114" s="204"/>
      <c r="BD114" s="204"/>
      <c r="BE114" s="204">
        <v>4400</v>
      </c>
      <c r="BF114" s="204"/>
      <c r="BG114" s="204">
        <v>15676</v>
      </c>
      <c r="BH114" s="204">
        <v>252342</v>
      </c>
      <c r="BI114" s="204"/>
      <c r="BJ114" s="204">
        <v>9243.4</v>
      </c>
      <c r="BK114" s="204">
        <v>741.96</v>
      </c>
      <c r="BL114" s="204"/>
      <c r="BM114" s="204"/>
      <c r="BN114" s="204">
        <v>3393</v>
      </c>
      <c r="BO114" s="204"/>
      <c r="BP114" s="204"/>
      <c r="BQ114" s="204"/>
      <c r="BR114" s="204">
        <v>10913</v>
      </c>
      <c r="BS114" s="206"/>
      <c r="BT114" s="204"/>
      <c r="BU114" s="206">
        <v>7187.15</v>
      </c>
      <c r="BV114" s="206"/>
      <c r="BW114" s="206"/>
      <c r="BX114" s="204"/>
      <c r="BY114" s="206"/>
      <c r="BZ114" s="206"/>
      <c r="CA114" s="206"/>
      <c r="CB114" s="206"/>
      <c r="CC114" s="206"/>
      <c r="CD114" s="206"/>
      <c r="CE114" s="204"/>
      <c r="CF114" s="204"/>
      <c r="CG114" s="206">
        <v>1724</v>
      </c>
      <c r="CH114" s="204"/>
      <c r="CI114" s="206"/>
      <c r="CJ114" s="204"/>
      <c r="CK114" s="204">
        <v>2927</v>
      </c>
      <c r="CL114" s="204"/>
      <c r="CM114" s="204"/>
    </row>
    <row r="115" spans="1:91" ht="49.2">
      <c r="A115" s="125">
        <v>12</v>
      </c>
      <c r="B115" s="255" t="s">
        <v>844</v>
      </c>
      <c r="C115" s="145" t="s">
        <v>455</v>
      </c>
      <c r="D115" s="204"/>
      <c r="E115" s="204">
        <v>-11575</v>
      </c>
      <c r="F115" s="204">
        <v>-143507</v>
      </c>
      <c r="G115" s="204"/>
      <c r="H115" s="204"/>
      <c r="I115" s="204"/>
      <c r="J115" s="204"/>
      <c r="K115" s="204"/>
      <c r="L115" s="204"/>
      <c r="M115" s="204"/>
      <c r="N115" s="204"/>
      <c r="O115" s="204"/>
      <c r="P115" s="204">
        <v>-2770</v>
      </c>
      <c r="Q115" s="204"/>
      <c r="R115" s="204"/>
      <c r="S115" s="204"/>
      <c r="T115" s="204"/>
      <c r="U115" s="204"/>
      <c r="V115" s="204"/>
      <c r="W115" s="204"/>
      <c r="X115" s="204">
        <v>-127183</v>
      </c>
      <c r="Y115" s="204"/>
      <c r="Z115" s="204"/>
      <c r="AA115" s="204"/>
      <c r="AB115" s="204"/>
      <c r="AC115" s="204"/>
      <c r="AD115" s="204">
        <v>-1121595</v>
      </c>
      <c r="AE115" s="204"/>
      <c r="AF115" s="204"/>
      <c r="AG115" s="204"/>
      <c r="AH115" s="204"/>
      <c r="AI115" s="204"/>
      <c r="AJ115" s="204">
        <v>-9087</v>
      </c>
      <c r="AK115" s="204">
        <v>-1307</v>
      </c>
      <c r="AL115" s="204">
        <v>-1600</v>
      </c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4"/>
      <c r="AZ115" s="204"/>
      <c r="BA115" s="204"/>
      <c r="BB115" s="204"/>
      <c r="BC115" s="204">
        <v>-838</v>
      </c>
      <c r="BD115" s="204">
        <v>-98337.25</v>
      </c>
      <c r="BE115" s="204"/>
      <c r="BF115" s="204"/>
      <c r="BG115" s="204"/>
      <c r="BH115" s="204">
        <v>-16517.5</v>
      </c>
      <c r="BI115" s="204"/>
      <c r="BJ115" s="204"/>
      <c r="BK115" s="204"/>
      <c r="BL115" s="204"/>
      <c r="BM115" s="204">
        <v>-6378</v>
      </c>
      <c r="BN115" s="204"/>
      <c r="BO115" s="204"/>
      <c r="BP115" s="204"/>
      <c r="BQ115" s="204"/>
      <c r="BR115" s="204"/>
      <c r="BS115" s="204">
        <v>-1374508.77</v>
      </c>
      <c r="BT115" s="204"/>
      <c r="BU115" s="204"/>
      <c r="BV115" s="204"/>
      <c r="BW115" s="204"/>
      <c r="BX115" s="204"/>
      <c r="BY115" s="204"/>
      <c r="BZ115" s="204"/>
      <c r="CA115" s="204"/>
      <c r="CB115" s="204"/>
      <c r="CC115" s="204"/>
      <c r="CD115" s="204"/>
      <c r="CE115" s="204"/>
      <c r="CF115" s="204"/>
      <c r="CG115" s="204"/>
      <c r="CH115" s="204"/>
      <c r="CI115" s="204"/>
      <c r="CJ115" s="204"/>
      <c r="CK115" s="204"/>
      <c r="CL115" s="204"/>
      <c r="CM115" s="204"/>
    </row>
    <row r="116" spans="1:91" ht="24.6">
      <c r="A116" s="125">
        <v>12</v>
      </c>
      <c r="B116" s="255" t="s">
        <v>845</v>
      </c>
      <c r="C116" s="145" t="s">
        <v>456</v>
      </c>
      <c r="D116" s="204"/>
      <c r="E116" s="204"/>
      <c r="F116" s="204">
        <v>-11794.83</v>
      </c>
      <c r="G116" s="204">
        <v>-57984</v>
      </c>
      <c r="H116" s="204"/>
      <c r="I116" s="204"/>
      <c r="J116" s="204"/>
      <c r="K116" s="204"/>
      <c r="L116" s="204"/>
      <c r="M116" s="204"/>
      <c r="N116" s="204"/>
      <c r="O116" s="204"/>
      <c r="P116" s="204">
        <v>-91562.87</v>
      </c>
      <c r="Q116" s="204"/>
      <c r="R116" s="204"/>
      <c r="S116" s="204"/>
      <c r="T116" s="204"/>
      <c r="U116" s="204"/>
      <c r="V116" s="204"/>
      <c r="W116" s="204">
        <v>-13651.56</v>
      </c>
      <c r="X116" s="204">
        <v>-737256.08</v>
      </c>
      <c r="Y116" s="204"/>
      <c r="Z116" s="204"/>
      <c r="AA116" s="204"/>
      <c r="AB116" s="204">
        <v>-13082.31</v>
      </c>
      <c r="AC116" s="204">
        <v>-17621.259999999998</v>
      </c>
      <c r="AD116" s="204">
        <v>0</v>
      </c>
      <c r="AE116" s="204"/>
      <c r="AF116" s="204">
        <v>-371</v>
      </c>
      <c r="AG116" s="204"/>
      <c r="AH116" s="204">
        <v>-1110.6199999999999</v>
      </c>
      <c r="AI116" s="204"/>
      <c r="AJ116" s="204"/>
      <c r="AK116" s="204"/>
      <c r="AL116" s="204">
        <v>-10970.76</v>
      </c>
      <c r="AM116" s="204"/>
      <c r="AN116" s="204"/>
      <c r="AO116" s="204"/>
      <c r="AP116" s="204">
        <v>-1717.14</v>
      </c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>
        <v>-15878.32</v>
      </c>
      <c r="BC116" s="204"/>
      <c r="BD116" s="204">
        <v>-145735.97</v>
      </c>
      <c r="BE116" s="204">
        <v>-15024.78</v>
      </c>
      <c r="BF116" s="204">
        <v>-5530.15</v>
      </c>
      <c r="BG116" s="204"/>
      <c r="BH116" s="204">
        <v>-93512.639999999999</v>
      </c>
      <c r="BI116" s="204">
        <v>-1585.52</v>
      </c>
      <c r="BJ116" s="204"/>
      <c r="BK116" s="204"/>
      <c r="BL116" s="204"/>
      <c r="BM116" s="204"/>
      <c r="BN116" s="204"/>
      <c r="BO116" s="204"/>
      <c r="BP116" s="204"/>
      <c r="BQ116" s="204"/>
      <c r="BR116" s="204"/>
      <c r="BS116" s="204"/>
      <c r="BT116" s="204"/>
      <c r="BU116" s="204"/>
      <c r="BV116" s="204">
        <v>-17699.84</v>
      </c>
      <c r="BW116" s="204"/>
      <c r="BX116" s="204"/>
      <c r="BY116" s="204"/>
      <c r="BZ116" s="204"/>
      <c r="CA116" s="204"/>
      <c r="CB116" s="204"/>
      <c r="CC116" s="204"/>
      <c r="CD116" s="204"/>
      <c r="CE116" s="204">
        <v>-4378.51</v>
      </c>
      <c r="CF116" s="204"/>
      <c r="CG116" s="204"/>
      <c r="CH116" s="204"/>
      <c r="CI116" s="204">
        <v>-1123.0899999999999</v>
      </c>
      <c r="CJ116" s="204"/>
      <c r="CK116" s="204"/>
      <c r="CL116" s="204"/>
      <c r="CM116" s="204"/>
    </row>
    <row r="117" spans="1:91" ht="24.6">
      <c r="A117" s="125">
        <v>12</v>
      </c>
      <c r="B117" s="255" t="s">
        <v>846</v>
      </c>
      <c r="C117" s="146" t="s">
        <v>457</v>
      </c>
      <c r="D117" s="204"/>
      <c r="E117" s="204"/>
      <c r="F117" s="204">
        <v>50247.53</v>
      </c>
      <c r="G117" s="204"/>
      <c r="H117" s="204"/>
      <c r="I117" s="204"/>
      <c r="J117" s="204"/>
      <c r="K117" s="204"/>
      <c r="L117" s="204"/>
      <c r="M117" s="204"/>
      <c r="N117" s="204">
        <v>17343.14</v>
      </c>
      <c r="O117" s="204"/>
      <c r="P117" s="204">
        <v>3858.3</v>
      </c>
      <c r="Q117" s="204"/>
      <c r="R117" s="204"/>
      <c r="S117" s="204"/>
      <c r="T117" s="204"/>
      <c r="U117" s="204"/>
      <c r="V117" s="204"/>
      <c r="W117" s="204">
        <v>4539.9799999999996</v>
      </c>
      <c r="X117" s="204">
        <v>191733.78</v>
      </c>
      <c r="Y117" s="204">
        <v>445.69</v>
      </c>
      <c r="Z117" s="204"/>
      <c r="AA117" s="204"/>
      <c r="AB117" s="204">
        <v>14205.48</v>
      </c>
      <c r="AC117" s="204"/>
      <c r="AD117" s="204"/>
      <c r="AE117" s="204"/>
      <c r="AF117" s="204"/>
      <c r="AG117" s="204"/>
      <c r="AH117" s="204">
        <v>4732.34</v>
      </c>
      <c r="AI117" s="204"/>
      <c r="AJ117" s="204"/>
      <c r="AK117" s="204"/>
      <c r="AL117" s="204">
        <v>8809.59</v>
      </c>
      <c r="AM117" s="204"/>
      <c r="AN117" s="204"/>
      <c r="AO117" s="204"/>
      <c r="AP117" s="204">
        <v>2201.67</v>
      </c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>
        <v>35320.25</v>
      </c>
      <c r="BC117" s="204"/>
      <c r="BD117" s="204">
        <v>36123.230000000003</v>
      </c>
      <c r="BE117" s="204">
        <v>24244.38</v>
      </c>
      <c r="BF117" s="204">
        <v>2497.59</v>
      </c>
      <c r="BG117" s="204">
        <v>350.51</v>
      </c>
      <c r="BH117" s="204">
        <v>8167.67</v>
      </c>
      <c r="BI117" s="204"/>
      <c r="BJ117" s="204"/>
      <c r="BK117" s="204"/>
      <c r="BL117" s="204"/>
      <c r="BM117" s="204"/>
      <c r="BN117" s="204"/>
      <c r="BO117" s="204"/>
      <c r="BP117" s="204"/>
      <c r="BQ117" s="204"/>
      <c r="BR117" s="204"/>
      <c r="BS117" s="206">
        <v>67387.679999999993</v>
      </c>
      <c r="BT117" s="206"/>
      <c r="BU117" s="206"/>
      <c r="BV117" s="206">
        <v>8594.64</v>
      </c>
      <c r="BW117" s="206"/>
      <c r="BX117" s="206"/>
      <c r="BY117" s="206"/>
      <c r="BZ117" s="206">
        <v>618.29999999999995</v>
      </c>
      <c r="CA117" s="206"/>
      <c r="CB117" s="206"/>
      <c r="CC117" s="206"/>
      <c r="CD117" s="206"/>
      <c r="CE117" s="206"/>
      <c r="CF117" s="206"/>
      <c r="CG117" s="206">
        <v>810.35</v>
      </c>
      <c r="CH117" s="206"/>
      <c r="CI117" s="206"/>
      <c r="CJ117" s="206"/>
      <c r="CK117" s="206"/>
      <c r="CL117" s="206"/>
      <c r="CM117" s="206"/>
    </row>
    <row r="118" spans="1:91" ht="24.6">
      <c r="A118" s="125">
        <v>12</v>
      </c>
      <c r="B118" s="255" t="s">
        <v>847</v>
      </c>
      <c r="C118" s="146" t="s">
        <v>458</v>
      </c>
      <c r="D118" s="204">
        <v>509</v>
      </c>
      <c r="E118" s="204">
        <v>10510</v>
      </c>
      <c r="F118" s="204">
        <v>143507</v>
      </c>
      <c r="G118" s="204"/>
      <c r="H118" s="204"/>
      <c r="I118" s="204"/>
      <c r="J118" s="204">
        <v>3226.25</v>
      </c>
      <c r="K118" s="204">
        <v>4081</v>
      </c>
      <c r="L118" s="204"/>
      <c r="M118" s="204">
        <v>19536</v>
      </c>
      <c r="N118" s="204">
        <v>100023</v>
      </c>
      <c r="O118" s="204"/>
      <c r="P118" s="204">
        <v>20649.79</v>
      </c>
      <c r="Q118" s="204"/>
      <c r="R118" s="204">
        <v>3290</v>
      </c>
      <c r="S118" s="204"/>
      <c r="T118" s="204">
        <v>45668</v>
      </c>
      <c r="U118" s="204">
        <v>22474</v>
      </c>
      <c r="V118" s="204"/>
      <c r="W118" s="204">
        <v>139186</v>
      </c>
      <c r="X118" s="204">
        <v>127183</v>
      </c>
      <c r="Y118" s="204">
        <v>104064.58</v>
      </c>
      <c r="Z118" s="204">
        <v>647136</v>
      </c>
      <c r="AA118" s="204">
        <v>451475</v>
      </c>
      <c r="AB118" s="204">
        <v>116620</v>
      </c>
      <c r="AC118" s="204">
        <v>120634</v>
      </c>
      <c r="AD118" s="204">
        <v>1121595</v>
      </c>
      <c r="AE118" s="204">
        <v>28303</v>
      </c>
      <c r="AF118" s="204">
        <v>371</v>
      </c>
      <c r="AG118" s="204">
        <v>1807.5</v>
      </c>
      <c r="AH118" s="204">
        <v>7816.86</v>
      </c>
      <c r="AI118" s="204">
        <v>89051</v>
      </c>
      <c r="AJ118" s="204">
        <v>9087</v>
      </c>
      <c r="AK118" s="204">
        <v>1307</v>
      </c>
      <c r="AL118" s="204">
        <v>347755.25</v>
      </c>
      <c r="AM118" s="204">
        <v>7018</v>
      </c>
      <c r="AN118" s="204"/>
      <c r="AO118" s="204">
        <v>13226</v>
      </c>
      <c r="AP118" s="204">
        <v>42578</v>
      </c>
      <c r="AQ118" s="204">
        <v>5187</v>
      </c>
      <c r="AR118" s="204"/>
      <c r="AS118" s="204">
        <v>4365</v>
      </c>
      <c r="AT118" s="204"/>
      <c r="AU118" s="204"/>
      <c r="AV118" s="204"/>
      <c r="AW118" s="204">
        <v>3125</v>
      </c>
      <c r="AX118" s="204">
        <v>3297</v>
      </c>
      <c r="AY118" s="204"/>
      <c r="AZ118" s="204"/>
      <c r="BA118" s="204"/>
      <c r="BB118" s="204">
        <v>37536.75</v>
      </c>
      <c r="BC118" s="204">
        <v>1688</v>
      </c>
      <c r="BD118" s="204">
        <v>479114.25</v>
      </c>
      <c r="BE118" s="204">
        <v>280366.55</v>
      </c>
      <c r="BF118" s="204">
        <v>144374.75</v>
      </c>
      <c r="BG118" s="204">
        <v>60953</v>
      </c>
      <c r="BH118" s="204">
        <v>396084</v>
      </c>
      <c r="BI118" s="204"/>
      <c r="BJ118" s="204"/>
      <c r="BK118" s="204"/>
      <c r="BL118" s="204"/>
      <c r="BM118" s="204">
        <v>6378</v>
      </c>
      <c r="BN118" s="204"/>
      <c r="BO118" s="204">
        <v>885</v>
      </c>
      <c r="BP118" s="204"/>
      <c r="BQ118" s="204">
        <v>4520</v>
      </c>
      <c r="BR118" s="204"/>
      <c r="BS118" s="204">
        <v>691246.25</v>
      </c>
      <c r="BT118" s="204"/>
      <c r="BU118" s="204">
        <v>1060.55</v>
      </c>
      <c r="BV118" s="204">
        <v>76317</v>
      </c>
      <c r="BW118" s="204"/>
      <c r="BX118" s="204"/>
      <c r="BY118" s="204"/>
      <c r="BZ118" s="204"/>
      <c r="CA118" s="204"/>
      <c r="CB118" s="204"/>
      <c r="CC118" s="204">
        <v>29222.47</v>
      </c>
      <c r="CD118" s="204">
        <v>7739.75</v>
      </c>
      <c r="CE118" s="204">
        <v>54768.69</v>
      </c>
      <c r="CF118" s="204"/>
      <c r="CG118" s="204"/>
      <c r="CH118" s="204"/>
      <c r="CI118" s="204">
        <v>265</v>
      </c>
      <c r="CJ118" s="204"/>
      <c r="CK118" s="204">
        <v>3106</v>
      </c>
      <c r="CL118" s="204"/>
      <c r="CM118" s="204"/>
    </row>
    <row r="119" spans="1:91" ht="24.6">
      <c r="A119" s="125">
        <v>12</v>
      </c>
      <c r="B119" s="255" t="s">
        <v>848</v>
      </c>
      <c r="C119" s="146" t="s">
        <v>1243</v>
      </c>
      <c r="D119" s="204">
        <v>712970</v>
      </c>
      <c r="E119" s="204">
        <v>12916</v>
      </c>
      <c r="F119" s="204">
        <v>169540</v>
      </c>
      <c r="G119" s="204">
        <v>38023</v>
      </c>
      <c r="H119" s="204"/>
      <c r="I119" s="204"/>
      <c r="J119" s="204"/>
      <c r="K119" s="204"/>
      <c r="L119" s="204"/>
      <c r="M119" s="204">
        <v>18902</v>
      </c>
      <c r="N119" s="204">
        <v>113046</v>
      </c>
      <c r="O119" s="204"/>
      <c r="P119" s="204">
        <v>214566.96</v>
      </c>
      <c r="Q119" s="204"/>
      <c r="R119" s="204"/>
      <c r="S119" s="204"/>
      <c r="T119" s="204">
        <v>45856.75</v>
      </c>
      <c r="U119" s="204">
        <v>5862</v>
      </c>
      <c r="V119" s="204"/>
      <c r="W119" s="204">
        <v>31793.5</v>
      </c>
      <c r="X119" s="204">
        <v>2567193.67</v>
      </c>
      <c r="Y119" s="204">
        <v>36794.25</v>
      </c>
      <c r="Z119" s="204">
        <v>371803</v>
      </c>
      <c r="AA119" s="204">
        <v>123536</v>
      </c>
      <c r="AB119" s="204">
        <v>36797</v>
      </c>
      <c r="AC119" s="204">
        <v>94381</v>
      </c>
      <c r="AD119" s="204">
        <v>372287</v>
      </c>
      <c r="AE119" s="204">
        <v>12507</v>
      </c>
      <c r="AF119" s="204"/>
      <c r="AG119" s="204"/>
      <c r="AH119" s="204">
        <v>55149.84</v>
      </c>
      <c r="AI119" s="204">
        <v>22960</v>
      </c>
      <c r="AJ119" s="204"/>
      <c r="AK119" s="204"/>
      <c r="AL119" s="204">
        <v>799837.05</v>
      </c>
      <c r="AM119" s="204"/>
      <c r="AN119" s="204"/>
      <c r="AO119" s="204"/>
      <c r="AP119" s="204">
        <v>30839</v>
      </c>
      <c r="AQ119" s="204"/>
      <c r="AR119" s="204"/>
      <c r="AS119" s="204"/>
      <c r="AT119" s="204"/>
      <c r="AU119" s="204"/>
      <c r="AV119" s="204"/>
      <c r="AW119" s="204"/>
      <c r="AX119" s="204">
        <v>11763</v>
      </c>
      <c r="AY119" s="204"/>
      <c r="AZ119" s="204"/>
      <c r="BA119" s="204"/>
      <c r="BB119" s="204">
        <v>175056.25</v>
      </c>
      <c r="BC119" s="204"/>
      <c r="BD119" s="204">
        <v>1279200.5</v>
      </c>
      <c r="BE119" s="204">
        <v>206188.88</v>
      </c>
      <c r="BF119" s="204">
        <v>47116.5</v>
      </c>
      <c r="BG119" s="204"/>
      <c r="BH119" s="204">
        <v>1751634.25</v>
      </c>
      <c r="BI119" s="204">
        <v>8299</v>
      </c>
      <c r="BJ119" s="204">
        <v>4921.3</v>
      </c>
      <c r="BK119" s="204"/>
      <c r="BL119" s="204"/>
      <c r="BM119" s="204">
        <v>7119.75</v>
      </c>
      <c r="BN119" s="204"/>
      <c r="BO119" s="204"/>
      <c r="BP119" s="204"/>
      <c r="BQ119" s="204"/>
      <c r="BR119" s="204"/>
      <c r="BS119" s="204">
        <v>4962041.5</v>
      </c>
      <c r="BT119" s="204"/>
      <c r="BU119" s="204"/>
      <c r="BV119" s="204">
        <v>147183</v>
      </c>
      <c r="BW119" s="204"/>
      <c r="BX119" s="204"/>
      <c r="BY119" s="204"/>
      <c r="BZ119" s="204"/>
      <c r="CA119" s="204"/>
      <c r="CB119" s="204"/>
      <c r="CC119" s="204">
        <v>38400</v>
      </c>
      <c r="CD119" s="204">
        <v>7984.75</v>
      </c>
      <c r="CE119" s="204">
        <v>8907.64</v>
      </c>
      <c r="CF119" s="204"/>
      <c r="CG119" s="204">
        <v>2538</v>
      </c>
      <c r="CH119" s="204"/>
      <c r="CI119" s="204">
        <v>3497</v>
      </c>
      <c r="CJ119" s="204"/>
      <c r="CK119" s="204">
        <v>25814.26</v>
      </c>
      <c r="CL119" s="204"/>
      <c r="CM119" s="204"/>
    </row>
    <row r="120" spans="1:91" ht="49.2">
      <c r="A120" s="125">
        <v>12</v>
      </c>
      <c r="B120" s="255" t="s">
        <v>849</v>
      </c>
      <c r="C120" s="146" t="s">
        <v>459</v>
      </c>
      <c r="D120" s="204"/>
      <c r="E120" s="204"/>
      <c r="F120" s="204"/>
      <c r="G120" s="204"/>
      <c r="H120" s="204"/>
      <c r="I120" s="204"/>
      <c r="J120" s="204">
        <v>-3226.25</v>
      </c>
      <c r="K120" s="204">
        <v>0</v>
      </c>
      <c r="L120" s="204"/>
      <c r="M120" s="204">
        <v>-16815.46</v>
      </c>
      <c r="N120" s="204">
        <v>0</v>
      </c>
      <c r="O120" s="204"/>
      <c r="P120" s="204"/>
      <c r="Q120" s="204"/>
      <c r="R120" s="204"/>
      <c r="S120" s="204"/>
      <c r="T120" s="204">
        <v>-45668</v>
      </c>
      <c r="U120" s="204">
        <v>-22474</v>
      </c>
      <c r="V120" s="204"/>
      <c r="W120" s="204">
        <v>-140152</v>
      </c>
      <c r="X120" s="204"/>
      <c r="Y120" s="204">
        <v>-95225.08</v>
      </c>
      <c r="Z120" s="204">
        <v>-483515.41</v>
      </c>
      <c r="AA120" s="204">
        <v>-451475</v>
      </c>
      <c r="AB120" s="204">
        <v>-46112.12</v>
      </c>
      <c r="AC120" s="204">
        <v>-41985.73</v>
      </c>
      <c r="AD120" s="204"/>
      <c r="AE120" s="204">
        <v>-12412.85</v>
      </c>
      <c r="AF120" s="204"/>
      <c r="AG120" s="204">
        <v>-1807.5</v>
      </c>
      <c r="AH120" s="204">
        <v>-3158.37</v>
      </c>
      <c r="AI120" s="204">
        <v>-89051</v>
      </c>
      <c r="AJ120" s="204"/>
      <c r="AK120" s="204"/>
      <c r="AL120" s="204">
        <v>-247475.32</v>
      </c>
      <c r="AM120" s="204">
        <v>-7018</v>
      </c>
      <c r="AN120" s="204"/>
      <c r="AO120" s="204">
        <v>0</v>
      </c>
      <c r="AP120" s="204">
        <v>-42578</v>
      </c>
      <c r="AQ120" s="204">
        <v>0</v>
      </c>
      <c r="AR120" s="204"/>
      <c r="AS120" s="204"/>
      <c r="AT120" s="204"/>
      <c r="AU120" s="204"/>
      <c r="AV120" s="204"/>
      <c r="AW120" s="204">
        <v>-3125</v>
      </c>
      <c r="AX120" s="204">
        <v>-3297</v>
      </c>
      <c r="AY120" s="204"/>
      <c r="AZ120" s="204"/>
      <c r="BA120" s="204"/>
      <c r="BB120" s="204">
        <v>0</v>
      </c>
      <c r="BC120" s="204">
        <v>-850</v>
      </c>
      <c r="BD120" s="204"/>
      <c r="BE120" s="204">
        <v>-238283.55</v>
      </c>
      <c r="BF120" s="204">
        <v>-35157.730000000003</v>
      </c>
      <c r="BG120" s="204">
        <v>-60953</v>
      </c>
      <c r="BH120" s="204">
        <v>-381789.55</v>
      </c>
      <c r="BI120" s="204"/>
      <c r="BJ120" s="204"/>
      <c r="BK120" s="204"/>
      <c r="BL120" s="204"/>
      <c r="BM120" s="204"/>
      <c r="BN120" s="204"/>
      <c r="BO120" s="204"/>
      <c r="BP120" s="204"/>
      <c r="BQ120" s="204">
        <v>0</v>
      </c>
      <c r="BR120" s="204"/>
      <c r="BS120" s="204">
        <v>-691246.25</v>
      </c>
      <c r="BT120" s="204"/>
      <c r="BU120" s="204">
        <v>-209.75</v>
      </c>
      <c r="BV120" s="204">
        <v>-16542.11</v>
      </c>
      <c r="BW120" s="204"/>
      <c r="BX120" s="204"/>
      <c r="BY120" s="204"/>
      <c r="BZ120" s="204"/>
      <c r="CA120" s="204"/>
      <c r="CB120" s="204"/>
      <c r="CC120" s="204">
        <v>-18093</v>
      </c>
      <c r="CD120" s="204">
        <v>-7739.75</v>
      </c>
      <c r="CE120" s="204">
        <v>-3083</v>
      </c>
      <c r="CF120" s="204"/>
      <c r="CG120" s="204">
        <v>-37</v>
      </c>
      <c r="CH120" s="204"/>
      <c r="CI120" s="204"/>
      <c r="CJ120" s="204"/>
      <c r="CK120" s="204"/>
      <c r="CL120" s="204"/>
      <c r="CM120" s="204"/>
    </row>
    <row r="121" spans="1:91" ht="24.6">
      <c r="A121" s="125">
        <v>12</v>
      </c>
      <c r="B121" s="255" t="s">
        <v>850</v>
      </c>
      <c r="C121" s="146" t="s">
        <v>460</v>
      </c>
      <c r="D121" s="204">
        <v>1658785.6</v>
      </c>
      <c r="E121" s="204">
        <v>12984.39</v>
      </c>
      <c r="F121" s="204"/>
      <c r="G121" s="204">
        <v>104220.15</v>
      </c>
      <c r="H121" s="204">
        <v>6183.04</v>
      </c>
      <c r="I121" s="204"/>
      <c r="J121" s="204"/>
      <c r="K121" s="204">
        <v>53122.92</v>
      </c>
      <c r="L121" s="204"/>
      <c r="M121" s="204">
        <v>0</v>
      </c>
      <c r="N121" s="204">
        <v>2120.8000000000002</v>
      </c>
      <c r="O121" s="204"/>
      <c r="P121" s="204">
        <v>58509.71</v>
      </c>
      <c r="Q121" s="204">
        <v>1842.81</v>
      </c>
      <c r="R121" s="204"/>
      <c r="S121" s="204">
        <v>11229.39</v>
      </c>
      <c r="T121" s="204"/>
      <c r="U121" s="204"/>
      <c r="V121" s="204"/>
      <c r="W121" s="204"/>
      <c r="X121" s="204"/>
      <c r="Y121" s="204"/>
      <c r="Z121" s="204">
        <v>244093.1</v>
      </c>
      <c r="AA121" s="204"/>
      <c r="AB121" s="204">
        <v>0</v>
      </c>
      <c r="AC121" s="204">
        <v>0</v>
      </c>
      <c r="AD121" s="204"/>
      <c r="AE121" s="204">
        <v>0</v>
      </c>
      <c r="AF121" s="204"/>
      <c r="AG121" s="204"/>
      <c r="AH121" s="204"/>
      <c r="AI121" s="204"/>
      <c r="AJ121" s="204">
        <v>189472.45</v>
      </c>
      <c r="AK121" s="204"/>
      <c r="AL121" s="204"/>
      <c r="AM121" s="204"/>
      <c r="AN121" s="204">
        <v>617.98</v>
      </c>
      <c r="AO121" s="204">
        <v>5941.45</v>
      </c>
      <c r="AP121" s="204"/>
      <c r="AQ121" s="204">
        <v>1613.81</v>
      </c>
      <c r="AR121" s="204"/>
      <c r="AS121" s="204"/>
      <c r="AT121" s="204"/>
      <c r="AU121" s="204"/>
      <c r="AV121" s="204">
        <v>6095.58</v>
      </c>
      <c r="AW121" s="204"/>
      <c r="AX121" s="204"/>
      <c r="AY121" s="204">
        <v>617.98</v>
      </c>
      <c r="AZ121" s="204"/>
      <c r="BA121" s="204">
        <v>3091.91</v>
      </c>
      <c r="BB121" s="204">
        <v>64212.65</v>
      </c>
      <c r="BC121" s="204"/>
      <c r="BD121" s="204">
        <v>555125.75</v>
      </c>
      <c r="BE121" s="204"/>
      <c r="BF121" s="204"/>
      <c r="BG121" s="204"/>
      <c r="BH121" s="204"/>
      <c r="BI121" s="204"/>
      <c r="BJ121" s="204"/>
      <c r="BK121" s="204"/>
      <c r="BL121" s="204"/>
      <c r="BM121" s="204"/>
      <c r="BN121" s="204">
        <v>4000</v>
      </c>
      <c r="BO121" s="204">
        <v>3609</v>
      </c>
      <c r="BP121" s="204"/>
      <c r="BQ121" s="204">
        <v>1146.96</v>
      </c>
      <c r="BR121" s="204"/>
      <c r="BS121" s="206"/>
      <c r="BT121" s="204"/>
      <c r="BU121" s="204"/>
      <c r="BV121" s="204"/>
      <c r="BW121" s="204">
        <v>11747.78</v>
      </c>
      <c r="BX121" s="204"/>
      <c r="BY121" s="204"/>
      <c r="BZ121" s="204"/>
      <c r="CA121" s="204"/>
      <c r="CB121" s="204"/>
      <c r="CC121" s="204"/>
      <c r="CD121" s="204"/>
      <c r="CE121" s="204"/>
      <c r="CF121" s="204">
        <v>986.94</v>
      </c>
      <c r="CG121" s="204"/>
      <c r="CH121" s="204"/>
      <c r="CI121" s="204">
        <v>12346.55</v>
      </c>
      <c r="CJ121" s="204"/>
      <c r="CK121" s="204">
        <v>17218.080000000002</v>
      </c>
      <c r="CL121" s="204"/>
      <c r="CM121" s="204"/>
    </row>
    <row r="122" spans="1:91" ht="24.6">
      <c r="A122" s="125">
        <v>19</v>
      </c>
      <c r="B122" s="255" t="s">
        <v>851</v>
      </c>
      <c r="C122" s="146" t="s">
        <v>461</v>
      </c>
      <c r="D122" s="204"/>
      <c r="E122" s="204"/>
      <c r="F122" s="204"/>
      <c r="G122" s="204"/>
      <c r="H122" s="204"/>
      <c r="I122" s="204"/>
      <c r="J122" s="204"/>
      <c r="K122" s="204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204"/>
      <c r="AE122" s="204"/>
      <c r="AF122" s="204"/>
      <c r="AG122" s="204"/>
      <c r="AH122" s="204"/>
      <c r="AI122" s="204"/>
      <c r="AJ122" s="204"/>
      <c r="AK122" s="204"/>
      <c r="AL122" s="204"/>
      <c r="AM122" s="204"/>
      <c r="AN122" s="204"/>
      <c r="AO122" s="204"/>
      <c r="AP122" s="204"/>
      <c r="AQ122" s="204"/>
      <c r="AR122" s="204"/>
      <c r="AS122" s="204"/>
      <c r="AT122" s="204"/>
      <c r="AU122" s="204"/>
      <c r="AV122" s="204"/>
      <c r="AW122" s="204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204"/>
      <c r="BN122" s="204"/>
      <c r="BO122" s="204"/>
      <c r="BP122" s="204"/>
      <c r="BQ122" s="204"/>
      <c r="BR122" s="204"/>
      <c r="BS122" s="204"/>
      <c r="BT122" s="204"/>
      <c r="BU122" s="204"/>
      <c r="BV122" s="204"/>
      <c r="BW122" s="204"/>
      <c r="BX122" s="204"/>
      <c r="BY122" s="204"/>
      <c r="BZ122" s="204"/>
      <c r="CA122" s="204"/>
      <c r="CB122" s="204"/>
      <c r="CC122" s="204"/>
      <c r="CD122" s="204"/>
      <c r="CE122" s="204"/>
      <c r="CF122" s="204"/>
      <c r="CG122" s="204"/>
      <c r="CH122" s="204"/>
      <c r="CI122" s="204"/>
      <c r="CJ122" s="204"/>
      <c r="CK122" s="204"/>
      <c r="CL122" s="204"/>
      <c r="CM122" s="204"/>
    </row>
    <row r="123" spans="1:91" ht="24.6">
      <c r="A123" s="125">
        <v>19</v>
      </c>
      <c r="B123" s="255" t="s">
        <v>852</v>
      </c>
      <c r="C123" s="146" t="s">
        <v>462</v>
      </c>
      <c r="D123" s="204"/>
      <c r="E123" s="204"/>
      <c r="F123" s="204"/>
      <c r="G123" s="204"/>
      <c r="H123" s="204"/>
      <c r="I123" s="204"/>
      <c r="J123" s="204"/>
      <c r="K123" s="204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204"/>
      <c r="AE123" s="204"/>
      <c r="AF123" s="204"/>
      <c r="AG123" s="204"/>
      <c r="AH123" s="204"/>
      <c r="AI123" s="204"/>
      <c r="AJ123" s="204"/>
      <c r="AK123" s="204"/>
      <c r="AL123" s="204"/>
      <c r="AM123" s="204"/>
      <c r="AN123" s="204"/>
      <c r="AO123" s="204"/>
      <c r="AP123" s="204"/>
      <c r="AQ123" s="204"/>
      <c r="AR123" s="204"/>
      <c r="AS123" s="204"/>
      <c r="AT123" s="204"/>
      <c r="AU123" s="204"/>
      <c r="AV123" s="204"/>
      <c r="AW123" s="204"/>
      <c r="AX123" s="204"/>
      <c r="AY123" s="204"/>
      <c r="AZ123" s="204">
        <v>15000</v>
      </c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4"/>
      <c r="BV123" s="204"/>
      <c r="BW123" s="204"/>
      <c r="BX123" s="204"/>
      <c r="BY123" s="204"/>
      <c r="BZ123" s="204"/>
      <c r="CA123" s="204"/>
      <c r="CB123" s="204"/>
      <c r="CC123" s="204"/>
      <c r="CD123" s="204"/>
      <c r="CE123" s="204"/>
      <c r="CF123" s="204"/>
      <c r="CG123" s="204"/>
      <c r="CH123" s="204"/>
      <c r="CI123" s="204"/>
      <c r="CJ123" s="204"/>
      <c r="CK123" s="204"/>
      <c r="CL123" s="204"/>
      <c r="CM123" s="204"/>
    </row>
    <row r="124" spans="1:91" ht="24.6">
      <c r="A124" s="125">
        <v>19</v>
      </c>
      <c r="B124" s="255" t="s">
        <v>853</v>
      </c>
      <c r="C124" s="146" t="s">
        <v>463</v>
      </c>
      <c r="D124" s="204"/>
      <c r="E124" s="204"/>
      <c r="F124" s="204"/>
      <c r="G124" s="204">
        <v>30000</v>
      </c>
      <c r="H124" s="204"/>
      <c r="I124" s="204"/>
      <c r="J124" s="204"/>
      <c r="K124" s="204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>
        <v>4000</v>
      </c>
      <c r="AN124" s="204"/>
      <c r="AO124" s="204"/>
      <c r="AP124" s="204"/>
      <c r="AQ124" s="204">
        <v>58532.26</v>
      </c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204"/>
      <c r="BN124" s="204"/>
      <c r="BO124" s="204"/>
      <c r="BP124" s="204"/>
      <c r="BQ124" s="204"/>
      <c r="BR124" s="204"/>
      <c r="BS124" s="204"/>
      <c r="BT124" s="204"/>
      <c r="BU124" s="204"/>
      <c r="BV124" s="204"/>
      <c r="BW124" s="204"/>
      <c r="BX124" s="204"/>
      <c r="BY124" s="204"/>
      <c r="BZ124" s="204"/>
      <c r="CA124" s="204"/>
      <c r="CB124" s="204"/>
      <c r="CC124" s="204"/>
      <c r="CD124" s="204"/>
      <c r="CE124" s="204"/>
      <c r="CF124" s="204"/>
      <c r="CG124" s="204"/>
      <c r="CH124" s="204"/>
      <c r="CI124" s="204"/>
      <c r="CJ124" s="204"/>
      <c r="CK124" s="204"/>
      <c r="CL124" s="204"/>
      <c r="CM124" s="204"/>
    </row>
    <row r="125" spans="1:91" ht="24.6">
      <c r="A125" s="125">
        <v>19</v>
      </c>
      <c r="B125" s="255" t="s">
        <v>854</v>
      </c>
      <c r="C125" s="146" t="s">
        <v>464</v>
      </c>
      <c r="D125" s="204"/>
      <c r="E125" s="204">
        <v>14700</v>
      </c>
      <c r="F125" s="204">
        <v>212380</v>
      </c>
      <c r="G125" s="204">
        <v>127500</v>
      </c>
      <c r="H125" s="204"/>
      <c r="I125" s="204">
        <v>509177.72</v>
      </c>
      <c r="J125" s="204">
        <v>304955</v>
      </c>
      <c r="K125" s="204"/>
      <c r="L125" s="204"/>
      <c r="M125" s="204"/>
      <c r="N125" s="204"/>
      <c r="O125" s="204"/>
      <c r="P125" s="204"/>
      <c r="Q125" s="204">
        <v>230465.15</v>
      </c>
      <c r="R125" s="204">
        <v>1340580</v>
      </c>
      <c r="S125" s="204">
        <v>450744</v>
      </c>
      <c r="T125" s="204">
        <v>80990</v>
      </c>
      <c r="U125" s="204">
        <v>103460</v>
      </c>
      <c r="V125" s="204"/>
      <c r="W125" s="204"/>
      <c r="X125" s="204">
        <v>81960</v>
      </c>
      <c r="Y125" s="204">
        <v>60254</v>
      </c>
      <c r="Z125" s="204">
        <v>16800</v>
      </c>
      <c r="AA125" s="204"/>
      <c r="AB125" s="204">
        <v>45200</v>
      </c>
      <c r="AC125" s="204">
        <v>244505</v>
      </c>
      <c r="AD125" s="204">
        <v>34800</v>
      </c>
      <c r="AE125" s="204">
        <v>138595</v>
      </c>
      <c r="AF125" s="204">
        <v>11400</v>
      </c>
      <c r="AG125" s="204">
        <v>182082</v>
      </c>
      <c r="AH125" s="204">
        <v>108065</v>
      </c>
      <c r="AI125" s="204">
        <v>7500</v>
      </c>
      <c r="AJ125" s="204">
        <v>83386</v>
      </c>
      <c r="AK125" s="204">
        <v>72000</v>
      </c>
      <c r="AL125" s="204"/>
      <c r="AM125" s="204"/>
      <c r="AN125" s="204">
        <v>25000</v>
      </c>
      <c r="AO125" s="204">
        <v>107450</v>
      </c>
      <c r="AP125" s="204">
        <v>599764</v>
      </c>
      <c r="AQ125" s="204">
        <v>48700</v>
      </c>
      <c r="AR125" s="204">
        <v>24948</v>
      </c>
      <c r="AS125" s="204"/>
      <c r="AT125" s="204"/>
      <c r="AU125" s="204">
        <v>71500</v>
      </c>
      <c r="AV125" s="204">
        <v>156240</v>
      </c>
      <c r="AW125" s="204">
        <v>644239.63</v>
      </c>
      <c r="AX125" s="204">
        <v>40000</v>
      </c>
      <c r="AY125" s="204">
        <v>128200</v>
      </c>
      <c r="AZ125" s="204">
        <v>154415</v>
      </c>
      <c r="BA125" s="204">
        <v>498000</v>
      </c>
      <c r="BB125" s="204">
        <v>66000</v>
      </c>
      <c r="BC125" s="204">
        <v>23000</v>
      </c>
      <c r="BD125" s="204">
        <v>1046454</v>
      </c>
      <c r="BE125" s="204">
        <v>190950</v>
      </c>
      <c r="BF125" s="204"/>
      <c r="BG125" s="204">
        <v>219965</v>
      </c>
      <c r="BH125" s="204">
        <v>335000</v>
      </c>
      <c r="BI125" s="204">
        <v>269000</v>
      </c>
      <c r="BJ125" s="204"/>
      <c r="BK125" s="204">
        <v>132000</v>
      </c>
      <c r="BL125" s="204"/>
      <c r="BM125" s="204"/>
      <c r="BN125" s="204">
        <v>75500</v>
      </c>
      <c r="BO125" s="204">
        <v>235500</v>
      </c>
      <c r="BP125" s="204">
        <v>553660</v>
      </c>
      <c r="BQ125" s="204">
        <v>133240</v>
      </c>
      <c r="BR125" s="204">
        <v>42790</v>
      </c>
      <c r="BS125" s="204">
        <v>71500</v>
      </c>
      <c r="BT125" s="204">
        <v>351000</v>
      </c>
      <c r="BU125" s="204">
        <v>296877</v>
      </c>
      <c r="BV125" s="204">
        <v>43580</v>
      </c>
      <c r="BW125" s="204"/>
      <c r="BX125" s="204">
        <v>262900</v>
      </c>
      <c r="BY125" s="204"/>
      <c r="BZ125" s="204"/>
      <c r="CA125" s="204"/>
      <c r="CB125" s="204">
        <v>234970</v>
      </c>
      <c r="CC125" s="204"/>
      <c r="CD125" s="204"/>
      <c r="CE125" s="204">
        <v>350037</v>
      </c>
      <c r="CF125" s="204"/>
      <c r="CG125" s="204"/>
      <c r="CH125" s="204"/>
      <c r="CI125" s="204">
        <v>2102692.7000000002</v>
      </c>
      <c r="CJ125" s="204"/>
      <c r="CK125" s="204">
        <v>286465</v>
      </c>
      <c r="CL125" s="204"/>
      <c r="CM125" s="204"/>
    </row>
    <row r="126" spans="1:91" ht="24.6">
      <c r="A126" s="125">
        <v>19</v>
      </c>
      <c r="B126" s="255" t="s">
        <v>855</v>
      </c>
      <c r="C126" s="147" t="s">
        <v>1244</v>
      </c>
      <c r="D126" s="204"/>
      <c r="E126" s="204"/>
      <c r="F126" s="204"/>
      <c r="G126" s="204"/>
      <c r="H126" s="204"/>
      <c r="I126" s="204"/>
      <c r="J126" s="204">
        <v>2000</v>
      </c>
      <c r="K126" s="204"/>
      <c r="L126" s="204"/>
      <c r="M126" s="204"/>
      <c r="N126" s="204">
        <v>60000</v>
      </c>
      <c r="O126" s="204">
        <v>12930</v>
      </c>
      <c r="P126" s="204">
        <v>71555</v>
      </c>
      <c r="Q126" s="204"/>
      <c r="R126" s="204"/>
      <c r="S126" s="204"/>
      <c r="T126" s="204"/>
      <c r="U126" s="204"/>
      <c r="V126" s="204"/>
      <c r="W126" s="204"/>
      <c r="X126" s="204">
        <v>127134</v>
      </c>
      <c r="Y126" s="204"/>
      <c r="Z126" s="204"/>
      <c r="AA126" s="204"/>
      <c r="AB126" s="204"/>
      <c r="AC126" s="204"/>
      <c r="AD126" s="204"/>
      <c r="AE126" s="204"/>
      <c r="AF126" s="204"/>
      <c r="AG126" s="204"/>
      <c r="AH126" s="204"/>
      <c r="AI126" s="204"/>
      <c r="AJ126" s="204"/>
      <c r="AK126" s="204"/>
      <c r="AL126" s="204">
        <v>300000</v>
      </c>
      <c r="AM126" s="204"/>
      <c r="AN126" s="204"/>
      <c r="AO126" s="204"/>
      <c r="AP126" s="204"/>
      <c r="AQ126" s="204"/>
      <c r="AR126" s="204"/>
      <c r="AS126" s="204"/>
      <c r="AT126" s="204"/>
      <c r="AU126" s="204"/>
      <c r="AV126" s="204">
        <v>240</v>
      </c>
      <c r="AW126" s="204"/>
      <c r="AX126" s="204">
        <v>30000</v>
      </c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  <c r="BI126" s="204"/>
      <c r="BJ126" s="204">
        <v>220256</v>
      </c>
      <c r="BK126" s="204"/>
      <c r="BL126" s="204"/>
      <c r="BM126" s="204"/>
      <c r="BN126" s="204"/>
      <c r="BO126" s="204"/>
      <c r="BP126" s="204"/>
      <c r="BQ126" s="204"/>
      <c r="BR126" s="204"/>
      <c r="BS126" s="204">
        <v>32413.8</v>
      </c>
      <c r="BT126" s="204"/>
      <c r="BU126" s="204"/>
      <c r="BV126" s="204"/>
      <c r="BW126" s="204"/>
      <c r="BX126" s="204"/>
      <c r="BY126" s="204"/>
      <c r="BZ126" s="204"/>
      <c r="CA126" s="204"/>
      <c r="CB126" s="204"/>
      <c r="CC126" s="204"/>
      <c r="CD126" s="204">
        <v>5000</v>
      </c>
      <c r="CE126" s="204"/>
      <c r="CF126" s="204"/>
      <c r="CG126" s="204"/>
      <c r="CH126" s="204">
        <v>220000</v>
      </c>
      <c r="CI126" s="204"/>
      <c r="CJ126" s="204"/>
      <c r="CK126" s="204"/>
      <c r="CL126" s="204"/>
      <c r="CM126" s="204"/>
    </row>
    <row r="127" spans="1:91" ht="24.6">
      <c r="A127" s="125">
        <v>19</v>
      </c>
      <c r="B127" s="255" t="s">
        <v>856</v>
      </c>
      <c r="C127" s="147" t="s">
        <v>465</v>
      </c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6"/>
      <c r="BT127" s="204"/>
      <c r="BU127" s="204"/>
      <c r="BV127" s="204"/>
      <c r="BW127" s="204"/>
      <c r="BX127" s="204"/>
      <c r="BY127" s="204"/>
      <c r="BZ127" s="204"/>
      <c r="CA127" s="206"/>
      <c r="CB127" s="204"/>
      <c r="CC127" s="204">
        <v>14400</v>
      </c>
      <c r="CD127" s="204">
        <v>2000000</v>
      </c>
      <c r="CE127" s="204"/>
      <c r="CF127" s="204">
        <v>2000000</v>
      </c>
      <c r="CG127" s="204"/>
      <c r="CH127" s="204"/>
      <c r="CI127" s="204"/>
      <c r="CJ127" s="204"/>
      <c r="CK127" s="204"/>
      <c r="CL127" s="204"/>
      <c r="CM127" s="204"/>
    </row>
    <row r="128" spans="1:91" ht="24.6">
      <c r="A128" s="125">
        <v>19</v>
      </c>
      <c r="B128" s="255" t="s">
        <v>857</v>
      </c>
      <c r="C128" s="147" t="s">
        <v>466</v>
      </c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204"/>
      <c r="AE128" s="204"/>
      <c r="AF128" s="204"/>
      <c r="AG128" s="204"/>
      <c r="AH128" s="204"/>
      <c r="AI128" s="204"/>
      <c r="AJ128" s="204"/>
      <c r="AK128" s="204"/>
      <c r="AL128" s="204"/>
      <c r="AM128" s="204"/>
      <c r="AN128" s="204"/>
      <c r="AO128" s="204"/>
      <c r="AP128" s="204"/>
      <c r="AQ128" s="204"/>
      <c r="AR128" s="204"/>
      <c r="AS128" s="204"/>
      <c r="AT128" s="204"/>
      <c r="AU128" s="204"/>
      <c r="AV128" s="204"/>
      <c r="AW128" s="204"/>
      <c r="AX128" s="204"/>
      <c r="AY128" s="204"/>
      <c r="AZ128" s="204"/>
      <c r="BA128" s="204"/>
      <c r="BB128" s="204"/>
      <c r="BC128" s="204"/>
      <c r="BD128" s="204"/>
      <c r="BE128" s="204"/>
      <c r="BF128" s="204"/>
      <c r="BG128" s="204"/>
      <c r="BH128" s="204"/>
      <c r="BI128" s="204"/>
      <c r="BJ128" s="204"/>
      <c r="BK128" s="204"/>
      <c r="BL128" s="204"/>
      <c r="BM128" s="204"/>
      <c r="BN128" s="204"/>
      <c r="BO128" s="204"/>
      <c r="BP128" s="204"/>
      <c r="BQ128" s="204">
        <v>2444888</v>
      </c>
      <c r="BR128" s="204"/>
      <c r="BS128" s="206"/>
      <c r="BT128" s="204"/>
      <c r="BU128" s="204"/>
      <c r="BV128" s="206"/>
      <c r="BW128" s="204"/>
      <c r="BX128" s="204"/>
      <c r="BY128" s="204"/>
      <c r="BZ128" s="204"/>
      <c r="CA128" s="204"/>
      <c r="CB128" s="204"/>
      <c r="CC128" s="204"/>
      <c r="CD128" s="204"/>
      <c r="CE128" s="204"/>
      <c r="CF128" s="204"/>
      <c r="CG128" s="204"/>
      <c r="CH128" s="204"/>
      <c r="CI128" s="204"/>
      <c r="CJ128" s="204"/>
      <c r="CK128" s="204"/>
      <c r="CL128" s="204"/>
      <c r="CM128" s="204"/>
    </row>
    <row r="129" spans="1:91" ht="24.6">
      <c r="A129" s="125">
        <v>19</v>
      </c>
      <c r="B129" s="255" t="s">
        <v>858</v>
      </c>
      <c r="C129" s="147" t="s">
        <v>467</v>
      </c>
      <c r="D129" s="204">
        <v>2204664.11</v>
      </c>
      <c r="E129" s="204">
        <v>3017</v>
      </c>
      <c r="F129" s="204">
        <v>295479.37</v>
      </c>
      <c r="G129" s="204">
        <v>140081.22</v>
      </c>
      <c r="H129" s="204">
        <v>62927.040000000001</v>
      </c>
      <c r="I129" s="204">
        <v>140613</v>
      </c>
      <c r="J129" s="204">
        <v>49479.12</v>
      </c>
      <c r="K129" s="204">
        <v>7009277.8700000001</v>
      </c>
      <c r="L129" s="204">
        <v>53203</v>
      </c>
      <c r="M129" s="204">
        <v>2765.12</v>
      </c>
      <c r="N129" s="204">
        <v>4073789.25</v>
      </c>
      <c r="O129" s="204">
        <v>1441231.19</v>
      </c>
      <c r="P129" s="204">
        <v>9416745.4399999995</v>
      </c>
      <c r="Q129" s="204">
        <v>243773.96</v>
      </c>
      <c r="R129" s="204">
        <v>151123.97</v>
      </c>
      <c r="S129" s="204">
        <v>64852</v>
      </c>
      <c r="T129" s="204">
        <v>83556.88</v>
      </c>
      <c r="U129" s="204">
        <v>1591146.66</v>
      </c>
      <c r="V129" s="204">
        <v>146085.79999999999</v>
      </c>
      <c r="W129" s="204">
        <v>356100.02</v>
      </c>
      <c r="X129" s="204">
        <v>1187291.78</v>
      </c>
      <c r="Y129" s="204">
        <v>67750.080000000002</v>
      </c>
      <c r="Z129" s="204">
        <v>277654.03999999998</v>
      </c>
      <c r="AA129" s="204">
        <v>88992.12</v>
      </c>
      <c r="AB129" s="204">
        <v>176080.12</v>
      </c>
      <c r="AC129" s="204">
        <v>1598008.31</v>
      </c>
      <c r="AD129" s="204">
        <v>6555</v>
      </c>
      <c r="AE129" s="204">
        <v>3418867</v>
      </c>
      <c r="AF129" s="204">
        <v>291300</v>
      </c>
      <c r="AG129" s="204">
        <v>227764.18</v>
      </c>
      <c r="AH129" s="204">
        <v>76252.679999999993</v>
      </c>
      <c r="AI129" s="204">
        <v>300852.84999999998</v>
      </c>
      <c r="AJ129" s="204">
        <v>45395.01</v>
      </c>
      <c r="AK129" s="204">
        <v>266345.64</v>
      </c>
      <c r="AL129" s="204">
        <v>1926080.32</v>
      </c>
      <c r="AM129" s="204">
        <v>820664.79</v>
      </c>
      <c r="AN129" s="204">
        <v>23120.99</v>
      </c>
      <c r="AO129" s="204">
        <v>6291473.0199999996</v>
      </c>
      <c r="AP129" s="204">
        <v>759948.22</v>
      </c>
      <c r="AQ129" s="204">
        <v>348815.49</v>
      </c>
      <c r="AR129" s="204">
        <v>2514.19</v>
      </c>
      <c r="AS129" s="204">
        <v>1072856.1299999999</v>
      </c>
      <c r="AT129" s="204">
        <v>115060</v>
      </c>
      <c r="AU129" s="204">
        <v>1085626.6599999999</v>
      </c>
      <c r="AV129" s="204">
        <v>102471</v>
      </c>
      <c r="AW129" s="204">
        <v>186832.89</v>
      </c>
      <c r="AX129" s="204">
        <v>507223</v>
      </c>
      <c r="AY129" s="204">
        <v>22692.240000000002</v>
      </c>
      <c r="AZ129" s="204">
        <v>18699.02</v>
      </c>
      <c r="BA129" s="204">
        <v>107828</v>
      </c>
      <c r="BB129" s="204">
        <v>1438793</v>
      </c>
      <c r="BC129" s="204">
        <v>64036.99</v>
      </c>
      <c r="BD129" s="204">
        <v>5290522.59</v>
      </c>
      <c r="BE129" s="204">
        <v>1794368.6</v>
      </c>
      <c r="BF129" s="204">
        <v>1824592</v>
      </c>
      <c r="BG129" s="204">
        <v>466525.41</v>
      </c>
      <c r="BH129" s="204">
        <v>8780232.0700000003</v>
      </c>
      <c r="BI129" s="204">
        <v>127364.12</v>
      </c>
      <c r="BJ129" s="204">
        <v>603393.44999999995</v>
      </c>
      <c r="BK129" s="204">
        <v>77750.05</v>
      </c>
      <c r="BL129" s="204">
        <v>12000</v>
      </c>
      <c r="BM129" s="204">
        <v>2116663.21</v>
      </c>
      <c r="BN129" s="204">
        <v>1041883.32</v>
      </c>
      <c r="BO129" s="204">
        <v>55000</v>
      </c>
      <c r="BP129" s="204">
        <v>619373.27</v>
      </c>
      <c r="BQ129" s="204">
        <v>393000</v>
      </c>
      <c r="BR129" s="204">
        <v>1034125.77</v>
      </c>
      <c r="BS129" s="206">
        <v>5969138.5999999996</v>
      </c>
      <c r="BT129" s="204">
        <v>54920</v>
      </c>
      <c r="BU129" s="204">
        <v>278343.25</v>
      </c>
      <c r="BV129" s="204">
        <v>1645427.75</v>
      </c>
      <c r="BW129" s="204">
        <v>1431611.54</v>
      </c>
      <c r="BX129" s="204">
        <v>20001</v>
      </c>
      <c r="BY129" s="204">
        <v>839709.34</v>
      </c>
      <c r="BZ129" s="204">
        <v>86576</v>
      </c>
      <c r="CA129" s="204">
        <v>17550</v>
      </c>
      <c r="CB129" s="204">
        <v>67292.899999999994</v>
      </c>
      <c r="CC129" s="204">
        <v>28352.9</v>
      </c>
      <c r="CD129" s="204">
        <v>72790.91</v>
      </c>
      <c r="CE129" s="204">
        <v>12050.56</v>
      </c>
      <c r="CF129" s="204">
        <v>101671.67</v>
      </c>
      <c r="CG129" s="204">
        <v>90909.26</v>
      </c>
      <c r="CH129" s="204">
        <v>300</v>
      </c>
      <c r="CI129" s="204">
        <v>348824.02</v>
      </c>
      <c r="CJ129" s="204">
        <v>16000</v>
      </c>
      <c r="CK129" s="204">
        <v>2172002</v>
      </c>
      <c r="CL129" s="204">
        <v>211361.2</v>
      </c>
      <c r="CM129" s="204">
        <v>2110407.8199999998</v>
      </c>
    </row>
    <row r="130" spans="1:91" ht="24.6">
      <c r="A130" s="125">
        <v>19</v>
      </c>
      <c r="B130" s="255" t="s">
        <v>859</v>
      </c>
      <c r="C130" s="147" t="s">
        <v>468</v>
      </c>
      <c r="D130" s="204">
        <v>900</v>
      </c>
      <c r="E130" s="204"/>
      <c r="F130" s="204">
        <v>220000</v>
      </c>
      <c r="G130" s="204">
        <v>57309.62</v>
      </c>
      <c r="H130" s="204"/>
      <c r="I130" s="204"/>
      <c r="J130" s="204">
        <v>53000</v>
      </c>
      <c r="K130" s="204">
        <v>765946.23</v>
      </c>
      <c r="L130" s="204">
        <v>45874.82</v>
      </c>
      <c r="M130" s="204">
        <v>1376610</v>
      </c>
      <c r="N130" s="204">
        <v>1898214</v>
      </c>
      <c r="O130" s="204">
        <v>819288.94</v>
      </c>
      <c r="P130" s="204">
        <v>3148422.89</v>
      </c>
      <c r="Q130" s="204">
        <v>813735.66</v>
      </c>
      <c r="R130" s="204">
        <v>11.98</v>
      </c>
      <c r="S130" s="204"/>
      <c r="T130" s="204">
        <v>145309.59</v>
      </c>
      <c r="U130" s="204">
        <v>434614.28</v>
      </c>
      <c r="V130" s="204"/>
      <c r="W130" s="204">
        <v>5000</v>
      </c>
      <c r="X130" s="204">
        <v>479624431.89999998</v>
      </c>
      <c r="Y130" s="204">
        <v>2746465.31</v>
      </c>
      <c r="Z130" s="204">
        <v>4140000</v>
      </c>
      <c r="AA130" s="204">
        <v>66000</v>
      </c>
      <c r="AB130" s="204"/>
      <c r="AC130" s="204">
        <v>154424.94</v>
      </c>
      <c r="AD130" s="204"/>
      <c r="AE130" s="204">
        <v>6972999.96</v>
      </c>
      <c r="AF130" s="204"/>
      <c r="AG130" s="204"/>
      <c r="AH130" s="204">
        <v>2258445.7799999998</v>
      </c>
      <c r="AI130" s="204">
        <v>1556832.61</v>
      </c>
      <c r="AJ130" s="204"/>
      <c r="AK130" s="204">
        <v>525598.02</v>
      </c>
      <c r="AL130" s="204">
        <v>38674309.990000002</v>
      </c>
      <c r="AM130" s="204">
        <v>140296.24</v>
      </c>
      <c r="AN130" s="204"/>
      <c r="AO130" s="204">
        <v>9885985.9100000001</v>
      </c>
      <c r="AP130" s="204"/>
      <c r="AQ130" s="204">
        <v>569000</v>
      </c>
      <c r="AR130" s="204">
        <v>116450</v>
      </c>
      <c r="AS130" s="204">
        <v>2911028.87</v>
      </c>
      <c r="AT130" s="204">
        <v>118511.7</v>
      </c>
      <c r="AU130" s="204">
        <v>910000</v>
      </c>
      <c r="AV130" s="204"/>
      <c r="AW130" s="204"/>
      <c r="AX130" s="204"/>
      <c r="AY130" s="204"/>
      <c r="AZ130" s="204">
        <v>5900</v>
      </c>
      <c r="BA130" s="204"/>
      <c r="BB130" s="204">
        <v>5761614.6500000004</v>
      </c>
      <c r="BC130" s="204">
        <v>2857068.16</v>
      </c>
      <c r="BD130" s="204">
        <v>5512664.7999999998</v>
      </c>
      <c r="BE130" s="204">
        <v>1351036.48</v>
      </c>
      <c r="BF130" s="204"/>
      <c r="BG130" s="204">
        <v>3550213.3</v>
      </c>
      <c r="BH130" s="204">
        <v>4987299.66</v>
      </c>
      <c r="BI130" s="204"/>
      <c r="BJ130" s="204">
        <v>54424.2</v>
      </c>
      <c r="BK130" s="204"/>
      <c r="BL130" s="204">
        <v>129631.74</v>
      </c>
      <c r="BM130" s="204">
        <v>11430302.460000001</v>
      </c>
      <c r="BN130" s="204">
        <v>100263</v>
      </c>
      <c r="BO130" s="204">
        <v>352605.2</v>
      </c>
      <c r="BP130" s="204">
        <v>51000</v>
      </c>
      <c r="BQ130" s="204">
        <v>583.48</v>
      </c>
      <c r="BR130" s="204"/>
      <c r="BS130" s="204">
        <v>1707816.69</v>
      </c>
      <c r="BT130" s="206">
        <v>960300</v>
      </c>
      <c r="BU130" s="206">
        <v>2500000</v>
      </c>
      <c r="BV130" s="204">
        <v>2392289.4700000002</v>
      </c>
      <c r="BW130" s="206"/>
      <c r="BX130" s="206"/>
      <c r="BY130" s="206">
        <v>610775.81999999995</v>
      </c>
      <c r="BZ130" s="206">
        <v>210600</v>
      </c>
      <c r="CA130" s="206"/>
      <c r="CB130" s="206">
        <v>73899.960000000006</v>
      </c>
      <c r="CC130" s="206">
        <v>102294.73</v>
      </c>
      <c r="CD130" s="206"/>
      <c r="CE130" s="206"/>
      <c r="CF130" s="206">
        <v>285441.28000000003</v>
      </c>
      <c r="CG130" s="206"/>
      <c r="CH130" s="206"/>
      <c r="CI130" s="206"/>
      <c r="CJ130" s="206">
        <v>20000</v>
      </c>
      <c r="CK130" s="206">
        <v>1330304.31</v>
      </c>
      <c r="CL130" s="206">
        <v>544842.66</v>
      </c>
      <c r="CM130" s="206">
        <v>17595.04</v>
      </c>
    </row>
    <row r="131" spans="1:91" ht="24.6">
      <c r="A131" s="125">
        <v>19</v>
      </c>
      <c r="B131" s="255" t="s">
        <v>860</v>
      </c>
      <c r="C131" s="147" t="s">
        <v>469</v>
      </c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204"/>
      <c r="AE131" s="204"/>
      <c r="AF131" s="204"/>
      <c r="AG131" s="204"/>
      <c r="AH131" s="204"/>
      <c r="AI131" s="204"/>
      <c r="AJ131" s="204"/>
      <c r="AK131" s="204"/>
      <c r="AL131" s="204"/>
      <c r="AM131" s="204"/>
      <c r="AN131" s="204"/>
      <c r="AO131" s="204"/>
      <c r="AP131" s="204"/>
      <c r="AQ131" s="204"/>
      <c r="AR131" s="204"/>
      <c r="AS131" s="204"/>
      <c r="AT131" s="204"/>
      <c r="AU131" s="204"/>
      <c r="AV131" s="204"/>
      <c r="AW131" s="204"/>
      <c r="AX131" s="204"/>
      <c r="AY131" s="204"/>
      <c r="AZ131" s="204"/>
      <c r="BA131" s="204"/>
      <c r="BB131" s="204"/>
      <c r="BC131" s="204"/>
      <c r="BD131" s="204"/>
      <c r="BE131" s="204"/>
      <c r="BF131" s="204"/>
      <c r="BG131" s="204"/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  <c r="BZ131" s="204"/>
      <c r="CA131" s="204"/>
      <c r="CB131" s="204"/>
      <c r="CC131" s="204"/>
      <c r="CD131" s="204"/>
      <c r="CE131" s="204"/>
      <c r="CF131" s="204"/>
      <c r="CG131" s="204"/>
      <c r="CH131" s="204"/>
      <c r="CI131" s="204"/>
      <c r="CJ131" s="204"/>
      <c r="CK131" s="204"/>
      <c r="CL131" s="204"/>
      <c r="CM131" s="204"/>
    </row>
    <row r="132" spans="1:91" ht="24.6">
      <c r="A132" s="125">
        <v>19</v>
      </c>
      <c r="B132" s="255" t="s">
        <v>861</v>
      </c>
      <c r="C132" s="147" t="s">
        <v>470</v>
      </c>
      <c r="D132" s="204">
        <v>1051541.4099999999</v>
      </c>
      <c r="E132" s="204">
        <v>135115.85999999999</v>
      </c>
      <c r="F132" s="204">
        <v>121542.26</v>
      </c>
      <c r="G132" s="204">
        <v>79741.320000000007</v>
      </c>
      <c r="H132" s="204">
        <v>56040.639999999999</v>
      </c>
      <c r="I132" s="204">
        <v>50281.08</v>
      </c>
      <c r="J132" s="204">
        <v>110171.85</v>
      </c>
      <c r="K132" s="204">
        <v>99306.07</v>
      </c>
      <c r="L132" s="204">
        <v>112245.89</v>
      </c>
      <c r="M132" s="204">
        <v>107987.29</v>
      </c>
      <c r="N132" s="204"/>
      <c r="O132" s="204">
        <v>19778.82</v>
      </c>
      <c r="P132" s="204">
        <v>400159.42</v>
      </c>
      <c r="Q132" s="204">
        <v>108535.73</v>
      </c>
      <c r="R132" s="204">
        <v>65225.34</v>
      </c>
      <c r="S132" s="204">
        <v>140075.96</v>
      </c>
      <c r="T132" s="204">
        <v>99465.49</v>
      </c>
      <c r="U132" s="204">
        <v>95949.97</v>
      </c>
      <c r="V132" s="204">
        <v>10302.200000000001</v>
      </c>
      <c r="W132" s="204">
        <v>24363.58</v>
      </c>
      <c r="X132" s="204">
        <v>556095.76</v>
      </c>
      <c r="Y132" s="204">
        <v>129848.73</v>
      </c>
      <c r="Z132" s="204">
        <v>33568.39</v>
      </c>
      <c r="AA132" s="204">
        <v>63756.53</v>
      </c>
      <c r="AB132" s="204">
        <v>18721.830000000002</v>
      </c>
      <c r="AC132" s="204">
        <v>45981.72</v>
      </c>
      <c r="AD132" s="204">
        <v>43107.09</v>
      </c>
      <c r="AE132" s="204">
        <v>102751.61</v>
      </c>
      <c r="AF132" s="204">
        <v>42202.23</v>
      </c>
      <c r="AG132" s="204">
        <v>25480.17</v>
      </c>
      <c r="AH132" s="204">
        <v>29818.11</v>
      </c>
      <c r="AI132" s="204">
        <v>101644.06</v>
      </c>
      <c r="AJ132" s="204">
        <v>125934.52</v>
      </c>
      <c r="AK132" s="204">
        <v>36895.71</v>
      </c>
      <c r="AL132" s="204">
        <v>840036.3</v>
      </c>
      <c r="AM132" s="204">
        <v>152076.49</v>
      </c>
      <c r="AN132" s="204">
        <v>79348.84</v>
      </c>
      <c r="AO132" s="204">
        <v>75733.86</v>
      </c>
      <c r="AP132" s="204">
        <v>78450.2</v>
      </c>
      <c r="AQ132" s="204">
        <v>49231.27</v>
      </c>
      <c r="AR132" s="204">
        <v>51214.080000000002</v>
      </c>
      <c r="AS132" s="204">
        <v>176953.99</v>
      </c>
      <c r="AT132" s="204">
        <v>120457.19</v>
      </c>
      <c r="AU132" s="204">
        <v>58943.03</v>
      </c>
      <c r="AV132" s="204">
        <v>68276.759999999995</v>
      </c>
      <c r="AW132" s="204">
        <v>96776.55</v>
      </c>
      <c r="AX132" s="204">
        <v>49250.31</v>
      </c>
      <c r="AY132" s="204">
        <v>95413.51</v>
      </c>
      <c r="AZ132" s="204">
        <v>55257.03</v>
      </c>
      <c r="BA132" s="204">
        <v>117674.41</v>
      </c>
      <c r="BB132" s="204">
        <v>97406.67</v>
      </c>
      <c r="BC132" s="204">
        <v>132442.19</v>
      </c>
      <c r="BD132" s="204">
        <v>1312177.8500000001</v>
      </c>
      <c r="BE132" s="204">
        <v>92302.22</v>
      </c>
      <c r="BF132" s="204">
        <v>21814.83</v>
      </c>
      <c r="BG132" s="204">
        <v>27289.22</v>
      </c>
      <c r="BH132" s="204">
        <v>183129.98</v>
      </c>
      <c r="BI132" s="204">
        <v>68633.14</v>
      </c>
      <c r="BJ132" s="204">
        <v>15930.91</v>
      </c>
      <c r="BK132" s="204">
        <v>82924.53</v>
      </c>
      <c r="BL132" s="204">
        <v>41103.599999999999</v>
      </c>
      <c r="BM132" s="204">
        <v>725494.09</v>
      </c>
      <c r="BN132" s="204">
        <v>117469.95</v>
      </c>
      <c r="BO132" s="204">
        <v>88560.97</v>
      </c>
      <c r="BP132" s="204">
        <v>133929.53</v>
      </c>
      <c r="BQ132" s="204">
        <v>105534.71</v>
      </c>
      <c r="BR132" s="204">
        <v>70538.94</v>
      </c>
      <c r="BS132" s="206">
        <v>3694159.38</v>
      </c>
      <c r="BT132" s="204">
        <v>72999.88</v>
      </c>
      <c r="BU132" s="204">
        <v>38516.699999999997</v>
      </c>
      <c r="BV132" s="204">
        <v>402619.99</v>
      </c>
      <c r="BW132" s="204">
        <v>44051.3</v>
      </c>
      <c r="BX132" s="204">
        <v>46221.56</v>
      </c>
      <c r="BY132" s="204">
        <v>146421.68</v>
      </c>
      <c r="BZ132" s="204">
        <v>33550.47</v>
      </c>
      <c r="CA132" s="204">
        <v>27846.99</v>
      </c>
      <c r="CB132" s="204">
        <v>80137.69</v>
      </c>
      <c r="CC132" s="204">
        <v>61985.03</v>
      </c>
      <c r="CD132" s="204">
        <v>140209.35999999999</v>
      </c>
      <c r="CE132" s="204">
        <v>164130.84</v>
      </c>
      <c r="CF132" s="204">
        <v>148268.54</v>
      </c>
      <c r="CG132" s="204">
        <v>42167.86</v>
      </c>
      <c r="CH132" s="204">
        <v>23733.39</v>
      </c>
      <c r="CI132" s="204">
        <v>57262.559999999998</v>
      </c>
      <c r="CJ132" s="204">
        <v>40221.9</v>
      </c>
      <c r="CK132" s="204">
        <v>124599</v>
      </c>
      <c r="CL132" s="204">
        <v>37616.97</v>
      </c>
      <c r="CM132" s="204">
        <v>50862.58</v>
      </c>
    </row>
    <row r="133" spans="1:91" ht="24.6">
      <c r="A133" s="125">
        <v>19</v>
      </c>
      <c r="B133" s="255" t="s">
        <v>862</v>
      </c>
      <c r="C133" s="147" t="s">
        <v>389</v>
      </c>
      <c r="D133" s="204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>
        <v>32000</v>
      </c>
      <c r="AM133" s="204"/>
      <c r="AN133" s="204"/>
      <c r="AO133" s="204"/>
      <c r="AP133" s="204"/>
      <c r="AQ133" s="204"/>
      <c r="AR133" s="204"/>
      <c r="AS133" s="204"/>
      <c r="AT133" s="204"/>
      <c r="AU133" s="204"/>
      <c r="AV133" s="204"/>
      <c r="AW133" s="204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04"/>
      <c r="BN133" s="204"/>
      <c r="BO133" s="204"/>
      <c r="BP133" s="204"/>
      <c r="BQ133" s="204"/>
      <c r="BR133" s="204"/>
      <c r="BS133" s="206"/>
      <c r="BT133" s="206"/>
      <c r="BU133" s="204"/>
      <c r="BV133" s="206"/>
      <c r="BW133" s="206"/>
      <c r="BX133" s="206"/>
      <c r="BY133" s="206"/>
      <c r="BZ133" s="204"/>
      <c r="CA133" s="206"/>
      <c r="CB133" s="206"/>
      <c r="CC133" s="206"/>
      <c r="CD133" s="206"/>
      <c r="CE133" s="206"/>
      <c r="CF133" s="206"/>
      <c r="CG133" s="206"/>
      <c r="CH133" s="206"/>
      <c r="CI133" s="206"/>
      <c r="CJ133" s="206"/>
      <c r="CK133" s="206"/>
      <c r="CL133" s="206"/>
      <c r="CM133" s="206"/>
    </row>
    <row r="134" spans="1:91" ht="24.6">
      <c r="A134" s="125">
        <v>19</v>
      </c>
      <c r="B134" s="255" t="s">
        <v>863</v>
      </c>
      <c r="C134" s="147" t="s">
        <v>390</v>
      </c>
      <c r="D134" s="204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>
        <v>25000</v>
      </c>
      <c r="Q134" s="204"/>
      <c r="R134" s="204"/>
      <c r="S134" s="204"/>
      <c r="T134" s="204">
        <v>15000</v>
      </c>
      <c r="U134" s="204"/>
      <c r="V134" s="204"/>
      <c r="W134" s="204">
        <v>14450</v>
      </c>
      <c r="X134" s="204">
        <v>25000</v>
      </c>
      <c r="Y134" s="204">
        <v>12240</v>
      </c>
      <c r="Z134" s="204">
        <v>30500</v>
      </c>
      <c r="AA134" s="204">
        <v>39160</v>
      </c>
      <c r="AB134" s="204">
        <v>11000</v>
      </c>
      <c r="AC134" s="204">
        <v>6000</v>
      </c>
      <c r="AD134" s="204">
        <v>2500</v>
      </c>
      <c r="AE134" s="204">
        <v>3230</v>
      </c>
      <c r="AF134" s="204"/>
      <c r="AG134" s="204">
        <v>1720</v>
      </c>
      <c r="AH134" s="204"/>
      <c r="AI134" s="204">
        <v>11500</v>
      </c>
      <c r="AJ134" s="204"/>
      <c r="AK134" s="204"/>
      <c r="AL134" s="204"/>
      <c r="AM134" s="204">
        <v>20900</v>
      </c>
      <c r="AN134" s="204">
        <v>7420</v>
      </c>
      <c r="AO134" s="204"/>
      <c r="AP134" s="204"/>
      <c r="AQ134" s="204"/>
      <c r="AR134" s="204"/>
      <c r="AS134" s="204"/>
      <c r="AT134" s="204"/>
      <c r="AU134" s="204">
        <v>60000</v>
      </c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>
        <v>6050</v>
      </c>
      <c r="BL134" s="204"/>
      <c r="BM134" s="204"/>
      <c r="BN134" s="204">
        <v>42500</v>
      </c>
      <c r="BO134" s="204"/>
      <c r="BP134" s="204">
        <v>17300</v>
      </c>
      <c r="BQ134" s="204"/>
      <c r="BR134" s="204"/>
      <c r="BS134" s="204">
        <v>217500</v>
      </c>
      <c r="BT134" s="204">
        <v>46700</v>
      </c>
      <c r="BU134" s="204"/>
      <c r="BV134" s="204"/>
      <c r="BW134" s="204"/>
      <c r="BX134" s="204"/>
      <c r="BY134" s="204">
        <v>4300</v>
      </c>
      <c r="BZ134" s="204"/>
      <c r="CA134" s="204"/>
      <c r="CB134" s="204">
        <v>20000</v>
      </c>
      <c r="CC134" s="204"/>
      <c r="CD134" s="204">
        <v>1500</v>
      </c>
      <c r="CE134" s="204">
        <v>6450</v>
      </c>
      <c r="CF134" s="204"/>
      <c r="CG134" s="204">
        <v>4000</v>
      </c>
      <c r="CH134" s="204"/>
      <c r="CI134" s="206">
        <v>19700</v>
      </c>
      <c r="CJ134" s="204"/>
      <c r="CK134" s="204"/>
      <c r="CL134" s="204"/>
      <c r="CM134" s="204"/>
    </row>
    <row r="135" spans="1:91" ht="24.6">
      <c r="A135" s="125">
        <v>19</v>
      </c>
      <c r="B135" s="255" t="s">
        <v>864</v>
      </c>
      <c r="C135" s="147" t="s">
        <v>471</v>
      </c>
      <c r="D135" s="204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>
        <v>9182</v>
      </c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>
        <v>20100</v>
      </c>
      <c r="AT135" s="204"/>
      <c r="AU135" s="204"/>
      <c r="AV135" s="204"/>
      <c r="AW135" s="204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04"/>
      <c r="BN135" s="204"/>
      <c r="BO135" s="204"/>
      <c r="BP135" s="204"/>
      <c r="BQ135" s="204"/>
      <c r="BR135" s="204"/>
      <c r="BS135" s="204"/>
      <c r="BT135" s="204"/>
      <c r="BU135" s="204"/>
      <c r="BV135" s="204"/>
      <c r="BW135" s="204"/>
      <c r="BX135" s="204"/>
      <c r="BY135" s="204"/>
      <c r="BZ135" s="204"/>
      <c r="CA135" s="204"/>
      <c r="CB135" s="204"/>
      <c r="CC135" s="204"/>
      <c r="CD135" s="204"/>
      <c r="CE135" s="204"/>
      <c r="CF135" s="204"/>
      <c r="CG135" s="204"/>
      <c r="CH135" s="204"/>
      <c r="CI135" s="204"/>
      <c r="CJ135" s="204"/>
      <c r="CK135" s="204"/>
      <c r="CL135" s="204"/>
      <c r="CM135" s="204"/>
    </row>
    <row r="136" spans="1:91" ht="24.6">
      <c r="A136" s="125">
        <v>16</v>
      </c>
      <c r="B136" s="255" t="s">
        <v>865</v>
      </c>
      <c r="C136" s="147" t="s">
        <v>472</v>
      </c>
      <c r="D136" s="204">
        <v>150777750.33000001</v>
      </c>
      <c r="E136" s="204">
        <v>19551443.690000001</v>
      </c>
      <c r="F136" s="204">
        <v>20750590.649999999</v>
      </c>
      <c r="G136" s="204">
        <v>20856542.57</v>
      </c>
      <c r="H136" s="204">
        <v>14711372.25</v>
      </c>
      <c r="I136" s="204">
        <v>22154701.289999999</v>
      </c>
      <c r="J136" s="204">
        <v>29333626.350000001</v>
      </c>
      <c r="K136" s="204">
        <v>29783150.109999999</v>
      </c>
      <c r="L136" s="204">
        <v>20146702.899999999</v>
      </c>
      <c r="M136" s="204">
        <v>18794746.800000001</v>
      </c>
      <c r="N136" s="204">
        <v>40512944.530000001</v>
      </c>
      <c r="O136" s="204">
        <v>5956393.2300000004</v>
      </c>
      <c r="P136" s="204">
        <v>72813511.980000004</v>
      </c>
      <c r="Q136" s="204">
        <v>17571005.640000001</v>
      </c>
      <c r="R136" s="204">
        <v>18136320.5</v>
      </c>
      <c r="S136" s="204">
        <v>30638382.25</v>
      </c>
      <c r="T136" s="204">
        <v>18476196</v>
      </c>
      <c r="U136" s="204">
        <v>17130716.899999999</v>
      </c>
      <c r="V136" s="204">
        <v>18363410.75</v>
      </c>
      <c r="W136" s="204">
        <v>11209922.060000001</v>
      </c>
      <c r="X136" s="204">
        <v>178384498.40000001</v>
      </c>
      <c r="Y136" s="204">
        <v>12953958.710000001</v>
      </c>
      <c r="Z136" s="204">
        <v>22077061.300000001</v>
      </c>
      <c r="AA136" s="204">
        <v>16597447.65</v>
      </c>
      <c r="AB136" s="204">
        <v>11025758.65</v>
      </c>
      <c r="AC136" s="204">
        <v>13409340.630000001</v>
      </c>
      <c r="AD136" s="204">
        <v>15353427.4</v>
      </c>
      <c r="AE136" s="204">
        <v>46941490.509999998</v>
      </c>
      <c r="AF136" s="204">
        <v>16577972.26</v>
      </c>
      <c r="AG136" s="204">
        <v>15006777.42</v>
      </c>
      <c r="AH136" s="204">
        <v>17501948</v>
      </c>
      <c r="AI136" s="204">
        <v>29333549.289999999</v>
      </c>
      <c r="AJ136" s="204">
        <v>15456764.189999999</v>
      </c>
      <c r="AK136" s="204">
        <v>10709970.220000001</v>
      </c>
      <c r="AL136" s="204">
        <v>269799907.56999999</v>
      </c>
      <c r="AM136" s="204">
        <v>18482563.219999999</v>
      </c>
      <c r="AN136" s="204">
        <v>15219500.85</v>
      </c>
      <c r="AO136" s="204">
        <v>33368362.719999999</v>
      </c>
      <c r="AP136" s="204">
        <v>31460887.350000001</v>
      </c>
      <c r="AQ136" s="204">
        <v>18459923.870000001</v>
      </c>
      <c r="AR136" s="204">
        <v>10154170</v>
      </c>
      <c r="AS136" s="204">
        <v>55214952.770000003</v>
      </c>
      <c r="AT136" s="204">
        <v>17400416.440000001</v>
      </c>
      <c r="AU136" s="204">
        <v>25777844.66</v>
      </c>
      <c r="AV136" s="204">
        <v>34629161.609999999</v>
      </c>
      <c r="AW136" s="204">
        <v>17410654.829999998</v>
      </c>
      <c r="AX136" s="204">
        <v>12886403</v>
      </c>
      <c r="AY136" s="204">
        <v>23129897.670000002</v>
      </c>
      <c r="AZ136" s="204">
        <v>15966979.24</v>
      </c>
      <c r="BA136" s="204">
        <v>14144186.130000001</v>
      </c>
      <c r="BB136" s="204">
        <v>78872465.170000002</v>
      </c>
      <c r="BC136" s="204">
        <v>14215563.76</v>
      </c>
      <c r="BD136" s="204">
        <v>154110964.41999999</v>
      </c>
      <c r="BE136" s="204">
        <v>43164111.399999999</v>
      </c>
      <c r="BF136" s="204">
        <v>18443825.25</v>
      </c>
      <c r="BG136" s="204">
        <v>15008647.76</v>
      </c>
      <c r="BH136" s="204">
        <v>78421209.739999995</v>
      </c>
      <c r="BI136" s="204">
        <v>10207952.82</v>
      </c>
      <c r="BJ136" s="204">
        <v>7478206.6699999999</v>
      </c>
      <c r="BK136" s="204">
        <v>9368240</v>
      </c>
      <c r="BL136" s="204">
        <v>8830605.1600000001</v>
      </c>
      <c r="BM136" s="204">
        <v>116985201.52</v>
      </c>
      <c r="BN136" s="204">
        <v>28566731.870000001</v>
      </c>
      <c r="BO136" s="204">
        <v>22087172.039999999</v>
      </c>
      <c r="BP136" s="204">
        <v>32104950.210000001</v>
      </c>
      <c r="BQ136" s="204">
        <v>22338916.120000001</v>
      </c>
      <c r="BR136" s="204">
        <v>13995769.119999999</v>
      </c>
      <c r="BS136" s="204">
        <v>407507346.14999998</v>
      </c>
      <c r="BT136" s="204">
        <v>23207882.859999999</v>
      </c>
      <c r="BU136" s="204">
        <v>23840013.120000001</v>
      </c>
      <c r="BV136" s="204">
        <v>74759618.849999994</v>
      </c>
      <c r="BW136" s="204">
        <v>6840494.9100000001</v>
      </c>
      <c r="BX136" s="204">
        <v>19228576.77</v>
      </c>
      <c r="BY136" s="204">
        <v>44154002.75</v>
      </c>
      <c r="BZ136" s="204">
        <v>15649257.41</v>
      </c>
      <c r="CA136" s="204">
        <v>14574048.720000001</v>
      </c>
      <c r="CB136" s="204">
        <v>20281540.32</v>
      </c>
      <c r="CC136" s="204">
        <v>23350983.329999998</v>
      </c>
      <c r="CD136" s="204">
        <v>42423839.770000003</v>
      </c>
      <c r="CE136" s="204">
        <v>26245312.23</v>
      </c>
      <c r="CF136" s="204">
        <v>33616669.920000002</v>
      </c>
      <c r="CG136" s="204">
        <v>12056333.050000001</v>
      </c>
      <c r="CH136" s="204">
        <v>14925616.779999999</v>
      </c>
      <c r="CI136" s="204">
        <v>11169406.289999999</v>
      </c>
      <c r="CJ136" s="204">
        <v>14229888.560000001</v>
      </c>
      <c r="CK136" s="204">
        <v>41196444.850000001</v>
      </c>
      <c r="CL136" s="204">
        <v>8482719.9000000004</v>
      </c>
      <c r="CM136" s="204">
        <v>7971789.6699999999</v>
      </c>
    </row>
    <row r="137" spans="1:91" ht="24.6">
      <c r="A137" s="125">
        <v>17</v>
      </c>
      <c r="B137" s="255" t="s">
        <v>866</v>
      </c>
      <c r="C137" s="127" t="s">
        <v>473</v>
      </c>
      <c r="D137" s="204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>
        <v>24660020</v>
      </c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>
        <v>8860582</v>
      </c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  <c r="BT137" s="204"/>
      <c r="BU137" s="204"/>
      <c r="BV137" s="204">
        <v>270000</v>
      </c>
      <c r="BW137" s="204"/>
      <c r="BX137" s="204"/>
      <c r="BY137" s="204"/>
      <c r="BZ137" s="204"/>
      <c r="CA137" s="204"/>
      <c r="CB137" s="204"/>
      <c r="CC137" s="204"/>
      <c r="CD137" s="204"/>
      <c r="CE137" s="204"/>
      <c r="CF137" s="204"/>
      <c r="CG137" s="204"/>
      <c r="CH137" s="204"/>
      <c r="CI137" s="204"/>
      <c r="CJ137" s="204"/>
      <c r="CK137" s="204"/>
      <c r="CL137" s="204"/>
      <c r="CM137" s="204"/>
    </row>
    <row r="138" spans="1:91" ht="24.6">
      <c r="A138" s="125">
        <v>17</v>
      </c>
      <c r="B138" s="255" t="s">
        <v>867</v>
      </c>
      <c r="C138" s="127" t="s">
        <v>474</v>
      </c>
      <c r="D138" s="204">
        <v>7852106.8099999996</v>
      </c>
      <c r="E138" s="204"/>
      <c r="F138" s="204">
        <v>64235.75</v>
      </c>
      <c r="G138" s="204">
        <v>78159.8</v>
      </c>
      <c r="H138" s="204"/>
      <c r="I138" s="204"/>
      <c r="J138" s="204">
        <v>9783.5499999999993</v>
      </c>
      <c r="K138" s="204"/>
      <c r="L138" s="204">
        <v>36594.69</v>
      </c>
      <c r="M138" s="204"/>
      <c r="N138" s="204">
        <v>94433.29</v>
      </c>
      <c r="O138" s="204"/>
      <c r="P138" s="204">
        <v>6566346.29</v>
      </c>
      <c r="Q138" s="204">
        <v>15787.2</v>
      </c>
      <c r="R138" s="204">
        <v>5368.4</v>
      </c>
      <c r="S138" s="204"/>
      <c r="T138" s="204">
        <v>11641.26</v>
      </c>
      <c r="U138" s="204">
        <v>4107.2</v>
      </c>
      <c r="V138" s="204">
        <v>4107.2</v>
      </c>
      <c r="W138" s="204"/>
      <c r="X138" s="204">
        <v>15107328.689999999</v>
      </c>
      <c r="Y138" s="204">
        <v>18648.68</v>
      </c>
      <c r="Z138" s="204">
        <v>41306.239999999998</v>
      </c>
      <c r="AA138" s="204"/>
      <c r="AB138" s="204">
        <v>11378.64</v>
      </c>
      <c r="AC138" s="204">
        <v>7797.3</v>
      </c>
      <c r="AD138" s="204">
        <v>27447.16</v>
      </c>
      <c r="AE138" s="204">
        <v>66858.320000000007</v>
      </c>
      <c r="AF138" s="204">
        <v>20950.080000000002</v>
      </c>
      <c r="AG138" s="204"/>
      <c r="AH138" s="204">
        <v>17545.28</v>
      </c>
      <c r="AI138" s="204">
        <v>12735.27</v>
      </c>
      <c r="AJ138" s="204">
        <v>11365.56</v>
      </c>
      <c r="AK138" s="204"/>
      <c r="AL138" s="204">
        <v>22270381.440000001</v>
      </c>
      <c r="AM138" s="204">
        <v>46066.879999999997</v>
      </c>
      <c r="AN138" s="204">
        <v>14596.92</v>
      </c>
      <c r="AO138" s="204"/>
      <c r="AP138" s="204">
        <v>91213.53</v>
      </c>
      <c r="AQ138" s="204">
        <v>37305.46</v>
      </c>
      <c r="AR138" s="204">
        <v>7498.16</v>
      </c>
      <c r="AS138" s="204">
        <v>4889734.78</v>
      </c>
      <c r="AT138" s="204">
        <v>19951.68</v>
      </c>
      <c r="AU138" s="204">
        <v>22429.05</v>
      </c>
      <c r="AV138" s="204">
        <v>49709.120000000003</v>
      </c>
      <c r="AW138" s="204">
        <v>26754.240000000002</v>
      </c>
      <c r="AX138" s="204">
        <v>8287.44</v>
      </c>
      <c r="AY138" s="204">
        <v>89751.360000000001</v>
      </c>
      <c r="AZ138" s="204">
        <v>13858.6</v>
      </c>
      <c r="BA138" s="204">
        <v>11399.32</v>
      </c>
      <c r="BB138" s="204">
        <v>224871.37</v>
      </c>
      <c r="BC138" s="204">
        <v>19115.52</v>
      </c>
      <c r="BD138" s="204">
        <v>9574950.0299999993</v>
      </c>
      <c r="BE138" s="204"/>
      <c r="BF138" s="204">
        <v>50032.6</v>
      </c>
      <c r="BG138" s="204"/>
      <c r="BH138" s="204">
        <v>78661.759999999995</v>
      </c>
      <c r="BI138" s="204"/>
      <c r="BJ138" s="204">
        <v>6559.2</v>
      </c>
      <c r="BK138" s="204"/>
      <c r="BL138" s="204">
        <v>1185.8</v>
      </c>
      <c r="BM138" s="204">
        <v>8781719.3100000005</v>
      </c>
      <c r="BN138" s="204">
        <v>38984.44</v>
      </c>
      <c r="BO138" s="204">
        <v>12545.68</v>
      </c>
      <c r="BP138" s="204">
        <v>24610.799999999999</v>
      </c>
      <c r="BQ138" s="204">
        <v>15827.98</v>
      </c>
      <c r="BR138" s="204">
        <v>4084.64</v>
      </c>
      <c r="BS138" s="206">
        <v>34056254.579999998</v>
      </c>
      <c r="BT138" s="204">
        <v>29769.599999999999</v>
      </c>
      <c r="BU138" s="204"/>
      <c r="BV138" s="204">
        <v>5496392.54</v>
      </c>
      <c r="BW138" s="206"/>
      <c r="BX138" s="204">
        <v>8083.86</v>
      </c>
      <c r="BY138" s="204">
        <v>63112.4</v>
      </c>
      <c r="BZ138" s="204">
        <v>35413.96</v>
      </c>
      <c r="CA138" s="204">
        <v>31242.080000000002</v>
      </c>
      <c r="CB138" s="204">
        <v>18067.12</v>
      </c>
      <c r="CC138" s="206">
        <v>59873.78</v>
      </c>
      <c r="CD138" s="204">
        <v>32856.06</v>
      </c>
      <c r="CE138" s="204">
        <v>9140.08</v>
      </c>
      <c r="CF138" s="204">
        <v>90023.54</v>
      </c>
      <c r="CG138" s="204">
        <v>15828.04</v>
      </c>
      <c r="CH138" s="204">
        <v>21545.64</v>
      </c>
      <c r="CI138" s="204"/>
      <c r="CJ138" s="204">
        <v>11912.96</v>
      </c>
      <c r="CK138" s="204">
        <v>44406.04</v>
      </c>
      <c r="CL138" s="206">
        <v>3652.36</v>
      </c>
      <c r="CM138" s="204">
        <v>5105.8</v>
      </c>
    </row>
    <row r="139" spans="1:91" ht="24.6">
      <c r="A139" s="125">
        <v>17</v>
      </c>
      <c r="B139" s="255" t="s">
        <v>868</v>
      </c>
      <c r="C139" s="127" t="s">
        <v>475</v>
      </c>
      <c r="D139" s="204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204"/>
      <c r="AV139" s="204"/>
      <c r="AW139" s="204"/>
      <c r="AX139" s="204"/>
      <c r="AY139" s="204"/>
      <c r="AZ139" s="204"/>
      <c r="BA139" s="204"/>
      <c r="BB139" s="204">
        <v>9300</v>
      </c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>
        <v>12936000</v>
      </c>
      <c r="BT139" s="204"/>
      <c r="BU139" s="204"/>
      <c r="BV139" s="204"/>
      <c r="BW139" s="204"/>
      <c r="BX139" s="204"/>
      <c r="BY139" s="204"/>
      <c r="BZ139" s="204"/>
      <c r="CA139" s="204"/>
      <c r="CB139" s="204"/>
      <c r="CC139" s="204"/>
      <c r="CD139" s="204"/>
      <c r="CE139" s="206"/>
      <c r="CF139" s="204"/>
      <c r="CG139" s="204"/>
      <c r="CH139" s="204"/>
      <c r="CI139" s="204"/>
      <c r="CJ139" s="204"/>
      <c r="CK139" s="204"/>
      <c r="CL139" s="204"/>
      <c r="CM139" s="204"/>
    </row>
    <row r="140" spans="1:91" ht="24.6">
      <c r="A140" s="125">
        <v>17</v>
      </c>
      <c r="B140" s="255" t="s">
        <v>869</v>
      </c>
      <c r="C140" s="146" t="s">
        <v>476</v>
      </c>
      <c r="D140" s="204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204"/>
      <c r="AV140" s="204"/>
      <c r="AW140" s="204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4"/>
      <c r="BV140" s="206"/>
      <c r="BW140" s="206"/>
      <c r="BX140" s="206"/>
      <c r="BY140" s="206"/>
      <c r="BZ140" s="206"/>
      <c r="CA140" s="206"/>
      <c r="CB140" s="204"/>
      <c r="CC140" s="204"/>
      <c r="CD140" s="204"/>
      <c r="CE140" s="206"/>
      <c r="CF140" s="206"/>
      <c r="CG140" s="206"/>
      <c r="CH140" s="206"/>
      <c r="CI140" s="204"/>
      <c r="CJ140" s="206"/>
      <c r="CK140" s="206"/>
      <c r="CL140" s="206"/>
      <c r="CM140" s="206"/>
    </row>
    <row r="141" spans="1:91" ht="24.6">
      <c r="A141" s="125">
        <v>17</v>
      </c>
      <c r="B141" s="255" t="s">
        <v>870</v>
      </c>
      <c r="C141" s="148" t="s">
        <v>477</v>
      </c>
      <c r="D141" s="204">
        <v>6872061.2699999996</v>
      </c>
      <c r="E141" s="204">
        <v>753960.9</v>
      </c>
      <c r="F141" s="204">
        <v>835518.02</v>
      </c>
      <c r="G141" s="204">
        <v>889536.57</v>
      </c>
      <c r="H141" s="204">
        <v>638870.96</v>
      </c>
      <c r="I141" s="204">
        <v>875572.17</v>
      </c>
      <c r="J141" s="204">
        <v>1278547.0900000001</v>
      </c>
      <c r="K141" s="204">
        <v>1331478.3500000001</v>
      </c>
      <c r="L141" s="204">
        <v>801463.2</v>
      </c>
      <c r="M141" s="204">
        <v>831676.6</v>
      </c>
      <c r="N141" s="204">
        <v>1723931.39</v>
      </c>
      <c r="O141" s="204">
        <v>255215.12</v>
      </c>
      <c r="P141" s="204">
        <v>3434883.4</v>
      </c>
      <c r="Q141" s="204">
        <v>722199.8</v>
      </c>
      <c r="R141" s="204">
        <v>720236.39</v>
      </c>
      <c r="S141" s="204">
        <v>1335832.2</v>
      </c>
      <c r="T141" s="204">
        <v>770648.13</v>
      </c>
      <c r="U141" s="204">
        <v>679544.19</v>
      </c>
      <c r="V141" s="204">
        <v>749566.8</v>
      </c>
      <c r="W141" s="204">
        <v>442150.92</v>
      </c>
      <c r="X141" s="204">
        <v>7539725.54</v>
      </c>
      <c r="Y141" s="204">
        <v>490488.1</v>
      </c>
      <c r="Z141" s="204">
        <v>877578.57</v>
      </c>
      <c r="AA141" s="204">
        <v>687975.2</v>
      </c>
      <c r="AB141" s="204">
        <v>408510.3</v>
      </c>
      <c r="AC141" s="204">
        <v>419568.49</v>
      </c>
      <c r="AD141" s="204">
        <v>488562.45</v>
      </c>
      <c r="AE141" s="204">
        <v>1653902.52</v>
      </c>
      <c r="AF141" s="204">
        <v>556377.11</v>
      </c>
      <c r="AG141" s="204">
        <v>595329.18000000005</v>
      </c>
      <c r="AH141" s="204">
        <v>763496.7</v>
      </c>
      <c r="AI141" s="204">
        <v>1231429.24</v>
      </c>
      <c r="AJ141" s="204">
        <v>590331.76</v>
      </c>
      <c r="AK141" s="204">
        <v>377632.16</v>
      </c>
      <c r="AL141" s="204">
        <v>12148007.76</v>
      </c>
      <c r="AM141" s="204">
        <v>809912.8</v>
      </c>
      <c r="AN141" s="204">
        <v>664552.81000000006</v>
      </c>
      <c r="AO141" s="204">
        <v>1220388.6200000001</v>
      </c>
      <c r="AP141" s="204">
        <v>1200405.07</v>
      </c>
      <c r="AQ141" s="204">
        <v>740393.7</v>
      </c>
      <c r="AR141" s="204">
        <v>419845.7</v>
      </c>
      <c r="AS141" s="204">
        <v>2790804.17</v>
      </c>
      <c r="AT141" s="204">
        <v>692159.62</v>
      </c>
      <c r="AU141" s="204">
        <v>1076064.08</v>
      </c>
      <c r="AV141" s="204">
        <v>1468120.27</v>
      </c>
      <c r="AW141" s="204">
        <v>644085.19999999995</v>
      </c>
      <c r="AX141" s="204">
        <v>517292.2</v>
      </c>
      <c r="AY141" s="204">
        <v>941702.3</v>
      </c>
      <c r="AZ141" s="204">
        <v>578246.5</v>
      </c>
      <c r="BA141" s="204">
        <v>643240</v>
      </c>
      <c r="BB141" s="204">
        <v>3116259.78</v>
      </c>
      <c r="BC141" s="204">
        <v>642648.4</v>
      </c>
      <c r="BD141" s="204">
        <v>7648835.9800000004</v>
      </c>
      <c r="BE141" s="204">
        <v>1917617.69</v>
      </c>
      <c r="BF141" s="204">
        <v>657718.4</v>
      </c>
      <c r="BG141" s="204">
        <v>613921.48</v>
      </c>
      <c r="BH141" s="204">
        <v>3394926.6</v>
      </c>
      <c r="BI141" s="204">
        <v>402543.5</v>
      </c>
      <c r="BJ141" s="204">
        <v>336014.1</v>
      </c>
      <c r="BK141" s="204">
        <v>428277.4</v>
      </c>
      <c r="BL141" s="204">
        <v>384098.2</v>
      </c>
      <c r="BM141" s="204">
        <v>6035256.0899999999</v>
      </c>
      <c r="BN141" s="204">
        <v>1220158.67</v>
      </c>
      <c r="BO141" s="204">
        <v>955233.22</v>
      </c>
      <c r="BP141" s="204">
        <v>1410059.02</v>
      </c>
      <c r="BQ141" s="204">
        <v>911186.56</v>
      </c>
      <c r="BR141" s="204">
        <v>621505.75</v>
      </c>
      <c r="BS141" s="204">
        <v>18787022.75</v>
      </c>
      <c r="BT141" s="204">
        <v>977351.4</v>
      </c>
      <c r="BU141" s="204">
        <v>1026067.13</v>
      </c>
      <c r="BV141" s="204">
        <v>4548498.3499999996</v>
      </c>
      <c r="BW141" s="204">
        <v>277931</v>
      </c>
      <c r="BX141" s="204">
        <v>810858.53</v>
      </c>
      <c r="BY141" s="204">
        <v>1823090.21</v>
      </c>
      <c r="BZ141" s="204">
        <v>661203.67000000004</v>
      </c>
      <c r="CA141" s="204">
        <v>647294.71</v>
      </c>
      <c r="CB141" s="204">
        <v>885514</v>
      </c>
      <c r="CC141" s="204">
        <v>1037387.2</v>
      </c>
      <c r="CD141" s="204">
        <v>1805592</v>
      </c>
      <c r="CE141" s="204">
        <v>1107314</v>
      </c>
      <c r="CF141" s="204">
        <v>1354336.57</v>
      </c>
      <c r="CG141" s="204">
        <v>479949.45</v>
      </c>
      <c r="CH141" s="204">
        <v>510055.94</v>
      </c>
      <c r="CI141" s="204">
        <v>480798.4</v>
      </c>
      <c r="CJ141" s="204">
        <v>567794.1</v>
      </c>
      <c r="CK141" s="204">
        <v>1818930.21</v>
      </c>
      <c r="CL141" s="204">
        <v>340479.5</v>
      </c>
      <c r="CM141" s="204">
        <v>306751.40000000002</v>
      </c>
    </row>
    <row r="142" spans="1:91" ht="24.6">
      <c r="A142" s="125">
        <v>17</v>
      </c>
      <c r="B142" s="255" t="s">
        <v>871</v>
      </c>
      <c r="C142" s="148" t="s">
        <v>478</v>
      </c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204"/>
      <c r="AV142" s="204"/>
      <c r="AW142" s="204"/>
      <c r="AX142" s="204"/>
      <c r="AY142" s="204"/>
      <c r="AZ142" s="204"/>
      <c r="BA142" s="204"/>
      <c r="BB142" s="204"/>
      <c r="BC142" s="204"/>
      <c r="BD142" s="204"/>
      <c r="BE142" s="204"/>
      <c r="BF142" s="204"/>
      <c r="BG142" s="204"/>
      <c r="BH142" s="204"/>
      <c r="BI142" s="204"/>
      <c r="BJ142" s="204"/>
      <c r="BK142" s="204"/>
      <c r="BL142" s="204"/>
      <c r="BM142" s="204"/>
      <c r="BN142" s="204"/>
      <c r="BO142" s="204"/>
      <c r="BP142" s="204"/>
      <c r="BQ142" s="204"/>
      <c r="BR142" s="204"/>
      <c r="BS142" s="204"/>
      <c r="BT142" s="204"/>
      <c r="BU142" s="204"/>
      <c r="BV142" s="204"/>
      <c r="BW142" s="204"/>
      <c r="BX142" s="204"/>
      <c r="BY142" s="204"/>
      <c r="BZ142" s="204"/>
      <c r="CA142" s="204"/>
      <c r="CB142" s="204"/>
      <c r="CC142" s="204"/>
      <c r="CD142" s="204"/>
      <c r="CE142" s="204"/>
      <c r="CF142" s="204"/>
      <c r="CG142" s="204"/>
      <c r="CH142" s="204"/>
      <c r="CI142" s="204"/>
      <c r="CJ142" s="204"/>
      <c r="CK142" s="204"/>
      <c r="CL142" s="204"/>
      <c r="CM142" s="204"/>
    </row>
    <row r="143" spans="1:91" ht="24.6">
      <c r="A143" s="125">
        <v>18</v>
      </c>
      <c r="B143" s="255" t="s">
        <v>872</v>
      </c>
      <c r="C143" s="148" t="s">
        <v>1245</v>
      </c>
      <c r="D143" s="204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204"/>
      <c r="AV143" s="204"/>
      <c r="AW143" s="204"/>
      <c r="AX143" s="204"/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  <c r="BI143" s="204"/>
      <c r="BJ143" s="204"/>
      <c r="BK143" s="204"/>
      <c r="BL143" s="204"/>
      <c r="BM143" s="204"/>
      <c r="BN143" s="204"/>
      <c r="BO143" s="204"/>
      <c r="BP143" s="204"/>
      <c r="BQ143" s="204"/>
      <c r="BR143" s="204"/>
      <c r="BS143" s="206"/>
      <c r="BT143" s="204"/>
      <c r="BU143" s="206"/>
      <c r="BV143" s="206"/>
      <c r="BW143" s="206"/>
      <c r="BX143" s="206"/>
      <c r="BY143" s="206"/>
      <c r="BZ143" s="206"/>
      <c r="CA143" s="204"/>
      <c r="CB143" s="206"/>
      <c r="CC143" s="206"/>
      <c r="CD143" s="206"/>
      <c r="CE143" s="206"/>
      <c r="CF143" s="206"/>
      <c r="CG143" s="206"/>
      <c r="CH143" s="206"/>
      <c r="CI143" s="204"/>
      <c r="CJ143" s="206"/>
      <c r="CK143" s="206"/>
      <c r="CL143" s="204"/>
      <c r="CM143" s="206"/>
    </row>
    <row r="144" spans="1:91" ht="24.6">
      <c r="A144" s="125">
        <v>18</v>
      </c>
      <c r="B144" s="255" t="s">
        <v>873</v>
      </c>
      <c r="C144" s="148" t="s">
        <v>1246</v>
      </c>
      <c r="D144" s="204">
        <v>3874696.4</v>
      </c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>
        <v>243550</v>
      </c>
      <c r="AT144" s="204"/>
      <c r="AU144" s="204"/>
      <c r="AV144" s="204"/>
      <c r="AW144" s="204"/>
      <c r="AX144" s="204"/>
      <c r="AY144" s="204"/>
      <c r="AZ144" s="204"/>
      <c r="BA144" s="204"/>
      <c r="BB144" s="204"/>
      <c r="BC144" s="204"/>
      <c r="BD144" s="204"/>
      <c r="BE144" s="204"/>
      <c r="BF144" s="204"/>
      <c r="BG144" s="204"/>
      <c r="BH144" s="204"/>
      <c r="BI144" s="204"/>
      <c r="BJ144" s="204"/>
      <c r="BK144" s="204"/>
      <c r="BL144" s="204"/>
      <c r="BM144" s="204">
        <v>4951686.3</v>
      </c>
      <c r="BN144" s="204"/>
      <c r="BO144" s="204"/>
      <c r="BP144" s="204"/>
      <c r="BQ144" s="204"/>
      <c r="BR144" s="204"/>
      <c r="BS144" s="206"/>
      <c r="BT144" s="206"/>
      <c r="BU144" s="206"/>
      <c r="BV144" s="206"/>
      <c r="BW144" s="206"/>
      <c r="BX144" s="206"/>
      <c r="BY144" s="206"/>
      <c r="BZ144" s="206"/>
      <c r="CA144" s="206"/>
      <c r="CB144" s="206"/>
      <c r="CC144" s="206"/>
      <c r="CD144" s="206"/>
      <c r="CE144" s="206"/>
      <c r="CF144" s="206">
        <v>98000</v>
      </c>
      <c r="CG144" s="206"/>
      <c r="CH144" s="206"/>
      <c r="CI144" s="204"/>
      <c r="CJ144" s="206"/>
      <c r="CK144" s="206"/>
      <c r="CL144" s="206"/>
      <c r="CM144" s="206"/>
    </row>
    <row r="145" spans="1:91" ht="24.6">
      <c r="A145" s="125">
        <v>18</v>
      </c>
      <c r="B145" s="255" t="s">
        <v>874</v>
      </c>
      <c r="C145" s="148" t="s">
        <v>1247</v>
      </c>
      <c r="D145" s="204">
        <v>487718.15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204"/>
      <c r="AV145" s="204"/>
      <c r="AW145" s="204"/>
      <c r="AX145" s="204"/>
      <c r="AY145" s="204"/>
      <c r="AZ145" s="204"/>
      <c r="BA145" s="204"/>
      <c r="BB145" s="204"/>
      <c r="BC145" s="204"/>
      <c r="BD145" s="204"/>
      <c r="BE145" s="204"/>
      <c r="BF145" s="204"/>
      <c r="BG145" s="204"/>
      <c r="BH145" s="204"/>
      <c r="BI145" s="204"/>
      <c r="BJ145" s="204"/>
      <c r="BK145" s="204"/>
      <c r="BL145" s="204"/>
      <c r="BM145" s="204">
        <v>20314710</v>
      </c>
      <c r="BN145" s="204"/>
      <c r="BO145" s="204"/>
      <c r="BP145" s="204"/>
      <c r="BQ145" s="204"/>
      <c r="BR145" s="204"/>
      <c r="BS145" s="206">
        <v>4557577.5</v>
      </c>
      <c r="BT145" s="206"/>
      <c r="BU145" s="206"/>
      <c r="BV145" s="206"/>
      <c r="BW145" s="206"/>
      <c r="BX145" s="206"/>
      <c r="BY145" s="206"/>
      <c r="BZ145" s="206"/>
      <c r="CA145" s="206"/>
      <c r="CB145" s="206"/>
      <c r="CC145" s="206"/>
      <c r="CD145" s="206"/>
      <c r="CE145" s="206"/>
      <c r="CF145" s="206"/>
      <c r="CG145" s="206"/>
      <c r="CH145" s="206"/>
      <c r="CI145" s="206"/>
      <c r="CJ145" s="206"/>
      <c r="CK145" s="206"/>
      <c r="CL145" s="206"/>
      <c r="CM145" s="206"/>
    </row>
    <row r="146" spans="1:91" ht="24.6">
      <c r="A146" s="125">
        <v>18</v>
      </c>
      <c r="B146" s="255" t="s">
        <v>875</v>
      </c>
      <c r="C146" s="148" t="s">
        <v>1248</v>
      </c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4"/>
      <c r="BN146" s="204"/>
      <c r="BO146" s="204"/>
      <c r="BP146" s="204"/>
      <c r="BQ146" s="204"/>
      <c r="BR146" s="204"/>
      <c r="BS146" s="206"/>
      <c r="BT146" s="206"/>
      <c r="BU146" s="206"/>
      <c r="BV146" s="206"/>
      <c r="BW146" s="204"/>
      <c r="BX146" s="206"/>
      <c r="BY146" s="206"/>
      <c r="BZ146" s="206"/>
      <c r="CA146" s="206"/>
      <c r="CB146" s="206"/>
      <c r="CC146" s="206"/>
      <c r="CD146" s="206"/>
      <c r="CE146" s="206"/>
      <c r="CF146" s="206"/>
      <c r="CG146" s="206"/>
      <c r="CH146" s="206"/>
      <c r="CI146" s="206"/>
      <c r="CJ146" s="206"/>
      <c r="CK146" s="206"/>
      <c r="CL146" s="206"/>
      <c r="CM146" s="206"/>
    </row>
    <row r="147" spans="1:91" ht="24.6">
      <c r="A147" s="125">
        <v>18</v>
      </c>
      <c r="B147" s="255" t="s">
        <v>876</v>
      </c>
      <c r="C147" s="132" t="s">
        <v>479</v>
      </c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4"/>
      <c r="BN147" s="204"/>
      <c r="BO147" s="204"/>
      <c r="BP147" s="204"/>
      <c r="BQ147" s="204"/>
      <c r="BR147" s="204"/>
      <c r="BS147" s="204"/>
      <c r="BT147" s="204"/>
      <c r="BU147" s="204"/>
      <c r="BV147" s="204"/>
      <c r="BW147" s="204"/>
      <c r="BX147" s="204"/>
      <c r="BY147" s="204"/>
      <c r="BZ147" s="204"/>
      <c r="CA147" s="204"/>
      <c r="CB147" s="204"/>
      <c r="CC147" s="204"/>
      <c r="CD147" s="204"/>
      <c r="CE147" s="204"/>
      <c r="CF147" s="204"/>
      <c r="CG147" s="204"/>
      <c r="CH147" s="204"/>
      <c r="CI147" s="204"/>
      <c r="CJ147" s="204"/>
      <c r="CK147" s="204"/>
      <c r="CL147" s="204"/>
      <c r="CM147" s="204"/>
    </row>
    <row r="148" spans="1:91" ht="24.6">
      <c r="A148" s="125">
        <v>18</v>
      </c>
      <c r="B148" s="255" t="s">
        <v>877</v>
      </c>
      <c r="C148" s="132" t="s">
        <v>1249</v>
      </c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4"/>
      <c r="BN148" s="204"/>
      <c r="BO148" s="204"/>
      <c r="BP148" s="204"/>
      <c r="BQ148" s="204"/>
      <c r="BR148" s="204"/>
      <c r="BS148" s="206"/>
      <c r="BT148" s="206"/>
      <c r="BU148" s="206"/>
      <c r="BV148" s="206"/>
      <c r="BW148" s="206"/>
      <c r="BX148" s="206"/>
      <c r="BY148" s="206"/>
      <c r="BZ148" s="206"/>
      <c r="CA148" s="206"/>
      <c r="CB148" s="206"/>
      <c r="CC148" s="206"/>
      <c r="CD148" s="206"/>
      <c r="CE148" s="206"/>
      <c r="CF148" s="206"/>
      <c r="CG148" s="206"/>
      <c r="CH148" s="206"/>
      <c r="CI148" s="206"/>
      <c r="CJ148" s="206"/>
      <c r="CK148" s="206"/>
      <c r="CL148" s="206"/>
      <c r="CM148" s="204"/>
    </row>
    <row r="149" spans="1:91" ht="24.6">
      <c r="A149" s="125">
        <v>18</v>
      </c>
      <c r="B149" s="255" t="s">
        <v>878</v>
      </c>
      <c r="C149" s="132" t="s">
        <v>1250</v>
      </c>
      <c r="D149" s="204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4"/>
      <c r="BN149" s="204"/>
      <c r="BO149" s="204"/>
      <c r="BP149" s="204"/>
      <c r="BQ149" s="204"/>
      <c r="BR149" s="204"/>
      <c r="BS149" s="206"/>
      <c r="BT149" s="206"/>
      <c r="BU149" s="206"/>
      <c r="BV149" s="206"/>
      <c r="BW149" s="204"/>
      <c r="BX149" s="206"/>
      <c r="BY149" s="206"/>
      <c r="BZ149" s="204"/>
      <c r="CA149" s="204"/>
      <c r="CB149" s="204"/>
      <c r="CC149" s="206"/>
      <c r="CD149" s="206"/>
      <c r="CE149" s="204"/>
      <c r="CF149" s="206"/>
      <c r="CG149" s="204"/>
      <c r="CH149" s="206"/>
      <c r="CI149" s="206"/>
      <c r="CJ149" s="206"/>
      <c r="CK149" s="206"/>
      <c r="CL149" s="204"/>
      <c r="CM149" s="204"/>
    </row>
    <row r="150" spans="1:91" ht="24.6">
      <c r="A150" s="125">
        <v>18</v>
      </c>
      <c r="B150" s="255" t="s">
        <v>879</v>
      </c>
      <c r="C150" s="132" t="s">
        <v>1251</v>
      </c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>
        <v>18000</v>
      </c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4"/>
      <c r="BN150" s="204"/>
      <c r="BO150" s="204"/>
      <c r="BP150" s="204"/>
      <c r="BQ150" s="204"/>
      <c r="BR150" s="204"/>
      <c r="BS150" s="204"/>
      <c r="BT150" s="204"/>
      <c r="BU150" s="204"/>
      <c r="BV150" s="204"/>
      <c r="BW150" s="204"/>
      <c r="BX150" s="204"/>
      <c r="BY150" s="204"/>
      <c r="BZ150" s="204"/>
      <c r="CA150" s="204"/>
      <c r="CB150" s="206"/>
      <c r="CC150" s="204"/>
      <c r="CD150" s="204"/>
      <c r="CE150" s="204"/>
      <c r="CF150" s="204"/>
      <c r="CG150" s="204"/>
      <c r="CH150" s="204"/>
      <c r="CI150" s="204"/>
      <c r="CJ150" s="204"/>
      <c r="CK150" s="204"/>
      <c r="CL150" s="204"/>
      <c r="CM150" s="204"/>
    </row>
    <row r="151" spans="1:91" ht="24.6">
      <c r="A151" s="125">
        <v>19</v>
      </c>
      <c r="B151" s="255" t="s">
        <v>880</v>
      </c>
      <c r="C151" s="132" t="s">
        <v>480</v>
      </c>
      <c r="D151" s="204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>
        <v>5324.5</v>
      </c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204"/>
      <c r="AV151" s="204"/>
      <c r="AW151" s="204"/>
      <c r="AX151" s="204"/>
      <c r="AY151" s="204"/>
      <c r="AZ151" s="204"/>
      <c r="BA151" s="204"/>
      <c r="BB151" s="204"/>
      <c r="BC151" s="204"/>
      <c r="BD151" s="204"/>
      <c r="BE151" s="204"/>
      <c r="BF151" s="204"/>
      <c r="BG151" s="204"/>
      <c r="BH151" s="204"/>
      <c r="BI151" s="204"/>
      <c r="BJ151" s="204"/>
      <c r="BK151" s="204"/>
      <c r="BL151" s="204"/>
      <c r="BM151" s="204"/>
      <c r="BN151" s="204"/>
      <c r="BO151" s="204"/>
      <c r="BP151" s="204"/>
      <c r="BQ151" s="204"/>
      <c r="BR151" s="204"/>
      <c r="BS151" s="206"/>
      <c r="BT151" s="204"/>
      <c r="BU151" s="204"/>
      <c r="BV151" s="204"/>
      <c r="BW151" s="204"/>
      <c r="BX151" s="204"/>
      <c r="BY151" s="204"/>
      <c r="BZ151" s="204"/>
      <c r="CA151" s="204"/>
      <c r="CB151" s="204"/>
      <c r="CC151" s="204"/>
      <c r="CD151" s="204"/>
      <c r="CE151" s="204"/>
      <c r="CF151" s="204"/>
      <c r="CG151" s="204"/>
      <c r="CH151" s="204"/>
      <c r="CI151" s="204"/>
      <c r="CJ151" s="204"/>
      <c r="CK151" s="204"/>
      <c r="CL151" s="204"/>
      <c r="CM151" s="204"/>
    </row>
    <row r="152" spans="1:91" ht="24.6">
      <c r="A152" s="125">
        <v>19</v>
      </c>
      <c r="B152" s="255" t="s">
        <v>881</v>
      </c>
      <c r="C152" s="132" t="s">
        <v>481</v>
      </c>
      <c r="D152" s="204">
        <v>394907.23</v>
      </c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>
        <v>79591</v>
      </c>
      <c r="Q152" s="204"/>
      <c r="R152" s="204">
        <v>1500</v>
      </c>
      <c r="S152" s="204">
        <v>64688.88</v>
      </c>
      <c r="T152" s="204">
        <v>31255</v>
      </c>
      <c r="U152" s="204">
        <v>6900</v>
      </c>
      <c r="V152" s="204">
        <v>3110.4</v>
      </c>
      <c r="W152" s="204">
        <v>3.7</v>
      </c>
      <c r="X152" s="204">
        <v>227405.79</v>
      </c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>
        <v>1107576.98</v>
      </c>
      <c r="AM152" s="204">
        <v>9260.32</v>
      </c>
      <c r="AN152" s="204"/>
      <c r="AO152" s="204">
        <v>9260.32</v>
      </c>
      <c r="AP152" s="204"/>
      <c r="AQ152" s="204"/>
      <c r="AR152" s="204"/>
      <c r="AS152" s="204">
        <v>113728.88</v>
      </c>
      <c r="AT152" s="204"/>
      <c r="AU152" s="204"/>
      <c r="AV152" s="204"/>
      <c r="AW152" s="204"/>
      <c r="AX152" s="204"/>
      <c r="AY152" s="204"/>
      <c r="AZ152" s="204"/>
      <c r="BA152" s="204"/>
      <c r="BB152" s="204">
        <v>62516.7</v>
      </c>
      <c r="BC152" s="204">
        <v>993.82</v>
      </c>
      <c r="BD152" s="204">
        <v>183507.15</v>
      </c>
      <c r="BE152" s="204">
        <v>1985</v>
      </c>
      <c r="BF152" s="204"/>
      <c r="BG152" s="204"/>
      <c r="BH152" s="204"/>
      <c r="BI152" s="204"/>
      <c r="BJ152" s="204"/>
      <c r="BK152" s="204"/>
      <c r="BL152" s="204"/>
      <c r="BM152" s="204">
        <v>172764.04</v>
      </c>
      <c r="BN152" s="204"/>
      <c r="BO152" s="204">
        <v>3441.7</v>
      </c>
      <c r="BP152" s="204"/>
      <c r="BQ152" s="204">
        <v>1365</v>
      </c>
      <c r="BR152" s="204"/>
      <c r="BS152" s="204">
        <v>2797321.5</v>
      </c>
      <c r="BT152" s="204"/>
      <c r="BU152" s="204"/>
      <c r="BV152" s="204">
        <v>73880</v>
      </c>
      <c r="BW152" s="204"/>
      <c r="BX152" s="204"/>
      <c r="BY152" s="204">
        <v>71190</v>
      </c>
      <c r="BZ152" s="204"/>
      <c r="CA152" s="204"/>
      <c r="CB152" s="204"/>
      <c r="CC152" s="204"/>
      <c r="CD152" s="204"/>
      <c r="CE152" s="204"/>
      <c r="CF152" s="204">
        <v>12812.2</v>
      </c>
      <c r="CG152" s="204">
        <v>10185</v>
      </c>
      <c r="CH152" s="204"/>
      <c r="CI152" s="204"/>
      <c r="CJ152" s="204"/>
      <c r="CK152" s="204"/>
      <c r="CL152" s="204"/>
      <c r="CM152" s="204"/>
    </row>
    <row r="153" spans="1:91" ht="24.6">
      <c r="A153" s="125">
        <v>19</v>
      </c>
      <c r="B153" s="255" t="s">
        <v>882</v>
      </c>
      <c r="C153" s="132" t="s">
        <v>482</v>
      </c>
      <c r="D153" s="204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>
        <v>110510</v>
      </c>
      <c r="Q153" s="204">
        <v>6000</v>
      </c>
      <c r="R153" s="204"/>
      <c r="S153" s="204"/>
      <c r="T153" s="204"/>
      <c r="U153" s="204"/>
      <c r="V153" s="204"/>
      <c r="W153" s="204"/>
      <c r="X153" s="204">
        <v>229011</v>
      </c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204"/>
      <c r="AV153" s="204"/>
      <c r="AW153" s="204"/>
      <c r="AX153" s="204"/>
      <c r="AY153" s="204"/>
      <c r="AZ153" s="204"/>
      <c r="BA153" s="204"/>
      <c r="BB153" s="204"/>
      <c r="BC153" s="204"/>
      <c r="BD153" s="204"/>
      <c r="BE153" s="204">
        <v>57453</v>
      </c>
      <c r="BF153" s="204"/>
      <c r="BG153" s="204"/>
      <c r="BH153" s="204"/>
      <c r="BI153" s="204"/>
      <c r="BJ153" s="204"/>
      <c r="BK153" s="204"/>
      <c r="BL153" s="204"/>
      <c r="BM153" s="204">
        <v>2099486</v>
      </c>
      <c r="BN153" s="204"/>
      <c r="BO153" s="204"/>
      <c r="BP153" s="204"/>
      <c r="BQ153" s="204"/>
      <c r="BR153" s="204"/>
      <c r="BS153" s="204">
        <v>156070</v>
      </c>
      <c r="BT153" s="204"/>
      <c r="BU153" s="204"/>
      <c r="BV153" s="204">
        <v>149467.82</v>
      </c>
      <c r="BW153" s="204"/>
      <c r="BX153" s="204"/>
      <c r="BY153" s="204"/>
      <c r="BZ153" s="204"/>
      <c r="CA153" s="204"/>
      <c r="CB153" s="204"/>
      <c r="CC153" s="204"/>
      <c r="CD153" s="204"/>
      <c r="CE153" s="204"/>
      <c r="CF153" s="204"/>
      <c r="CG153" s="204"/>
      <c r="CH153" s="204"/>
      <c r="CI153" s="204"/>
      <c r="CJ153" s="204"/>
      <c r="CK153" s="204"/>
      <c r="CL153" s="204"/>
      <c r="CM153" s="204"/>
    </row>
    <row r="154" spans="1:91" ht="24.6">
      <c r="A154" s="125">
        <v>19</v>
      </c>
      <c r="B154" s="255" t="s">
        <v>883</v>
      </c>
      <c r="C154" s="132" t="s">
        <v>483</v>
      </c>
      <c r="D154" s="204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>
        <v>4500</v>
      </c>
      <c r="Q154" s="204"/>
      <c r="R154" s="204"/>
      <c r="S154" s="204">
        <v>8780</v>
      </c>
      <c r="T154" s="204"/>
      <c r="U154" s="204"/>
      <c r="V154" s="204"/>
      <c r="W154" s="204"/>
      <c r="X154" s="204">
        <v>214400</v>
      </c>
      <c r="Y154" s="204"/>
      <c r="Z154" s="204"/>
      <c r="AA154" s="204"/>
      <c r="AB154" s="204">
        <v>31700</v>
      </c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4"/>
      <c r="AZ154" s="204"/>
      <c r="BA154" s="204"/>
      <c r="BB154" s="204"/>
      <c r="BC154" s="204"/>
      <c r="BD154" s="204">
        <v>65592</v>
      </c>
      <c r="BE154" s="204"/>
      <c r="BF154" s="204"/>
      <c r="BG154" s="204"/>
      <c r="BH154" s="204"/>
      <c r="BI154" s="204"/>
      <c r="BJ154" s="204"/>
      <c r="BK154" s="204"/>
      <c r="BL154" s="204"/>
      <c r="BM154" s="204"/>
      <c r="BN154" s="204"/>
      <c r="BO154" s="204"/>
      <c r="BP154" s="204"/>
      <c r="BQ154" s="204"/>
      <c r="BR154" s="204"/>
      <c r="BS154" s="204">
        <v>73400</v>
      </c>
      <c r="BT154" s="204"/>
      <c r="BU154" s="204"/>
      <c r="BV154" s="204"/>
      <c r="BW154" s="204"/>
      <c r="BX154" s="204"/>
      <c r="BY154" s="204"/>
      <c r="BZ154" s="204"/>
      <c r="CA154" s="204"/>
      <c r="CB154" s="204"/>
      <c r="CC154" s="204"/>
      <c r="CD154" s="204"/>
      <c r="CE154" s="204"/>
      <c r="CF154" s="204"/>
      <c r="CG154" s="204"/>
      <c r="CH154" s="204"/>
      <c r="CI154" s="204"/>
      <c r="CJ154" s="204"/>
      <c r="CK154" s="204"/>
      <c r="CL154" s="204"/>
      <c r="CM154" s="204"/>
    </row>
    <row r="155" spans="1:91" ht="24.6">
      <c r="A155" s="125">
        <v>19</v>
      </c>
      <c r="B155" s="255" t="s">
        <v>884</v>
      </c>
      <c r="C155" s="147" t="s">
        <v>484</v>
      </c>
      <c r="D155" s="204"/>
      <c r="E155" s="204">
        <v>22665</v>
      </c>
      <c r="F155" s="204">
        <v>25190</v>
      </c>
      <c r="G155" s="204">
        <v>41580</v>
      </c>
      <c r="H155" s="204">
        <v>24650</v>
      </c>
      <c r="I155" s="204">
        <v>21990</v>
      </c>
      <c r="J155" s="204">
        <v>70140</v>
      </c>
      <c r="K155" s="204">
        <v>32820</v>
      </c>
      <c r="L155" s="204">
        <v>54400</v>
      </c>
      <c r="M155" s="204">
        <v>86880</v>
      </c>
      <c r="N155" s="204">
        <v>31850</v>
      </c>
      <c r="O155" s="204">
        <v>17025</v>
      </c>
      <c r="P155" s="204">
        <v>201600</v>
      </c>
      <c r="Q155" s="204">
        <v>104500</v>
      </c>
      <c r="R155" s="204">
        <v>131180</v>
      </c>
      <c r="S155" s="204">
        <v>92500</v>
      </c>
      <c r="T155" s="204">
        <v>105450</v>
      </c>
      <c r="U155" s="204">
        <v>54700</v>
      </c>
      <c r="V155" s="204">
        <v>66820</v>
      </c>
      <c r="W155" s="204">
        <v>54400</v>
      </c>
      <c r="X155" s="204">
        <v>192850</v>
      </c>
      <c r="Y155" s="204">
        <v>36650</v>
      </c>
      <c r="Z155" s="204">
        <v>105150</v>
      </c>
      <c r="AA155" s="204">
        <v>234950</v>
      </c>
      <c r="AB155" s="204">
        <v>63500</v>
      </c>
      <c r="AC155" s="204">
        <v>92100</v>
      </c>
      <c r="AD155" s="204"/>
      <c r="AE155" s="204">
        <v>94800</v>
      </c>
      <c r="AF155" s="204">
        <v>180300</v>
      </c>
      <c r="AG155" s="204">
        <v>157171</v>
      </c>
      <c r="AH155" s="204">
        <v>117210</v>
      </c>
      <c r="AI155" s="204">
        <v>402890</v>
      </c>
      <c r="AJ155" s="204">
        <v>304200</v>
      </c>
      <c r="AK155" s="204">
        <v>289900</v>
      </c>
      <c r="AL155" s="204">
        <v>126290</v>
      </c>
      <c r="AM155" s="204">
        <v>137544</v>
      </c>
      <c r="AN155" s="204">
        <v>13140</v>
      </c>
      <c r="AO155" s="204">
        <v>18770</v>
      </c>
      <c r="AP155" s="204">
        <v>3300</v>
      </c>
      <c r="AQ155" s="204">
        <v>49500</v>
      </c>
      <c r="AR155" s="204">
        <v>13000</v>
      </c>
      <c r="AS155" s="204">
        <v>74850</v>
      </c>
      <c r="AT155" s="204">
        <v>59400</v>
      </c>
      <c r="AU155" s="204">
        <v>130650</v>
      </c>
      <c r="AV155" s="204">
        <v>102640</v>
      </c>
      <c r="AW155" s="204">
        <v>101580</v>
      </c>
      <c r="AX155" s="204">
        <v>51832.75</v>
      </c>
      <c r="AY155" s="204">
        <v>4500</v>
      </c>
      <c r="AZ155" s="204">
        <v>122100</v>
      </c>
      <c r="BA155" s="204"/>
      <c r="BB155" s="204"/>
      <c r="BC155" s="204">
        <v>38650</v>
      </c>
      <c r="BD155" s="204"/>
      <c r="BE155" s="204">
        <v>133550</v>
      </c>
      <c r="BF155" s="204">
        <v>43600</v>
      </c>
      <c r="BG155" s="204"/>
      <c r="BH155" s="204">
        <v>44110</v>
      </c>
      <c r="BI155" s="204">
        <v>115600</v>
      </c>
      <c r="BJ155" s="204">
        <v>35870</v>
      </c>
      <c r="BK155" s="204">
        <v>54210</v>
      </c>
      <c r="BL155" s="204">
        <v>83600</v>
      </c>
      <c r="BM155" s="204"/>
      <c r="BN155" s="204">
        <v>38070</v>
      </c>
      <c r="BO155" s="204">
        <v>54900</v>
      </c>
      <c r="BP155" s="204">
        <v>73280</v>
      </c>
      <c r="BQ155" s="204">
        <v>95325</v>
      </c>
      <c r="BR155" s="204">
        <v>37500</v>
      </c>
      <c r="BS155" s="206"/>
      <c r="BT155" s="206">
        <v>109310</v>
      </c>
      <c r="BU155" s="206">
        <v>89100</v>
      </c>
      <c r="BV155" s="206">
        <v>5430</v>
      </c>
      <c r="BW155" s="204">
        <v>35250</v>
      </c>
      <c r="BX155" s="206">
        <v>71668</v>
      </c>
      <c r="BY155" s="206">
        <v>5250</v>
      </c>
      <c r="BZ155" s="206">
        <v>47500</v>
      </c>
      <c r="CA155" s="206"/>
      <c r="CB155" s="206">
        <v>24200</v>
      </c>
      <c r="CC155" s="206">
        <v>69065</v>
      </c>
      <c r="CD155" s="206">
        <v>81020</v>
      </c>
      <c r="CE155" s="206">
        <v>37480</v>
      </c>
      <c r="CF155" s="204">
        <v>31800</v>
      </c>
      <c r="CG155" s="206">
        <v>500</v>
      </c>
      <c r="CH155" s="206">
        <v>27850</v>
      </c>
      <c r="CI155" s="206">
        <v>33000</v>
      </c>
      <c r="CJ155" s="204">
        <v>36900</v>
      </c>
      <c r="CK155" s="206">
        <v>182950</v>
      </c>
      <c r="CL155" s="204">
        <v>16200</v>
      </c>
      <c r="CM155" s="204">
        <v>111590</v>
      </c>
    </row>
    <row r="156" spans="1:91" ht="24.6">
      <c r="A156" s="125">
        <v>19</v>
      </c>
      <c r="B156" s="255" t="s">
        <v>885</v>
      </c>
      <c r="C156" s="147" t="s">
        <v>485</v>
      </c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204"/>
      <c r="AV156" s="204"/>
      <c r="AW156" s="204"/>
      <c r="AX156" s="204"/>
      <c r="AY156" s="204"/>
      <c r="AZ156" s="204"/>
      <c r="BA156" s="204"/>
      <c r="BB156" s="204"/>
      <c r="BC156" s="204"/>
      <c r="BD156" s="204"/>
      <c r="BE156" s="204"/>
      <c r="BF156" s="204"/>
      <c r="BG156" s="204"/>
      <c r="BH156" s="204"/>
      <c r="BI156" s="204"/>
      <c r="BJ156" s="204"/>
      <c r="BK156" s="204"/>
      <c r="BL156" s="204"/>
      <c r="BM156" s="204"/>
      <c r="BN156" s="204"/>
      <c r="BO156" s="204"/>
      <c r="BP156" s="204"/>
      <c r="BQ156" s="204"/>
      <c r="BR156" s="204"/>
      <c r="BS156" s="206">
        <v>13495532</v>
      </c>
      <c r="BT156" s="206"/>
      <c r="BU156" s="206"/>
      <c r="BV156" s="206"/>
      <c r="BW156" s="204"/>
      <c r="BX156" s="204"/>
      <c r="BY156" s="206"/>
      <c r="BZ156" s="206"/>
      <c r="CA156" s="206"/>
      <c r="CB156" s="206"/>
      <c r="CC156" s="206"/>
      <c r="CD156" s="206">
        <v>12000</v>
      </c>
      <c r="CE156" s="206"/>
      <c r="CF156" s="206"/>
      <c r="CG156" s="204"/>
      <c r="CH156" s="206"/>
      <c r="CI156" s="206"/>
      <c r="CJ156" s="206"/>
      <c r="CK156" s="206"/>
      <c r="CL156" s="204"/>
      <c r="CM156" s="204"/>
    </row>
    <row r="157" spans="1:91" ht="24.6">
      <c r="A157" s="125">
        <v>19</v>
      </c>
      <c r="B157" s="255" t="s">
        <v>886</v>
      </c>
      <c r="C157" s="147" t="s">
        <v>486</v>
      </c>
      <c r="D157" s="204"/>
      <c r="E157" s="204"/>
      <c r="F157" s="204"/>
      <c r="G157" s="204"/>
      <c r="H157" s="204"/>
      <c r="I157" s="204">
        <v>23600</v>
      </c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204"/>
      <c r="AV157" s="204"/>
      <c r="AW157" s="204"/>
      <c r="AX157" s="204"/>
      <c r="AY157" s="204"/>
      <c r="AZ157" s="204"/>
      <c r="BA157" s="204"/>
      <c r="BB157" s="204"/>
      <c r="BC157" s="204"/>
      <c r="BD157" s="204"/>
      <c r="BE157" s="204"/>
      <c r="BF157" s="204"/>
      <c r="BG157" s="204"/>
      <c r="BH157" s="204"/>
      <c r="BI157" s="204"/>
      <c r="BJ157" s="204"/>
      <c r="BK157" s="204"/>
      <c r="BL157" s="204"/>
      <c r="BM157" s="204"/>
      <c r="BN157" s="204"/>
      <c r="BO157" s="204"/>
      <c r="BP157" s="204"/>
      <c r="BQ157" s="204"/>
      <c r="BR157" s="204"/>
      <c r="BS157" s="206">
        <v>350000</v>
      </c>
      <c r="BT157" s="206"/>
      <c r="BU157" s="206"/>
      <c r="BV157" s="206"/>
      <c r="BW157" s="206"/>
      <c r="BX157" s="206"/>
      <c r="BY157" s="206">
        <v>151880</v>
      </c>
      <c r="BZ157" s="206"/>
      <c r="CA157" s="206"/>
      <c r="CB157" s="206"/>
      <c r="CC157" s="206"/>
      <c r="CD157" s="206">
        <v>25500</v>
      </c>
      <c r="CE157" s="206"/>
      <c r="CF157" s="206"/>
      <c r="CG157" s="206"/>
      <c r="CH157" s="206"/>
      <c r="CI157" s="206"/>
      <c r="CJ157" s="206"/>
      <c r="CK157" s="206"/>
      <c r="CL157" s="206"/>
      <c r="CM157" s="206"/>
    </row>
    <row r="158" spans="1:91" ht="24.6">
      <c r="A158" s="125">
        <v>19</v>
      </c>
      <c r="B158" s="255" t="s">
        <v>887</v>
      </c>
      <c r="C158" s="147" t="s">
        <v>487</v>
      </c>
      <c r="D158" s="204">
        <v>862885.46</v>
      </c>
      <c r="E158" s="204">
        <v>300</v>
      </c>
      <c r="F158" s="204">
        <v>40234.400000000001</v>
      </c>
      <c r="G158" s="204">
        <v>156171</v>
      </c>
      <c r="H158" s="204">
        <v>11923</v>
      </c>
      <c r="I158" s="204">
        <v>203428.66</v>
      </c>
      <c r="J158" s="204">
        <v>19860</v>
      </c>
      <c r="K158" s="204">
        <v>24262.5</v>
      </c>
      <c r="L158" s="204">
        <v>76646.39</v>
      </c>
      <c r="M158" s="204">
        <v>12204</v>
      </c>
      <c r="N158" s="204">
        <v>129743.4</v>
      </c>
      <c r="O158" s="204">
        <v>5900</v>
      </c>
      <c r="P158" s="204">
        <v>1733876.6</v>
      </c>
      <c r="Q158" s="204">
        <v>17600.740000000002</v>
      </c>
      <c r="R158" s="204">
        <v>195510.81</v>
      </c>
      <c r="S158" s="204">
        <v>18460</v>
      </c>
      <c r="T158" s="204">
        <v>24238</v>
      </c>
      <c r="U158" s="204">
        <v>396343.8</v>
      </c>
      <c r="V158" s="204">
        <v>9300</v>
      </c>
      <c r="W158" s="204">
        <v>4960</v>
      </c>
      <c r="X158" s="204">
        <v>1506700.1</v>
      </c>
      <c r="Y158" s="204">
        <v>8512</v>
      </c>
      <c r="Z158" s="204">
        <v>19133</v>
      </c>
      <c r="AA158" s="204">
        <v>17800</v>
      </c>
      <c r="AB158" s="204">
        <v>33255</v>
      </c>
      <c r="AC158" s="204">
        <v>8500</v>
      </c>
      <c r="AD158" s="204">
        <v>600</v>
      </c>
      <c r="AE158" s="204">
        <v>24100</v>
      </c>
      <c r="AF158" s="204">
        <v>6900</v>
      </c>
      <c r="AG158" s="204">
        <v>3621</v>
      </c>
      <c r="AH158" s="204">
        <v>11350</v>
      </c>
      <c r="AI158" s="204">
        <v>748953.97</v>
      </c>
      <c r="AJ158" s="204">
        <v>1300</v>
      </c>
      <c r="AK158" s="204">
        <v>10032</v>
      </c>
      <c r="AL158" s="204">
        <v>496572.52</v>
      </c>
      <c r="AM158" s="204">
        <v>21302</v>
      </c>
      <c r="AN158" s="204">
        <v>12060.2</v>
      </c>
      <c r="AO158" s="204">
        <v>115965.77</v>
      </c>
      <c r="AP158" s="204">
        <v>33765.730000000003</v>
      </c>
      <c r="AQ158" s="204">
        <v>134918.1</v>
      </c>
      <c r="AR158" s="204">
        <v>15698</v>
      </c>
      <c r="AS158" s="204">
        <v>905527.6</v>
      </c>
      <c r="AT158" s="204">
        <v>70578.89</v>
      </c>
      <c r="AU158" s="204">
        <v>236229</v>
      </c>
      <c r="AV158" s="204">
        <v>31543</v>
      </c>
      <c r="AW158" s="204">
        <v>5741381</v>
      </c>
      <c r="AX158" s="204">
        <v>15383.23</v>
      </c>
      <c r="AY158" s="204">
        <v>142321.51</v>
      </c>
      <c r="AZ158" s="204">
        <v>5118</v>
      </c>
      <c r="BA158" s="204">
        <v>13250.01</v>
      </c>
      <c r="BB158" s="204">
        <v>231577.02</v>
      </c>
      <c r="BC158" s="204">
        <v>1252</v>
      </c>
      <c r="BD158" s="204">
        <v>5226098.97</v>
      </c>
      <c r="BE158" s="204">
        <v>251944.65</v>
      </c>
      <c r="BF158" s="204">
        <v>500</v>
      </c>
      <c r="BG158" s="204">
        <v>21366.55</v>
      </c>
      <c r="BH158" s="204">
        <v>10016193.73</v>
      </c>
      <c r="BI158" s="204"/>
      <c r="BJ158" s="204">
        <v>28242.87</v>
      </c>
      <c r="BK158" s="204">
        <v>5724</v>
      </c>
      <c r="BL158" s="204">
        <v>15916</v>
      </c>
      <c r="BM158" s="204">
        <v>114660</v>
      </c>
      <c r="BN158" s="204">
        <v>143503.4</v>
      </c>
      <c r="BO158" s="204">
        <v>21172.25</v>
      </c>
      <c r="BP158" s="204">
        <v>155600.46</v>
      </c>
      <c r="BQ158" s="204">
        <v>46204.5</v>
      </c>
      <c r="BR158" s="204">
        <v>45663</v>
      </c>
      <c r="BS158" s="206">
        <v>177323.38</v>
      </c>
      <c r="BT158" s="206">
        <v>44645</v>
      </c>
      <c r="BU158" s="206">
        <v>80992.289999999994</v>
      </c>
      <c r="BV158" s="206">
        <v>591153.42000000004</v>
      </c>
      <c r="BW158" s="206">
        <v>453454.46</v>
      </c>
      <c r="BX158" s="206">
        <v>58990.97</v>
      </c>
      <c r="BY158" s="206">
        <v>68955.429999999993</v>
      </c>
      <c r="BZ158" s="206">
        <v>55091.19</v>
      </c>
      <c r="CA158" s="206">
        <v>350</v>
      </c>
      <c r="CB158" s="206">
        <v>13070</v>
      </c>
      <c r="CC158" s="206">
        <v>226865</v>
      </c>
      <c r="CD158" s="206">
        <v>66100</v>
      </c>
      <c r="CE158" s="206">
        <v>37650</v>
      </c>
      <c r="CF158" s="206">
        <v>534127.12</v>
      </c>
      <c r="CG158" s="204">
        <v>14770</v>
      </c>
      <c r="CH158" s="204">
        <v>42368.9</v>
      </c>
      <c r="CI158" s="206">
        <v>20650</v>
      </c>
      <c r="CJ158" s="206">
        <v>378625</v>
      </c>
      <c r="CK158" s="206">
        <v>70175.16</v>
      </c>
      <c r="CL158" s="206">
        <v>2400</v>
      </c>
      <c r="CM158" s="206">
        <v>45674</v>
      </c>
    </row>
    <row r="159" spans="1:91" ht="24.6">
      <c r="A159" s="125">
        <v>19</v>
      </c>
      <c r="B159" s="255" t="s">
        <v>888</v>
      </c>
      <c r="C159" s="147" t="s">
        <v>488</v>
      </c>
      <c r="D159" s="204">
        <v>107832</v>
      </c>
      <c r="E159" s="204"/>
      <c r="F159" s="204"/>
      <c r="G159" s="204"/>
      <c r="H159" s="204"/>
      <c r="I159" s="204"/>
      <c r="J159" s="204"/>
      <c r="K159" s="204"/>
      <c r="L159" s="204">
        <v>3000</v>
      </c>
      <c r="M159" s="204"/>
      <c r="N159" s="204">
        <v>30000</v>
      </c>
      <c r="O159" s="204"/>
      <c r="P159" s="204"/>
      <c r="Q159" s="204"/>
      <c r="R159" s="204"/>
      <c r="S159" s="204"/>
      <c r="T159" s="204">
        <v>1140</v>
      </c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>
        <v>60550</v>
      </c>
      <c r="AT159" s="204"/>
      <c r="AU159" s="204"/>
      <c r="AV159" s="204">
        <v>19940</v>
      </c>
      <c r="AW159" s="204"/>
      <c r="AX159" s="204"/>
      <c r="AY159" s="204"/>
      <c r="AZ159" s="204"/>
      <c r="BA159" s="204"/>
      <c r="BB159" s="204"/>
      <c r="BC159" s="204"/>
      <c r="BD159" s="204">
        <v>8430</v>
      </c>
      <c r="BE159" s="204"/>
      <c r="BF159" s="204"/>
      <c r="BG159" s="204">
        <v>2820</v>
      </c>
      <c r="BH159" s="204"/>
      <c r="BI159" s="204"/>
      <c r="BJ159" s="204"/>
      <c r="BK159" s="204"/>
      <c r="BL159" s="204"/>
      <c r="BM159" s="204"/>
      <c r="BN159" s="204"/>
      <c r="BO159" s="204"/>
      <c r="BP159" s="204"/>
      <c r="BQ159" s="204">
        <v>8330</v>
      </c>
      <c r="BR159" s="204"/>
      <c r="BS159" s="206"/>
      <c r="BT159" s="206"/>
      <c r="BU159" s="206"/>
      <c r="BV159" s="206"/>
      <c r="BW159" s="206"/>
      <c r="BX159" s="206"/>
      <c r="BY159" s="206"/>
      <c r="BZ159" s="206"/>
      <c r="CA159" s="206"/>
      <c r="CB159" s="206"/>
      <c r="CC159" s="206"/>
      <c r="CD159" s="206"/>
      <c r="CE159" s="206"/>
      <c r="CF159" s="206"/>
      <c r="CG159" s="206"/>
      <c r="CH159" s="206">
        <v>300</v>
      </c>
      <c r="CI159" s="206"/>
      <c r="CJ159" s="206"/>
      <c r="CK159" s="206"/>
      <c r="CL159" s="206"/>
      <c r="CM159" s="206"/>
    </row>
    <row r="160" spans="1:91" ht="24.6">
      <c r="A160" s="125">
        <v>19</v>
      </c>
      <c r="B160" s="255" t="s">
        <v>889</v>
      </c>
      <c r="C160" s="147" t="s">
        <v>1252</v>
      </c>
      <c r="D160" s="204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204"/>
      <c r="AV160" s="204"/>
      <c r="AW160" s="204"/>
      <c r="AX160" s="204"/>
      <c r="AY160" s="204"/>
      <c r="AZ160" s="204"/>
      <c r="BA160" s="204"/>
      <c r="BB160" s="204"/>
      <c r="BC160" s="204"/>
      <c r="BD160" s="204"/>
      <c r="BE160" s="204"/>
      <c r="BF160" s="204"/>
      <c r="BG160" s="204"/>
      <c r="BH160" s="204"/>
      <c r="BI160" s="204"/>
      <c r="BJ160" s="204"/>
      <c r="BK160" s="204"/>
      <c r="BL160" s="204"/>
      <c r="BM160" s="204"/>
      <c r="BN160" s="204"/>
      <c r="BO160" s="204"/>
      <c r="BP160" s="204"/>
      <c r="BQ160" s="204"/>
      <c r="BR160" s="204"/>
      <c r="BS160" s="206"/>
      <c r="BT160" s="206"/>
      <c r="BU160" s="206"/>
      <c r="BV160" s="206"/>
      <c r="BW160" s="206"/>
      <c r="BX160" s="206"/>
      <c r="BY160" s="206"/>
      <c r="BZ160" s="206"/>
      <c r="CA160" s="206"/>
      <c r="CB160" s="206"/>
      <c r="CC160" s="206"/>
      <c r="CD160" s="206"/>
      <c r="CE160" s="206"/>
      <c r="CF160" s="206"/>
      <c r="CG160" s="206"/>
      <c r="CH160" s="206"/>
      <c r="CI160" s="206"/>
      <c r="CJ160" s="206"/>
      <c r="CK160" s="206"/>
      <c r="CL160" s="206"/>
      <c r="CM160" s="206"/>
    </row>
    <row r="161" spans="1:91" ht="24.6">
      <c r="A161" s="125">
        <v>19</v>
      </c>
      <c r="B161" s="255" t="s">
        <v>890</v>
      </c>
      <c r="C161" s="147" t="s">
        <v>1253</v>
      </c>
      <c r="D161" s="204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204"/>
      <c r="AV161" s="204"/>
      <c r="AW161" s="204"/>
      <c r="AX161" s="204"/>
      <c r="AY161" s="204"/>
      <c r="AZ161" s="204"/>
      <c r="BA161" s="204"/>
      <c r="BB161" s="204"/>
      <c r="BC161" s="204"/>
      <c r="BD161" s="204"/>
      <c r="BE161" s="204"/>
      <c r="BF161" s="204"/>
      <c r="BG161" s="204"/>
      <c r="BH161" s="204"/>
      <c r="BI161" s="204"/>
      <c r="BJ161" s="204"/>
      <c r="BK161" s="204"/>
      <c r="BL161" s="204"/>
      <c r="BM161" s="204"/>
      <c r="BN161" s="204"/>
      <c r="BO161" s="204"/>
      <c r="BP161" s="204"/>
      <c r="BQ161" s="204"/>
      <c r="BR161" s="204"/>
      <c r="BS161" s="204"/>
      <c r="BT161" s="204"/>
      <c r="BU161" s="206"/>
      <c r="BV161" s="204"/>
      <c r="BW161" s="204"/>
      <c r="BX161" s="204"/>
      <c r="BY161" s="204"/>
      <c r="BZ161" s="206"/>
      <c r="CA161" s="204"/>
      <c r="CB161" s="204"/>
      <c r="CC161" s="204"/>
      <c r="CD161" s="204"/>
      <c r="CE161" s="204"/>
      <c r="CF161" s="206"/>
      <c r="CG161" s="206"/>
      <c r="CH161" s="204"/>
      <c r="CI161" s="204"/>
      <c r="CJ161" s="206"/>
      <c r="CK161" s="204"/>
      <c r="CL161" s="204"/>
      <c r="CM161" s="204"/>
    </row>
    <row r="162" spans="1:91" ht="24.6">
      <c r="A162" s="125">
        <v>19</v>
      </c>
      <c r="B162" s="255" t="s">
        <v>891</v>
      </c>
      <c r="C162" s="147" t="s">
        <v>1254</v>
      </c>
      <c r="D162" s="204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>
        <v>1070000</v>
      </c>
      <c r="Z162" s="204">
        <v>66000</v>
      </c>
      <c r="AA162" s="204"/>
      <c r="AB162" s="204"/>
      <c r="AC162" s="204"/>
      <c r="AD162" s="204"/>
      <c r="AE162" s="204"/>
      <c r="AF162" s="204"/>
      <c r="AG162" s="204"/>
      <c r="AH162" s="204">
        <v>6541221</v>
      </c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>
        <v>449250</v>
      </c>
      <c r="AU162" s="204"/>
      <c r="AV162" s="204"/>
      <c r="AW162" s="204"/>
      <c r="AX162" s="204"/>
      <c r="AY162" s="204"/>
      <c r="AZ162" s="204"/>
      <c r="BA162" s="204"/>
      <c r="BB162" s="204"/>
      <c r="BC162" s="204"/>
      <c r="BD162" s="204"/>
      <c r="BE162" s="204"/>
      <c r="BF162" s="204"/>
      <c r="BG162" s="204"/>
      <c r="BH162" s="204"/>
      <c r="BI162" s="204"/>
      <c r="BJ162" s="204"/>
      <c r="BK162" s="204"/>
      <c r="BL162" s="204"/>
      <c r="BM162" s="204"/>
      <c r="BN162" s="204"/>
      <c r="BO162" s="204"/>
      <c r="BP162" s="204">
        <v>6182639</v>
      </c>
      <c r="BQ162" s="204">
        <v>1884000</v>
      </c>
      <c r="BR162" s="204"/>
      <c r="BS162" s="204"/>
      <c r="BT162" s="204"/>
      <c r="BU162" s="206"/>
      <c r="BV162" s="204"/>
      <c r="BW162" s="204"/>
      <c r="BX162" s="204"/>
      <c r="BY162" s="204"/>
      <c r="BZ162" s="204"/>
      <c r="CA162" s="204"/>
      <c r="CB162" s="204"/>
      <c r="CC162" s="204"/>
      <c r="CD162" s="204"/>
      <c r="CE162" s="204"/>
      <c r="CF162" s="204"/>
      <c r="CG162" s="204"/>
      <c r="CH162" s="206"/>
      <c r="CI162" s="204"/>
      <c r="CJ162" s="204"/>
      <c r="CK162" s="204"/>
      <c r="CL162" s="204"/>
      <c r="CM162" s="206"/>
    </row>
    <row r="163" spans="1:91" ht="24.6">
      <c r="A163" s="125">
        <v>19</v>
      </c>
      <c r="B163" s="255" t="s">
        <v>892</v>
      </c>
      <c r="C163" s="147" t="s">
        <v>1255</v>
      </c>
      <c r="D163" s="204"/>
      <c r="E163" s="204"/>
      <c r="F163" s="204">
        <v>25500</v>
      </c>
      <c r="G163" s="204"/>
      <c r="H163" s="204">
        <v>5000</v>
      </c>
      <c r="I163" s="204"/>
      <c r="J163" s="204">
        <v>1800</v>
      </c>
      <c r="K163" s="204"/>
      <c r="L163" s="204">
        <v>5000</v>
      </c>
      <c r="M163" s="204">
        <v>185000</v>
      </c>
      <c r="N163" s="204"/>
      <c r="O163" s="204"/>
      <c r="P163" s="204">
        <v>72000</v>
      </c>
      <c r="Q163" s="204"/>
      <c r="R163" s="204"/>
      <c r="S163" s="204"/>
      <c r="T163" s="204">
        <v>95230</v>
      </c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>
        <v>76240</v>
      </c>
      <c r="AM163" s="204">
        <v>5000000</v>
      </c>
      <c r="AN163" s="204"/>
      <c r="AO163" s="204"/>
      <c r="AP163" s="204">
        <v>113100</v>
      </c>
      <c r="AQ163" s="204">
        <v>52160</v>
      </c>
      <c r="AR163" s="204"/>
      <c r="AS163" s="204">
        <v>28800</v>
      </c>
      <c r="AT163" s="204"/>
      <c r="AU163" s="204"/>
      <c r="AV163" s="204">
        <v>81960</v>
      </c>
      <c r="AW163" s="204"/>
      <c r="AX163" s="204"/>
      <c r="AY163" s="204">
        <v>10710</v>
      </c>
      <c r="AZ163" s="204">
        <v>36000</v>
      </c>
      <c r="BA163" s="204"/>
      <c r="BB163" s="204"/>
      <c r="BC163" s="204">
        <v>12150</v>
      </c>
      <c r="BD163" s="204"/>
      <c r="BE163" s="204"/>
      <c r="BF163" s="204"/>
      <c r="BG163" s="204"/>
      <c r="BH163" s="204"/>
      <c r="BI163" s="204"/>
      <c r="BJ163" s="204"/>
      <c r="BK163" s="204"/>
      <c r="BL163" s="204"/>
      <c r="BM163" s="204">
        <v>23000</v>
      </c>
      <c r="BN163" s="204"/>
      <c r="BO163" s="204"/>
      <c r="BP163" s="204"/>
      <c r="BQ163" s="204"/>
      <c r="BR163" s="204"/>
      <c r="BS163" s="206">
        <v>400</v>
      </c>
      <c r="BT163" s="204"/>
      <c r="BU163" s="204"/>
      <c r="BV163" s="206"/>
      <c r="BW163" s="204">
        <v>400000</v>
      </c>
      <c r="BX163" s="204"/>
      <c r="BY163" s="204"/>
      <c r="BZ163" s="204"/>
      <c r="CA163" s="204">
        <v>2181000</v>
      </c>
      <c r="CB163" s="204"/>
      <c r="CC163" s="204">
        <v>124400</v>
      </c>
      <c r="CD163" s="204"/>
      <c r="CE163" s="206"/>
      <c r="CF163" s="204"/>
      <c r="CG163" s="204"/>
      <c r="CH163" s="204"/>
      <c r="CI163" s="206"/>
      <c r="CJ163" s="204"/>
      <c r="CK163" s="204"/>
      <c r="CL163" s="206"/>
      <c r="CM163" s="204"/>
    </row>
    <row r="164" spans="1:91" ht="24.6">
      <c r="A164" s="125">
        <v>19</v>
      </c>
      <c r="B164" s="255" t="s">
        <v>893</v>
      </c>
      <c r="C164" s="147" t="s">
        <v>1256</v>
      </c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>
        <v>21602933</v>
      </c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204"/>
      <c r="AV164" s="204"/>
      <c r="AW164" s="204"/>
      <c r="AX164" s="204"/>
      <c r="AY164" s="204"/>
      <c r="AZ164" s="204"/>
      <c r="BA164" s="204"/>
      <c r="BB164" s="204"/>
      <c r="BC164" s="204"/>
      <c r="BD164" s="204"/>
      <c r="BE164" s="204"/>
      <c r="BF164" s="204"/>
      <c r="BG164" s="204">
        <v>773500</v>
      </c>
      <c r="BH164" s="204">
        <v>48089376</v>
      </c>
      <c r="BI164" s="204"/>
      <c r="BJ164" s="204"/>
      <c r="BK164" s="204"/>
      <c r="BL164" s="204">
        <v>8823400</v>
      </c>
      <c r="BM164" s="204"/>
      <c r="BN164" s="204"/>
      <c r="BO164" s="204"/>
      <c r="BP164" s="204"/>
      <c r="BQ164" s="204"/>
      <c r="BR164" s="204"/>
      <c r="BS164" s="206"/>
      <c r="BT164" s="206"/>
      <c r="BU164" s="206"/>
      <c r="BV164" s="206"/>
      <c r="BW164" s="206"/>
      <c r="BX164" s="206"/>
      <c r="BY164" s="206"/>
      <c r="BZ164" s="206"/>
      <c r="CA164" s="206"/>
      <c r="CB164" s="206"/>
      <c r="CC164" s="206"/>
      <c r="CD164" s="206"/>
      <c r="CE164" s="206"/>
      <c r="CF164" s="206"/>
      <c r="CG164" s="206"/>
      <c r="CH164" s="206"/>
      <c r="CI164" s="206"/>
      <c r="CJ164" s="206"/>
      <c r="CK164" s="206"/>
      <c r="CL164" s="206"/>
      <c r="CM164" s="206"/>
    </row>
    <row r="165" spans="1:91" ht="24.6">
      <c r="A165" s="125">
        <v>19</v>
      </c>
      <c r="B165" s="255" t="s">
        <v>894</v>
      </c>
      <c r="C165" s="147" t="s">
        <v>1257</v>
      </c>
      <c r="D165" s="204">
        <v>3890462</v>
      </c>
      <c r="E165" s="204">
        <v>9000</v>
      </c>
      <c r="F165" s="204">
        <v>1128325</v>
      </c>
      <c r="G165" s="204">
        <v>1104945</v>
      </c>
      <c r="H165" s="204">
        <v>80500</v>
      </c>
      <c r="I165" s="204">
        <v>627211</v>
      </c>
      <c r="J165" s="204">
        <v>2115400</v>
      </c>
      <c r="K165" s="204">
        <v>3552180</v>
      </c>
      <c r="L165" s="204">
        <v>1478096</v>
      </c>
      <c r="M165" s="204">
        <v>1021723.34</v>
      </c>
      <c r="N165" s="204">
        <v>3444700</v>
      </c>
      <c r="O165" s="204">
        <v>364198</v>
      </c>
      <c r="P165" s="204"/>
      <c r="Q165" s="204">
        <v>1123524</v>
      </c>
      <c r="R165" s="204">
        <v>1589256.58</v>
      </c>
      <c r="S165" s="204">
        <v>888614</v>
      </c>
      <c r="T165" s="204">
        <v>814733</v>
      </c>
      <c r="U165" s="204">
        <v>1038070</v>
      </c>
      <c r="V165" s="204">
        <v>1130979.22</v>
      </c>
      <c r="W165" s="204">
        <v>570876</v>
      </c>
      <c r="X165" s="204"/>
      <c r="Y165" s="204">
        <v>298282.2</v>
      </c>
      <c r="Z165" s="204">
        <v>1280239</v>
      </c>
      <c r="AA165" s="204">
        <v>842239</v>
      </c>
      <c r="AB165" s="204">
        <v>553522</v>
      </c>
      <c r="AC165" s="204">
        <v>698662</v>
      </c>
      <c r="AD165" s="204">
        <v>1728813</v>
      </c>
      <c r="AE165" s="204">
        <v>3019483</v>
      </c>
      <c r="AF165" s="204">
        <v>882800</v>
      </c>
      <c r="AG165" s="204">
        <v>624195</v>
      </c>
      <c r="AH165" s="204">
        <v>1140400</v>
      </c>
      <c r="AI165" s="204">
        <v>2152304</v>
      </c>
      <c r="AJ165" s="204">
        <v>1002506</v>
      </c>
      <c r="AK165" s="204">
        <v>890700</v>
      </c>
      <c r="AL165" s="204">
        <v>9628</v>
      </c>
      <c r="AM165" s="204">
        <v>1454807</v>
      </c>
      <c r="AN165" s="204">
        <v>806251.29</v>
      </c>
      <c r="AO165" s="204">
        <v>2965537.9</v>
      </c>
      <c r="AP165" s="204">
        <v>2097993.6800000002</v>
      </c>
      <c r="AQ165" s="204">
        <v>1484550</v>
      </c>
      <c r="AR165" s="204">
        <v>625222</v>
      </c>
      <c r="AS165" s="204">
        <v>68100</v>
      </c>
      <c r="AT165" s="204">
        <v>1104222.8400000001</v>
      </c>
      <c r="AU165" s="204">
        <v>1784094</v>
      </c>
      <c r="AV165" s="204">
        <v>3540572.32</v>
      </c>
      <c r="AW165" s="204">
        <v>1411987</v>
      </c>
      <c r="AX165" s="204">
        <v>821490</v>
      </c>
      <c r="AY165" s="204">
        <v>1295837</v>
      </c>
      <c r="AZ165" s="204">
        <v>941569.9</v>
      </c>
      <c r="BA165" s="204">
        <v>963056</v>
      </c>
      <c r="BB165" s="204">
        <v>7489174</v>
      </c>
      <c r="BC165" s="204">
        <v>1066862</v>
      </c>
      <c r="BD165" s="204">
        <v>161226</v>
      </c>
      <c r="BE165" s="204">
        <v>3251573.32</v>
      </c>
      <c r="BF165" s="204">
        <v>357475</v>
      </c>
      <c r="BG165" s="204">
        <v>705151.61</v>
      </c>
      <c r="BH165" s="204">
        <v>7493467.0800000001</v>
      </c>
      <c r="BI165" s="204">
        <v>117618</v>
      </c>
      <c r="BJ165" s="204">
        <v>323500</v>
      </c>
      <c r="BK165" s="204">
        <v>2063100</v>
      </c>
      <c r="BL165" s="204">
        <v>734687.38</v>
      </c>
      <c r="BM165" s="204"/>
      <c r="BN165" s="204">
        <v>1925837</v>
      </c>
      <c r="BO165" s="204">
        <v>1089500</v>
      </c>
      <c r="BP165" s="204">
        <v>1435994.06</v>
      </c>
      <c r="BQ165" s="204">
        <v>1764300</v>
      </c>
      <c r="BR165" s="204">
        <v>1511700.75</v>
      </c>
      <c r="BS165" s="204"/>
      <c r="BT165" s="204">
        <v>1531700</v>
      </c>
      <c r="BU165" s="204">
        <v>2189348</v>
      </c>
      <c r="BV165" s="204">
        <v>920400</v>
      </c>
      <c r="BW165" s="204">
        <v>402330</v>
      </c>
      <c r="BX165" s="204">
        <v>1526200</v>
      </c>
      <c r="BY165" s="204">
        <v>3706752.33</v>
      </c>
      <c r="BZ165" s="204">
        <v>866830</v>
      </c>
      <c r="CA165" s="204">
        <v>1442500</v>
      </c>
      <c r="CB165" s="204">
        <v>1278008</v>
      </c>
      <c r="CC165" s="204">
        <v>1608777.9</v>
      </c>
      <c r="CD165" s="204">
        <v>3284226.45</v>
      </c>
      <c r="CE165" s="204">
        <v>1979147</v>
      </c>
      <c r="CF165" s="204">
        <v>2437223.14</v>
      </c>
      <c r="CG165" s="204">
        <v>942136.17</v>
      </c>
      <c r="CH165" s="204">
        <v>995029</v>
      </c>
      <c r="CI165" s="204">
        <v>1195259</v>
      </c>
      <c r="CJ165" s="204">
        <v>988797</v>
      </c>
      <c r="CK165" s="206">
        <v>3203048</v>
      </c>
      <c r="CL165" s="204">
        <v>776873.32</v>
      </c>
      <c r="CM165" s="204">
        <v>766260</v>
      </c>
    </row>
    <row r="166" spans="1:91" ht="24.6">
      <c r="A166" s="125">
        <v>19</v>
      </c>
      <c r="B166" s="255" t="s">
        <v>895</v>
      </c>
      <c r="C166" s="147" t="s">
        <v>1258</v>
      </c>
      <c r="D166" s="204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204"/>
      <c r="AV166" s="204"/>
      <c r="AW166" s="204"/>
      <c r="AX166" s="204"/>
      <c r="AY166" s="204"/>
      <c r="AZ166" s="204"/>
      <c r="BA166" s="204"/>
      <c r="BB166" s="204"/>
      <c r="BC166" s="204"/>
      <c r="BD166" s="204"/>
      <c r="BE166" s="204"/>
      <c r="BF166" s="204"/>
      <c r="BG166" s="204"/>
      <c r="BH166" s="204"/>
      <c r="BI166" s="204">
        <v>13363.4</v>
      </c>
      <c r="BJ166" s="204"/>
      <c r="BK166" s="204"/>
      <c r="BL166" s="204"/>
      <c r="BM166" s="204"/>
      <c r="BN166" s="204"/>
      <c r="BO166" s="204"/>
      <c r="BP166" s="204"/>
      <c r="BQ166" s="204"/>
      <c r="BR166" s="204"/>
      <c r="BS166" s="204"/>
      <c r="BT166" s="204"/>
      <c r="BU166" s="204"/>
      <c r="BV166" s="204"/>
      <c r="BW166" s="204"/>
      <c r="BX166" s="204"/>
      <c r="BY166" s="204"/>
      <c r="BZ166" s="204"/>
      <c r="CA166" s="204"/>
      <c r="CB166" s="204"/>
      <c r="CC166" s="204"/>
      <c r="CD166" s="204"/>
      <c r="CE166" s="204"/>
      <c r="CF166" s="204"/>
      <c r="CG166" s="204"/>
      <c r="CH166" s="204"/>
      <c r="CI166" s="204"/>
      <c r="CJ166" s="204"/>
      <c r="CK166" s="204"/>
      <c r="CL166" s="204"/>
      <c r="CM166" s="204"/>
    </row>
    <row r="167" spans="1:91" ht="24.6">
      <c r="A167" s="125">
        <v>19</v>
      </c>
      <c r="B167" s="255" t="s">
        <v>896</v>
      </c>
      <c r="C167" s="147" t="s">
        <v>1259</v>
      </c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>
        <v>1650000</v>
      </c>
      <c r="AO167" s="204"/>
      <c r="AP167" s="204"/>
      <c r="AQ167" s="204"/>
      <c r="AR167" s="204"/>
      <c r="AS167" s="204"/>
      <c r="AT167" s="204"/>
      <c r="AU167" s="204"/>
      <c r="AV167" s="204"/>
      <c r="AW167" s="204"/>
      <c r="AX167" s="204">
        <v>12200</v>
      </c>
      <c r="AY167" s="204"/>
      <c r="AZ167" s="204"/>
      <c r="BA167" s="204"/>
      <c r="BB167" s="204"/>
      <c r="BC167" s="204"/>
      <c r="BD167" s="204"/>
      <c r="BE167" s="204"/>
      <c r="BF167" s="204"/>
      <c r="BG167" s="204"/>
      <c r="BH167" s="204"/>
      <c r="BI167" s="204"/>
      <c r="BJ167" s="204"/>
      <c r="BK167" s="204"/>
      <c r="BL167" s="204"/>
      <c r="BM167" s="204"/>
      <c r="BN167" s="204"/>
      <c r="BO167" s="204"/>
      <c r="BP167" s="204"/>
      <c r="BQ167" s="204"/>
      <c r="BR167" s="204"/>
      <c r="BS167" s="204"/>
      <c r="BT167" s="204"/>
      <c r="BU167" s="204"/>
      <c r="BV167" s="204"/>
      <c r="BW167" s="204"/>
      <c r="BX167" s="204"/>
      <c r="BY167" s="204"/>
      <c r="BZ167" s="204"/>
      <c r="CA167" s="204"/>
      <c r="CB167" s="204"/>
      <c r="CC167" s="204"/>
      <c r="CD167" s="204"/>
      <c r="CE167" s="204"/>
      <c r="CF167" s="204"/>
      <c r="CG167" s="204"/>
      <c r="CH167" s="204"/>
      <c r="CI167" s="204"/>
      <c r="CJ167" s="204"/>
      <c r="CK167" s="204"/>
      <c r="CL167" s="204"/>
      <c r="CM167" s="204"/>
    </row>
    <row r="168" spans="1:91" ht="24.6">
      <c r="A168" s="125">
        <v>19</v>
      </c>
      <c r="B168" s="255" t="s">
        <v>897</v>
      </c>
      <c r="C168" s="147" t="s">
        <v>1260</v>
      </c>
      <c r="D168" s="204"/>
      <c r="E168" s="204">
        <v>2550000</v>
      </c>
      <c r="F168" s="204">
        <v>72690</v>
      </c>
      <c r="G168" s="204">
        <v>167382</v>
      </c>
      <c r="H168" s="204"/>
      <c r="I168" s="204"/>
      <c r="J168" s="204">
        <v>110075</v>
      </c>
      <c r="K168" s="204">
        <v>95080</v>
      </c>
      <c r="L168" s="204">
        <v>61900</v>
      </c>
      <c r="M168" s="204">
        <v>33911</v>
      </c>
      <c r="N168" s="204">
        <v>97140</v>
      </c>
      <c r="O168" s="204"/>
      <c r="P168" s="204"/>
      <c r="Q168" s="204">
        <v>107264</v>
      </c>
      <c r="R168" s="204">
        <v>111950</v>
      </c>
      <c r="S168" s="204">
        <v>187536.75</v>
      </c>
      <c r="T168" s="204">
        <v>402191.03</v>
      </c>
      <c r="U168" s="204">
        <v>88768.75</v>
      </c>
      <c r="V168" s="204">
        <v>83450</v>
      </c>
      <c r="W168" s="204">
        <v>38603</v>
      </c>
      <c r="X168" s="204"/>
      <c r="Y168" s="204"/>
      <c r="Z168" s="204">
        <v>55685.5</v>
      </c>
      <c r="AA168" s="204"/>
      <c r="AB168" s="204"/>
      <c r="AC168" s="204">
        <v>14800</v>
      </c>
      <c r="AD168" s="204"/>
      <c r="AE168" s="204">
        <v>63416.25</v>
      </c>
      <c r="AF168" s="204">
        <v>68900</v>
      </c>
      <c r="AG168" s="204"/>
      <c r="AH168" s="204">
        <v>52354</v>
      </c>
      <c r="AI168" s="204">
        <v>192798</v>
      </c>
      <c r="AJ168" s="204">
        <v>37600</v>
      </c>
      <c r="AK168" s="204">
        <v>41685</v>
      </c>
      <c r="AL168" s="204"/>
      <c r="AM168" s="204">
        <v>58452</v>
      </c>
      <c r="AN168" s="204">
        <v>437466</v>
      </c>
      <c r="AO168" s="204">
        <v>128876</v>
      </c>
      <c r="AP168" s="204">
        <v>122973</v>
      </c>
      <c r="AQ168" s="204">
        <v>83560</v>
      </c>
      <c r="AR168" s="204">
        <v>15000</v>
      </c>
      <c r="AS168" s="204"/>
      <c r="AT168" s="204">
        <v>113650</v>
      </c>
      <c r="AU168" s="204">
        <v>58550</v>
      </c>
      <c r="AV168" s="204">
        <v>156177</v>
      </c>
      <c r="AW168" s="204">
        <v>58410</v>
      </c>
      <c r="AX168" s="204">
        <v>51300</v>
      </c>
      <c r="AY168" s="204">
        <v>85150</v>
      </c>
      <c r="AZ168" s="204">
        <v>104500</v>
      </c>
      <c r="BA168" s="204">
        <v>15178</v>
      </c>
      <c r="BB168" s="204">
        <v>446475.5</v>
      </c>
      <c r="BC168" s="204">
        <v>11600</v>
      </c>
      <c r="BD168" s="204"/>
      <c r="BE168" s="204">
        <v>12240</v>
      </c>
      <c r="BF168" s="204">
        <v>69450</v>
      </c>
      <c r="BG168" s="204">
        <v>38199</v>
      </c>
      <c r="BH168" s="204">
        <v>312184.05</v>
      </c>
      <c r="BI168" s="204">
        <v>38000</v>
      </c>
      <c r="BJ168" s="204"/>
      <c r="BK168" s="204">
        <v>27328</v>
      </c>
      <c r="BL168" s="204">
        <v>11746</v>
      </c>
      <c r="BM168" s="204"/>
      <c r="BN168" s="204">
        <v>159283</v>
      </c>
      <c r="BO168" s="204">
        <v>16220</v>
      </c>
      <c r="BP168" s="204">
        <v>200000</v>
      </c>
      <c r="BQ168" s="204">
        <v>63250</v>
      </c>
      <c r="BR168" s="204">
        <v>32630</v>
      </c>
      <c r="BS168" s="204"/>
      <c r="BT168" s="204">
        <v>67650</v>
      </c>
      <c r="BU168" s="204">
        <v>155096.25</v>
      </c>
      <c r="BV168" s="204"/>
      <c r="BW168" s="204">
        <v>8889</v>
      </c>
      <c r="BX168" s="204">
        <v>70669.75</v>
      </c>
      <c r="BY168" s="204">
        <v>218523.5</v>
      </c>
      <c r="BZ168" s="204">
        <v>44300</v>
      </c>
      <c r="CA168" s="204">
        <v>24101.5</v>
      </c>
      <c r="CB168" s="204">
        <v>83098.25</v>
      </c>
      <c r="CC168" s="204">
        <v>145435.75</v>
      </c>
      <c r="CD168" s="204">
        <v>80395</v>
      </c>
      <c r="CE168" s="204">
        <v>72237.5</v>
      </c>
      <c r="CF168" s="204">
        <v>227070</v>
      </c>
      <c r="CG168" s="204">
        <v>49400</v>
      </c>
      <c r="CH168" s="204">
        <v>28161</v>
      </c>
      <c r="CI168" s="204">
        <v>6400</v>
      </c>
      <c r="CJ168" s="204">
        <v>37409</v>
      </c>
      <c r="CK168" s="204">
        <v>202226</v>
      </c>
      <c r="CL168" s="204">
        <v>20678</v>
      </c>
      <c r="CM168" s="204">
        <v>51768</v>
      </c>
    </row>
    <row r="169" spans="1:91" ht="24.6">
      <c r="A169" s="125">
        <v>19</v>
      </c>
      <c r="B169" s="255" t="s">
        <v>898</v>
      </c>
      <c r="C169" s="147" t="s">
        <v>489</v>
      </c>
      <c r="D169" s="204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204"/>
      <c r="AV169" s="204"/>
      <c r="AW169" s="204"/>
      <c r="AX169" s="204">
        <v>335000</v>
      </c>
      <c r="AY169" s="204"/>
      <c r="AZ169" s="204"/>
      <c r="BA169" s="204"/>
      <c r="BB169" s="204"/>
      <c r="BC169" s="204"/>
      <c r="BD169" s="204"/>
      <c r="BE169" s="204"/>
      <c r="BF169" s="204"/>
      <c r="BG169" s="204"/>
      <c r="BH169" s="204"/>
      <c r="BI169" s="204"/>
      <c r="BJ169" s="204"/>
      <c r="BK169" s="204"/>
      <c r="BL169" s="204"/>
      <c r="BM169" s="204"/>
      <c r="BN169" s="204"/>
      <c r="BO169" s="204"/>
      <c r="BP169" s="204"/>
      <c r="BQ169" s="204"/>
      <c r="BR169" s="204"/>
      <c r="BS169" s="204"/>
      <c r="BT169" s="204"/>
      <c r="BU169" s="204"/>
      <c r="BV169" s="204"/>
      <c r="BW169" s="204"/>
      <c r="BX169" s="204"/>
      <c r="BY169" s="204"/>
      <c r="BZ169" s="204"/>
      <c r="CA169" s="204"/>
      <c r="CB169" s="204"/>
      <c r="CC169" s="204"/>
      <c r="CD169" s="204"/>
      <c r="CE169" s="204"/>
      <c r="CF169" s="204"/>
      <c r="CG169" s="204"/>
      <c r="CH169" s="204"/>
      <c r="CI169" s="204"/>
      <c r="CJ169" s="204"/>
      <c r="CK169" s="204"/>
      <c r="CL169" s="204"/>
      <c r="CM169" s="204"/>
    </row>
    <row r="170" spans="1:91" ht="24.6">
      <c r="A170" s="125">
        <v>19</v>
      </c>
      <c r="B170" s="255" t="s">
        <v>899</v>
      </c>
      <c r="C170" s="147" t="s">
        <v>490</v>
      </c>
      <c r="D170" s="204">
        <v>776405.5</v>
      </c>
      <c r="E170" s="204">
        <v>106920</v>
      </c>
      <c r="F170" s="204">
        <v>219650</v>
      </c>
      <c r="G170" s="204">
        <v>150390</v>
      </c>
      <c r="H170" s="204">
        <v>62350</v>
      </c>
      <c r="I170" s="204">
        <v>146235</v>
      </c>
      <c r="J170" s="204">
        <v>178260</v>
      </c>
      <c r="K170" s="204">
        <v>228725</v>
      </c>
      <c r="L170" s="204">
        <v>86160</v>
      </c>
      <c r="M170" s="204">
        <v>75990</v>
      </c>
      <c r="N170" s="204">
        <v>304100</v>
      </c>
      <c r="O170" s="204">
        <v>65195</v>
      </c>
      <c r="P170" s="204">
        <v>559430</v>
      </c>
      <c r="Q170" s="204">
        <v>258510</v>
      </c>
      <c r="R170" s="204">
        <v>159960</v>
      </c>
      <c r="S170" s="204">
        <v>303150</v>
      </c>
      <c r="T170" s="204">
        <v>217310</v>
      </c>
      <c r="U170" s="204">
        <v>256339</v>
      </c>
      <c r="V170" s="204">
        <v>184885</v>
      </c>
      <c r="W170" s="204">
        <v>76060</v>
      </c>
      <c r="X170" s="204">
        <v>822510</v>
      </c>
      <c r="Y170" s="204">
        <v>136170</v>
      </c>
      <c r="Z170" s="204">
        <v>290540</v>
      </c>
      <c r="AA170" s="204">
        <v>184050</v>
      </c>
      <c r="AB170" s="204">
        <v>55570</v>
      </c>
      <c r="AC170" s="204">
        <v>137280</v>
      </c>
      <c r="AD170" s="204">
        <v>131370</v>
      </c>
      <c r="AE170" s="204">
        <v>346080</v>
      </c>
      <c r="AF170" s="204">
        <v>93270</v>
      </c>
      <c r="AG170" s="204">
        <v>102575</v>
      </c>
      <c r="AH170" s="204">
        <v>120840</v>
      </c>
      <c r="AI170" s="204">
        <v>244210</v>
      </c>
      <c r="AJ170" s="204">
        <v>137590</v>
      </c>
      <c r="AK170" s="204">
        <v>102390</v>
      </c>
      <c r="AL170" s="204">
        <v>1228498</v>
      </c>
      <c r="AM170" s="204">
        <v>103320</v>
      </c>
      <c r="AN170" s="204">
        <v>50150</v>
      </c>
      <c r="AO170" s="204">
        <v>162105</v>
      </c>
      <c r="AP170" s="204">
        <v>209370</v>
      </c>
      <c r="AQ170" s="204">
        <v>153550</v>
      </c>
      <c r="AR170" s="204">
        <v>56160</v>
      </c>
      <c r="AS170" s="204"/>
      <c r="AT170" s="204">
        <v>152990</v>
      </c>
      <c r="AU170" s="204">
        <v>95540</v>
      </c>
      <c r="AV170" s="204">
        <v>185267</v>
      </c>
      <c r="AW170" s="204">
        <v>76830</v>
      </c>
      <c r="AX170" s="204">
        <v>93630.5</v>
      </c>
      <c r="AY170" s="204">
        <v>168035</v>
      </c>
      <c r="AZ170" s="204">
        <v>136955</v>
      </c>
      <c r="BA170" s="204">
        <v>83930</v>
      </c>
      <c r="BB170" s="204"/>
      <c r="BC170" s="204">
        <v>103965</v>
      </c>
      <c r="BD170" s="204">
        <v>967040</v>
      </c>
      <c r="BE170" s="204">
        <v>331670</v>
      </c>
      <c r="BF170" s="204">
        <v>144750</v>
      </c>
      <c r="BG170" s="204">
        <v>136500</v>
      </c>
      <c r="BH170" s="204">
        <v>590730</v>
      </c>
      <c r="BI170" s="204">
        <v>194585</v>
      </c>
      <c r="BJ170" s="204">
        <v>72120</v>
      </c>
      <c r="BK170" s="204">
        <v>167670</v>
      </c>
      <c r="BL170" s="204">
        <v>162340</v>
      </c>
      <c r="BM170" s="204">
        <v>278010</v>
      </c>
      <c r="BN170" s="204">
        <v>269670</v>
      </c>
      <c r="BO170" s="204">
        <v>166050</v>
      </c>
      <c r="BP170" s="204">
        <v>363390</v>
      </c>
      <c r="BQ170" s="204"/>
      <c r="BR170" s="204">
        <v>152160</v>
      </c>
      <c r="BS170" s="204">
        <v>1529100</v>
      </c>
      <c r="BT170" s="204">
        <v>252000</v>
      </c>
      <c r="BU170" s="204">
        <v>239921</v>
      </c>
      <c r="BV170" s="204">
        <v>665420</v>
      </c>
      <c r="BW170" s="204">
        <v>29400</v>
      </c>
      <c r="BX170" s="204">
        <v>185210</v>
      </c>
      <c r="BY170" s="204">
        <v>492870</v>
      </c>
      <c r="BZ170" s="204">
        <v>96536</v>
      </c>
      <c r="CA170" s="204">
        <v>165240</v>
      </c>
      <c r="CB170" s="204">
        <v>119160</v>
      </c>
      <c r="CC170" s="204">
        <v>259445</v>
      </c>
      <c r="CD170" s="204">
        <v>411390</v>
      </c>
      <c r="CE170" s="204">
        <v>259666</v>
      </c>
      <c r="CF170" s="204">
        <v>467130</v>
      </c>
      <c r="CG170" s="204">
        <v>178494</v>
      </c>
      <c r="CH170" s="204">
        <v>134286</v>
      </c>
      <c r="CI170" s="204">
        <v>142065</v>
      </c>
      <c r="CJ170" s="204">
        <v>174840</v>
      </c>
      <c r="CK170" s="204">
        <v>419724</v>
      </c>
      <c r="CL170" s="204">
        <v>138252</v>
      </c>
      <c r="CM170" s="204">
        <v>127320</v>
      </c>
    </row>
    <row r="171" spans="1:91" ht="49.2">
      <c r="A171" s="125">
        <v>20</v>
      </c>
      <c r="B171" s="255" t="s">
        <v>900</v>
      </c>
      <c r="C171" s="147" t="s">
        <v>491</v>
      </c>
      <c r="D171" s="204">
        <v>122579363.28</v>
      </c>
      <c r="E171" s="204">
        <v>17059200</v>
      </c>
      <c r="F171" s="204">
        <v>17280336.460000001</v>
      </c>
      <c r="G171" s="204">
        <v>17884222.260000002</v>
      </c>
      <c r="H171" s="204">
        <v>12896389.35</v>
      </c>
      <c r="I171" s="204">
        <v>19924319.489999998</v>
      </c>
      <c r="J171" s="204">
        <v>24827903.449999999</v>
      </c>
      <c r="K171" s="204">
        <v>25744823.34</v>
      </c>
      <c r="L171" s="204">
        <v>16731120</v>
      </c>
      <c r="M171" s="204">
        <v>15804830</v>
      </c>
      <c r="N171" s="204">
        <v>35856162.259999998</v>
      </c>
      <c r="O171" s="204">
        <v>4798713.2300000004</v>
      </c>
      <c r="P171" s="204">
        <v>57193169.090000004</v>
      </c>
      <c r="Q171" s="204">
        <v>15041430</v>
      </c>
      <c r="R171" s="204">
        <v>14590614.85</v>
      </c>
      <c r="S171" s="204">
        <v>26264069.030000001</v>
      </c>
      <c r="T171" s="204">
        <v>15083282.58</v>
      </c>
      <c r="U171" s="204">
        <v>13449684</v>
      </c>
      <c r="V171" s="204">
        <v>14601500</v>
      </c>
      <c r="W171" s="204">
        <v>8593294.3200000003</v>
      </c>
      <c r="X171" s="204">
        <v>148209143.03</v>
      </c>
      <c r="Y171" s="204">
        <v>10512814.199999999</v>
      </c>
      <c r="Z171" s="204">
        <v>19641851.300000001</v>
      </c>
      <c r="AA171" s="204">
        <v>13110990</v>
      </c>
      <c r="AB171" s="204">
        <v>8667618</v>
      </c>
      <c r="AC171" s="204">
        <v>10793080.32</v>
      </c>
      <c r="AD171" s="204">
        <v>12565136.970000001</v>
      </c>
      <c r="AE171" s="204">
        <v>39014106.460000001</v>
      </c>
      <c r="AF171" s="204">
        <v>14005622.26</v>
      </c>
      <c r="AG171" s="204">
        <v>12202513.550000001</v>
      </c>
      <c r="AH171" s="204">
        <v>14571678</v>
      </c>
      <c r="AI171" s="204">
        <v>24465938.640000001</v>
      </c>
      <c r="AJ171" s="204">
        <v>12068339.35</v>
      </c>
      <c r="AK171" s="204">
        <v>8688183.2200000007</v>
      </c>
      <c r="AL171" s="204">
        <v>229302937.25</v>
      </c>
      <c r="AM171" s="204">
        <v>15619810</v>
      </c>
      <c r="AN171" s="204">
        <v>12421610</v>
      </c>
      <c r="AO171" s="204">
        <v>23702338.620000001</v>
      </c>
      <c r="AP171" s="204">
        <v>27983432.719999999</v>
      </c>
      <c r="AQ171" s="204">
        <v>14952233.869999999</v>
      </c>
      <c r="AR171" s="204">
        <v>7960290</v>
      </c>
      <c r="AS171" s="204">
        <v>48844513.310000002</v>
      </c>
      <c r="AT171" s="204">
        <v>13700206.449999999</v>
      </c>
      <c r="AU171" s="204">
        <v>22578333</v>
      </c>
      <c r="AV171" s="204">
        <v>30270089.350000001</v>
      </c>
      <c r="AW171" s="204">
        <v>14963500</v>
      </c>
      <c r="AX171" s="204">
        <v>9850279.6699999999</v>
      </c>
      <c r="AY171" s="204">
        <v>15916310</v>
      </c>
      <c r="AZ171" s="204">
        <v>11945350</v>
      </c>
      <c r="BA171" s="204">
        <v>11751620</v>
      </c>
      <c r="BB171" s="204">
        <v>67347769.569999993</v>
      </c>
      <c r="BC171" s="204">
        <v>12208388.060000001</v>
      </c>
      <c r="BD171" s="204">
        <v>124813488</v>
      </c>
      <c r="BE171" s="204">
        <v>38024794.219999999</v>
      </c>
      <c r="BF171" s="204">
        <v>15056182.35</v>
      </c>
      <c r="BG171" s="204">
        <v>12463692.92</v>
      </c>
      <c r="BH171" s="204">
        <v>69365907.189999998</v>
      </c>
      <c r="BI171" s="204">
        <v>8266952.8200000003</v>
      </c>
      <c r="BJ171" s="204">
        <v>6496402.2599999998</v>
      </c>
      <c r="BK171" s="204">
        <v>7947340</v>
      </c>
      <c r="BL171" s="204">
        <v>7463940</v>
      </c>
      <c r="BM171" s="204">
        <v>95279718.780000001</v>
      </c>
      <c r="BN171" s="204">
        <v>23735827.899999999</v>
      </c>
      <c r="BO171" s="204">
        <v>18551902.260000002</v>
      </c>
      <c r="BP171" s="204">
        <v>27404946.489999998</v>
      </c>
      <c r="BQ171" s="204">
        <v>18383529.68</v>
      </c>
      <c r="BR171" s="204">
        <v>12169167.77</v>
      </c>
      <c r="BS171" s="206">
        <v>349741636.92000002</v>
      </c>
      <c r="BT171" s="206">
        <v>19516480</v>
      </c>
      <c r="BU171" s="206">
        <v>19241009.420000002</v>
      </c>
      <c r="BV171" s="206">
        <v>63492267.030000001</v>
      </c>
      <c r="BW171" s="206">
        <v>5867320</v>
      </c>
      <c r="BX171" s="206">
        <v>15142426.77</v>
      </c>
      <c r="BY171" s="206">
        <v>37010388.219999999</v>
      </c>
      <c r="BZ171" s="204">
        <v>12515549.35</v>
      </c>
      <c r="CA171" s="206">
        <v>12468972.26</v>
      </c>
      <c r="CB171" s="206">
        <v>16316340</v>
      </c>
      <c r="CC171" s="206">
        <v>19821280</v>
      </c>
      <c r="CD171" s="206">
        <v>37385080</v>
      </c>
      <c r="CE171" s="206">
        <v>21315614.210000001</v>
      </c>
      <c r="CF171" s="206">
        <v>28888037.350000001</v>
      </c>
      <c r="CG171" s="204">
        <v>10571783.050000001</v>
      </c>
      <c r="CH171" s="206">
        <v>12201076.779999999</v>
      </c>
      <c r="CI171" s="206">
        <v>9139642</v>
      </c>
      <c r="CJ171" s="206">
        <v>9930622</v>
      </c>
      <c r="CK171" s="206">
        <v>36019865</v>
      </c>
      <c r="CL171" s="204">
        <v>7001450</v>
      </c>
      <c r="CM171" s="206">
        <v>6557340</v>
      </c>
    </row>
    <row r="172" spans="1:91" ht="24.6">
      <c r="A172" s="125">
        <v>20</v>
      </c>
      <c r="B172" s="255" t="s">
        <v>901</v>
      </c>
      <c r="C172" s="147" t="s">
        <v>492</v>
      </c>
      <c r="D172" s="204">
        <v>7747920</v>
      </c>
      <c r="E172" s="204">
        <v>613380</v>
      </c>
      <c r="F172" s="204">
        <v>262620</v>
      </c>
      <c r="G172" s="204">
        <v>498592.9</v>
      </c>
      <c r="H172" s="204">
        <v>166930</v>
      </c>
      <c r="I172" s="204"/>
      <c r="J172" s="204">
        <v>711370</v>
      </c>
      <c r="K172" s="204">
        <v>452820</v>
      </c>
      <c r="L172" s="204">
        <v>416100</v>
      </c>
      <c r="M172" s="204">
        <v>105780</v>
      </c>
      <c r="N172" s="204">
        <v>1078943.55</v>
      </c>
      <c r="O172" s="204">
        <v>305590</v>
      </c>
      <c r="P172" s="204">
        <v>6211140</v>
      </c>
      <c r="Q172" s="204">
        <v>263100</v>
      </c>
      <c r="R172" s="204">
        <v>866980</v>
      </c>
      <c r="S172" s="204">
        <v>838650</v>
      </c>
      <c r="T172" s="204">
        <v>449120</v>
      </c>
      <c r="U172" s="204">
        <v>519360</v>
      </c>
      <c r="V172" s="204">
        <v>340540</v>
      </c>
      <c r="W172" s="204">
        <v>244520</v>
      </c>
      <c r="X172" s="204">
        <v>5853780</v>
      </c>
      <c r="Y172" s="204">
        <v>537240</v>
      </c>
      <c r="Z172" s="204">
        <v>992040</v>
      </c>
      <c r="AA172" s="204">
        <v>652750</v>
      </c>
      <c r="AB172" s="204">
        <v>781260</v>
      </c>
      <c r="AC172" s="204">
        <v>522031.61</v>
      </c>
      <c r="AD172" s="204">
        <v>503160</v>
      </c>
      <c r="AE172" s="204">
        <v>2379260</v>
      </c>
      <c r="AF172" s="204">
        <v>476100</v>
      </c>
      <c r="AG172" s="204">
        <v>742840</v>
      </c>
      <c r="AH172" s="204">
        <v>140580</v>
      </c>
      <c r="AI172" s="204">
        <v>1192380</v>
      </c>
      <c r="AJ172" s="204">
        <v>964140</v>
      </c>
      <c r="AK172" s="204">
        <v>1267320</v>
      </c>
      <c r="AL172" s="204">
        <v>11645520</v>
      </c>
      <c r="AM172" s="204">
        <v>783360</v>
      </c>
      <c r="AN172" s="204">
        <v>580894.18999999994</v>
      </c>
      <c r="AO172" s="204">
        <v>5471391</v>
      </c>
      <c r="AP172" s="204">
        <v>500640</v>
      </c>
      <c r="AQ172" s="204">
        <v>1185360</v>
      </c>
      <c r="AR172" s="204">
        <v>433300</v>
      </c>
      <c r="AS172" s="204">
        <v>568830</v>
      </c>
      <c r="AT172" s="204">
        <v>907620</v>
      </c>
      <c r="AU172" s="204">
        <v>581540</v>
      </c>
      <c r="AV172" s="204">
        <v>1078620</v>
      </c>
      <c r="AW172" s="204">
        <v>733320</v>
      </c>
      <c r="AX172" s="204">
        <v>677670</v>
      </c>
      <c r="AY172" s="204">
        <v>3965760</v>
      </c>
      <c r="AZ172" s="204">
        <v>1168980</v>
      </c>
      <c r="BA172" s="204">
        <v>798720</v>
      </c>
      <c r="BB172" s="204">
        <v>2624350</v>
      </c>
      <c r="BC172" s="204">
        <v>644580</v>
      </c>
      <c r="BD172" s="204">
        <v>8390300</v>
      </c>
      <c r="BE172" s="204">
        <v>805484.88</v>
      </c>
      <c r="BF172" s="204">
        <v>1230680</v>
      </c>
      <c r="BG172" s="204">
        <v>319794.84000000003</v>
      </c>
      <c r="BH172" s="204">
        <v>1303510</v>
      </c>
      <c r="BI172" s="204">
        <v>790580</v>
      </c>
      <c r="BJ172" s="204">
        <v>331700</v>
      </c>
      <c r="BK172" s="204">
        <v>618120</v>
      </c>
      <c r="BL172" s="204">
        <v>536700</v>
      </c>
      <c r="BM172" s="204">
        <v>4710000</v>
      </c>
      <c r="BN172" s="204">
        <v>1478890</v>
      </c>
      <c r="BO172" s="204">
        <v>904200</v>
      </c>
      <c r="BP172" s="204">
        <v>681761.94</v>
      </c>
      <c r="BQ172" s="204">
        <v>1185300</v>
      </c>
      <c r="BR172" s="204">
        <v>612380</v>
      </c>
      <c r="BS172" s="206">
        <v>11156213.74</v>
      </c>
      <c r="BT172" s="204">
        <v>1457090</v>
      </c>
      <c r="BU172" s="204">
        <v>2065750</v>
      </c>
      <c r="BV172" s="204">
        <v>2623630</v>
      </c>
      <c r="BW172" s="204"/>
      <c r="BX172" s="204">
        <v>1658700</v>
      </c>
      <c r="BY172" s="204">
        <v>2238980</v>
      </c>
      <c r="BZ172" s="204">
        <v>735780</v>
      </c>
      <c r="CA172" s="204">
        <v>384510</v>
      </c>
      <c r="CB172" s="204">
        <v>1121780</v>
      </c>
      <c r="CC172" s="204">
        <v>1440680</v>
      </c>
      <c r="CD172" s="204">
        <v>1053140</v>
      </c>
      <c r="CE172" s="204">
        <v>1076040</v>
      </c>
      <c r="CF172" s="204">
        <v>1279340</v>
      </c>
      <c r="CG172" s="204">
        <v>80690</v>
      </c>
      <c r="CH172" s="204">
        <v>660540</v>
      </c>
      <c r="CI172" s="204">
        <v>471240</v>
      </c>
      <c r="CJ172" s="204">
        <v>2593520</v>
      </c>
      <c r="CK172" s="204">
        <v>1028250</v>
      </c>
      <c r="CL172" s="204">
        <v>223160</v>
      </c>
      <c r="CM172" s="204">
        <v>602680</v>
      </c>
    </row>
    <row r="173" spans="1:91" ht="24.6">
      <c r="A173" s="125">
        <v>20</v>
      </c>
      <c r="B173" s="255" t="s">
        <v>902</v>
      </c>
      <c r="C173" s="147" t="s">
        <v>1261</v>
      </c>
      <c r="D173" s="204">
        <v>142096.78</v>
      </c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>
        <v>60000</v>
      </c>
      <c r="Q173" s="204"/>
      <c r="R173" s="204"/>
      <c r="S173" s="204"/>
      <c r="T173" s="204"/>
      <c r="U173" s="204"/>
      <c r="V173" s="204"/>
      <c r="W173" s="204"/>
      <c r="X173" s="204">
        <v>60000</v>
      </c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>
        <v>50000</v>
      </c>
      <c r="AM173" s="204"/>
      <c r="AN173" s="204"/>
      <c r="AO173" s="204"/>
      <c r="AP173" s="204"/>
      <c r="AQ173" s="204"/>
      <c r="AR173" s="204"/>
      <c r="AS173" s="204">
        <v>50038.71</v>
      </c>
      <c r="AT173" s="204"/>
      <c r="AU173" s="204"/>
      <c r="AV173" s="204"/>
      <c r="AW173" s="204"/>
      <c r="AX173" s="204"/>
      <c r="AY173" s="204"/>
      <c r="AZ173" s="204"/>
      <c r="BA173" s="204"/>
      <c r="BB173" s="204">
        <v>50100</v>
      </c>
      <c r="BC173" s="204"/>
      <c r="BD173" s="204">
        <v>60000</v>
      </c>
      <c r="BE173" s="204"/>
      <c r="BF173" s="204"/>
      <c r="BG173" s="204"/>
      <c r="BH173" s="204">
        <v>10119.35</v>
      </c>
      <c r="BI173" s="204"/>
      <c r="BJ173" s="204"/>
      <c r="BK173" s="204"/>
      <c r="BL173" s="204"/>
      <c r="BM173" s="204">
        <v>141000</v>
      </c>
      <c r="BN173" s="204"/>
      <c r="BO173" s="204"/>
      <c r="BP173" s="204"/>
      <c r="BQ173" s="204"/>
      <c r="BR173" s="204"/>
      <c r="BS173" s="206">
        <v>60000</v>
      </c>
      <c r="BT173" s="206"/>
      <c r="BU173" s="206"/>
      <c r="BV173" s="206">
        <v>60000</v>
      </c>
      <c r="BW173" s="204"/>
      <c r="BX173" s="206"/>
      <c r="BY173" s="206"/>
      <c r="BZ173" s="206"/>
      <c r="CA173" s="206"/>
      <c r="CB173" s="206"/>
      <c r="CC173" s="206"/>
      <c r="CD173" s="206"/>
      <c r="CE173" s="206"/>
      <c r="CF173" s="206"/>
      <c r="CG173" s="206"/>
      <c r="CH173" s="206"/>
      <c r="CI173" s="206"/>
      <c r="CJ173" s="206"/>
      <c r="CK173" s="206"/>
      <c r="CL173" s="204"/>
      <c r="CM173" s="204"/>
    </row>
    <row r="174" spans="1:91" ht="24.6">
      <c r="A174" s="125">
        <v>20</v>
      </c>
      <c r="B174" s="255" t="s">
        <v>903</v>
      </c>
      <c r="C174" s="147" t="s">
        <v>493</v>
      </c>
      <c r="D174" s="204">
        <v>8721031.7200000007</v>
      </c>
      <c r="E174" s="204">
        <v>946600</v>
      </c>
      <c r="F174" s="204">
        <v>934274.19</v>
      </c>
      <c r="G174" s="204">
        <v>910722.57</v>
      </c>
      <c r="H174" s="204">
        <v>639212.9</v>
      </c>
      <c r="I174" s="204">
        <v>1203480.48</v>
      </c>
      <c r="J174" s="204">
        <v>1791141.93</v>
      </c>
      <c r="K174" s="204">
        <v>1634996.77</v>
      </c>
      <c r="L174" s="204">
        <v>1055012.8999999999</v>
      </c>
      <c r="M174" s="204">
        <v>829500</v>
      </c>
      <c r="N174" s="204">
        <v>2074890.32</v>
      </c>
      <c r="O174" s="204">
        <v>309500</v>
      </c>
      <c r="P174" s="204">
        <v>4636738.18</v>
      </c>
      <c r="Q174" s="204">
        <v>1032680.64</v>
      </c>
      <c r="R174" s="204">
        <v>366822.58</v>
      </c>
      <c r="S174" s="204">
        <v>1527648.38</v>
      </c>
      <c r="T174" s="204">
        <v>854334.94</v>
      </c>
      <c r="U174" s="204">
        <v>642600</v>
      </c>
      <c r="V174" s="204">
        <v>1007752.04</v>
      </c>
      <c r="W174" s="204">
        <v>611596.77</v>
      </c>
      <c r="X174" s="204">
        <v>8751858.4100000001</v>
      </c>
      <c r="Y174" s="204">
        <v>520664.51</v>
      </c>
      <c r="Z174" s="204">
        <v>1067150</v>
      </c>
      <c r="AA174" s="204">
        <v>799889.25</v>
      </c>
      <c r="AB174" s="204">
        <v>497180.65</v>
      </c>
      <c r="AC174" s="204">
        <v>576438.69999999995</v>
      </c>
      <c r="AD174" s="204">
        <v>839670.43</v>
      </c>
      <c r="AE174" s="204">
        <v>2509022.0499999998</v>
      </c>
      <c r="AF174" s="204">
        <v>695100</v>
      </c>
      <c r="AG174" s="204">
        <v>655583.87</v>
      </c>
      <c r="AH174" s="204">
        <v>802075.81</v>
      </c>
      <c r="AI174" s="204">
        <v>1627974.19</v>
      </c>
      <c r="AJ174" s="204">
        <v>636390.31999999995</v>
      </c>
      <c r="AK174" s="204">
        <v>533987</v>
      </c>
      <c r="AL174" s="204">
        <v>16115030.210000001</v>
      </c>
      <c r="AM174" s="204">
        <v>909356.45</v>
      </c>
      <c r="AN174" s="204">
        <v>575516.66</v>
      </c>
      <c r="AO174" s="204">
        <v>1690635.48</v>
      </c>
      <c r="AP174" s="204">
        <v>1791849.47</v>
      </c>
      <c r="AQ174" s="204">
        <v>751800</v>
      </c>
      <c r="AR174" s="204">
        <v>411600</v>
      </c>
      <c r="AS174" s="204">
        <v>3306672.04</v>
      </c>
      <c r="AT174" s="204">
        <v>766149.99</v>
      </c>
      <c r="AU174" s="204">
        <v>1368430</v>
      </c>
      <c r="AV174" s="204">
        <v>1798932.26</v>
      </c>
      <c r="AW174" s="204">
        <v>928496.77</v>
      </c>
      <c r="AX174" s="204">
        <v>565133.32999999996</v>
      </c>
      <c r="AY174" s="204">
        <v>1122566.67</v>
      </c>
      <c r="AZ174" s="204">
        <v>767455.91</v>
      </c>
      <c r="BA174" s="204">
        <v>662900</v>
      </c>
      <c r="BB174" s="204">
        <v>4924925.26</v>
      </c>
      <c r="BC174" s="204">
        <v>854297.31</v>
      </c>
      <c r="BD174" s="204">
        <v>8536300.5299999993</v>
      </c>
      <c r="BE174" s="204">
        <v>2259389.25</v>
      </c>
      <c r="BF174" s="204">
        <v>765912.9</v>
      </c>
      <c r="BG174" s="204">
        <v>634200</v>
      </c>
      <c r="BH174" s="204">
        <v>4697052.68</v>
      </c>
      <c r="BI174" s="204">
        <v>473200</v>
      </c>
      <c r="BJ174" s="204">
        <v>436984.41</v>
      </c>
      <c r="BK174" s="204">
        <v>480200</v>
      </c>
      <c r="BL174" s="204">
        <v>495645.16</v>
      </c>
      <c r="BM174" s="204">
        <v>7489608.5899999999</v>
      </c>
      <c r="BN174" s="204">
        <v>1328500.6399999999</v>
      </c>
      <c r="BO174" s="204">
        <v>980289.78</v>
      </c>
      <c r="BP174" s="204">
        <v>1823330.65</v>
      </c>
      <c r="BQ174" s="204">
        <v>1192958.05</v>
      </c>
      <c r="BR174" s="204">
        <v>445019.35</v>
      </c>
      <c r="BS174" s="204">
        <v>23515538.789999999</v>
      </c>
      <c r="BT174" s="204">
        <v>1093136.56</v>
      </c>
      <c r="BU174" s="204">
        <v>1276619.3500000001</v>
      </c>
      <c r="BV174" s="206">
        <v>4365185.1500000004</v>
      </c>
      <c r="BW174" s="204">
        <v>353703.23</v>
      </c>
      <c r="BX174" s="204">
        <v>961300</v>
      </c>
      <c r="BY174" s="204">
        <v>2597361.2999999998</v>
      </c>
      <c r="BZ174" s="204">
        <v>899558.06</v>
      </c>
      <c r="CA174" s="204">
        <v>816606.46</v>
      </c>
      <c r="CB174" s="204">
        <v>1226140.32</v>
      </c>
      <c r="CC174" s="204">
        <v>1170983.33</v>
      </c>
      <c r="CD174" s="204">
        <v>2585446.54</v>
      </c>
      <c r="CE174" s="204">
        <v>1673309.64</v>
      </c>
      <c r="CF174" s="204">
        <v>2247681.1800000002</v>
      </c>
      <c r="CG174" s="204">
        <v>637700</v>
      </c>
      <c r="CH174" s="204">
        <v>744100</v>
      </c>
      <c r="CI174" s="204">
        <v>588289.79</v>
      </c>
      <c r="CJ174" s="204">
        <v>834253.23</v>
      </c>
      <c r="CK174" s="204">
        <v>3019412.91</v>
      </c>
      <c r="CL174" s="204">
        <v>535831.18999999994</v>
      </c>
      <c r="CM174" s="204">
        <v>424583.87</v>
      </c>
    </row>
    <row r="175" spans="1:91" ht="24.6">
      <c r="A175" s="125">
        <v>20</v>
      </c>
      <c r="B175" s="255" t="s">
        <v>904</v>
      </c>
      <c r="C175" s="126" t="s">
        <v>1262</v>
      </c>
      <c r="D175" s="204"/>
      <c r="E175" s="204">
        <v>124306.97</v>
      </c>
      <c r="F175" s="204">
        <v>59400</v>
      </c>
      <c r="G175" s="204">
        <v>59400</v>
      </c>
      <c r="H175" s="204"/>
      <c r="I175" s="204"/>
      <c r="J175" s="204">
        <v>59400</v>
      </c>
      <c r="K175" s="204">
        <v>59400</v>
      </c>
      <c r="L175" s="204"/>
      <c r="M175" s="204"/>
      <c r="N175" s="204">
        <v>118800</v>
      </c>
      <c r="O175" s="204"/>
      <c r="P175" s="204">
        <v>96360</v>
      </c>
      <c r="Q175" s="204"/>
      <c r="R175" s="204"/>
      <c r="S175" s="204">
        <v>70993.55</v>
      </c>
      <c r="T175" s="204">
        <v>118800</v>
      </c>
      <c r="U175" s="204"/>
      <c r="V175" s="204">
        <v>22106.45</v>
      </c>
      <c r="W175" s="204"/>
      <c r="X175" s="204">
        <v>120900</v>
      </c>
      <c r="Y175" s="204">
        <v>59400</v>
      </c>
      <c r="Z175" s="204"/>
      <c r="AA175" s="204">
        <v>59400</v>
      </c>
      <c r="AB175" s="204"/>
      <c r="AC175" s="204">
        <v>118800</v>
      </c>
      <c r="AD175" s="204"/>
      <c r="AE175" s="204">
        <v>59400</v>
      </c>
      <c r="AF175" s="204">
        <v>59400</v>
      </c>
      <c r="AG175" s="204"/>
      <c r="AH175" s="204">
        <v>89222.58</v>
      </c>
      <c r="AI175" s="204"/>
      <c r="AJ175" s="204">
        <v>79664.52</v>
      </c>
      <c r="AK175" s="204"/>
      <c r="AL175" s="204">
        <v>530967.41</v>
      </c>
      <c r="AM175" s="204">
        <v>39600</v>
      </c>
      <c r="AN175" s="204"/>
      <c r="AO175" s="204">
        <v>59400</v>
      </c>
      <c r="AP175" s="204">
        <v>45322.58</v>
      </c>
      <c r="AQ175" s="204">
        <v>59400</v>
      </c>
      <c r="AR175" s="204"/>
      <c r="AS175" s="204">
        <v>148500</v>
      </c>
      <c r="AT175" s="204"/>
      <c r="AU175" s="204">
        <v>38813.33</v>
      </c>
      <c r="AV175" s="204">
        <v>59400</v>
      </c>
      <c r="AW175" s="204">
        <v>9900</v>
      </c>
      <c r="AX175" s="204"/>
      <c r="AY175" s="204">
        <v>67200</v>
      </c>
      <c r="AZ175" s="204">
        <v>64680</v>
      </c>
      <c r="BA175" s="204"/>
      <c r="BB175" s="204">
        <v>237600</v>
      </c>
      <c r="BC175" s="204"/>
      <c r="BD175" s="204">
        <v>350038.71</v>
      </c>
      <c r="BE175" s="204">
        <v>59400</v>
      </c>
      <c r="BF175" s="204">
        <v>59400</v>
      </c>
      <c r="BG175" s="204">
        <v>59400</v>
      </c>
      <c r="BH175" s="204">
        <v>287100</v>
      </c>
      <c r="BI175" s="204">
        <v>39600</v>
      </c>
      <c r="BJ175" s="204"/>
      <c r="BK175" s="204"/>
      <c r="BL175" s="204">
        <v>59400</v>
      </c>
      <c r="BM175" s="204">
        <v>178200</v>
      </c>
      <c r="BN175" s="204">
        <v>59400</v>
      </c>
      <c r="BO175" s="204"/>
      <c r="BP175" s="204">
        <v>59400</v>
      </c>
      <c r="BQ175" s="204"/>
      <c r="BR175" s="204"/>
      <c r="BS175" s="204">
        <v>2055348.39</v>
      </c>
      <c r="BT175" s="204">
        <v>59400</v>
      </c>
      <c r="BU175" s="204">
        <v>59400</v>
      </c>
      <c r="BV175" s="204">
        <v>186790</v>
      </c>
      <c r="BW175" s="204"/>
      <c r="BX175" s="204">
        <v>59400</v>
      </c>
      <c r="BY175" s="204">
        <v>59400</v>
      </c>
      <c r="BZ175" s="204">
        <v>59400</v>
      </c>
      <c r="CA175" s="204">
        <v>118800</v>
      </c>
      <c r="CB175" s="204">
        <v>59400</v>
      </c>
      <c r="CC175" s="204">
        <v>59400</v>
      </c>
      <c r="CD175" s="204">
        <v>118800</v>
      </c>
      <c r="CE175" s="204">
        <v>34641.94</v>
      </c>
      <c r="CF175" s="204">
        <v>118800</v>
      </c>
      <c r="CG175" s="204"/>
      <c r="CH175" s="204"/>
      <c r="CI175" s="204"/>
      <c r="CJ175" s="204"/>
      <c r="CK175" s="204"/>
      <c r="CL175" s="204"/>
      <c r="CM175" s="204">
        <v>30012.9</v>
      </c>
    </row>
    <row r="176" spans="1:91" ht="24.6">
      <c r="A176" s="125">
        <v>20</v>
      </c>
      <c r="B176" s="255" t="s">
        <v>905</v>
      </c>
      <c r="C176" s="126" t="s">
        <v>494</v>
      </c>
      <c r="D176" s="204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>
        <v>1893090</v>
      </c>
      <c r="Y176" s="204">
        <v>17715</v>
      </c>
      <c r="Z176" s="204">
        <v>1040</v>
      </c>
      <c r="AA176" s="204">
        <v>150450</v>
      </c>
      <c r="AB176" s="204">
        <v>4820</v>
      </c>
      <c r="AC176" s="204">
        <v>73780</v>
      </c>
      <c r="AD176" s="204"/>
      <c r="AE176" s="204">
        <v>1271790</v>
      </c>
      <c r="AF176" s="204">
        <v>81520</v>
      </c>
      <c r="AG176" s="204">
        <v>340390</v>
      </c>
      <c r="AH176" s="204"/>
      <c r="AI176" s="204">
        <v>123850</v>
      </c>
      <c r="AJ176" s="204">
        <v>335480</v>
      </c>
      <c r="AK176" s="204">
        <v>262800</v>
      </c>
      <c r="AL176" s="204">
        <v>8907417</v>
      </c>
      <c r="AM176" s="204"/>
      <c r="AN176" s="204"/>
      <c r="AO176" s="204"/>
      <c r="AP176" s="204"/>
      <c r="AQ176" s="204">
        <v>73170</v>
      </c>
      <c r="AR176" s="204"/>
      <c r="AS176" s="204"/>
      <c r="AT176" s="204"/>
      <c r="AU176" s="204"/>
      <c r="AV176" s="204">
        <v>317760</v>
      </c>
      <c r="AW176" s="204"/>
      <c r="AX176" s="204"/>
      <c r="AY176" s="204"/>
      <c r="AZ176" s="204"/>
      <c r="BA176" s="204"/>
      <c r="BB176" s="204">
        <v>1932599</v>
      </c>
      <c r="BC176" s="204">
        <v>28420</v>
      </c>
      <c r="BD176" s="204"/>
      <c r="BE176" s="204"/>
      <c r="BF176" s="204"/>
      <c r="BG176" s="204"/>
      <c r="BH176" s="204"/>
      <c r="BI176" s="204"/>
      <c r="BJ176" s="204"/>
      <c r="BK176" s="204"/>
      <c r="BL176" s="204"/>
      <c r="BM176" s="204"/>
      <c r="BN176" s="204"/>
      <c r="BO176" s="204"/>
      <c r="BP176" s="204"/>
      <c r="BQ176" s="204"/>
      <c r="BR176" s="204"/>
      <c r="BS176" s="204"/>
      <c r="BT176" s="204">
        <v>55020.5</v>
      </c>
      <c r="BU176" s="204"/>
      <c r="BV176" s="204"/>
      <c r="BW176" s="204"/>
      <c r="BX176" s="204"/>
      <c r="BY176" s="204"/>
      <c r="BZ176" s="204"/>
      <c r="CA176" s="204"/>
      <c r="CB176" s="204">
        <v>151420</v>
      </c>
      <c r="CC176" s="204"/>
      <c r="CD176" s="204"/>
      <c r="CE176" s="204"/>
      <c r="CF176" s="204">
        <v>259660</v>
      </c>
      <c r="CG176" s="204"/>
      <c r="CH176" s="204"/>
      <c r="CI176" s="204"/>
      <c r="CJ176" s="204"/>
      <c r="CK176" s="204"/>
      <c r="CL176" s="204"/>
      <c r="CM176" s="204"/>
    </row>
    <row r="177" spans="1:91" ht="24.6">
      <c r="A177" s="125">
        <v>20</v>
      </c>
      <c r="B177" s="255" t="s">
        <v>906</v>
      </c>
      <c r="C177" s="126" t="s">
        <v>495</v>
      </c>
      <c r="D177" s="204">
        <v>155079.79999999999</v>
      </c>
      <c r="E177" s="204"/>
      <c r="F177" s="204"/>
      <c r="G177" s="204">
        <v>76106.2</v>
      </c>
      <c r="H177" s="204"/>
      <c r="I177" s="204"/>
      <c r="J177" s="204">
        <v>9783.5499999999993</v>
      </c>
      <c r="K177" s="204"/>
      <c r="L177" s="204">
        <v>36594.69</v>
      </c>
      <c r="M177" s="204"/>
      <c r="N177" s="204">
        <v>94433.29</v>
      </c>
      <c r="O177" s="204"/>
      <c r="P177" s="204">
        <v>46598.16</v>
      </c>
      <c r="Q177" s="204">
        <v>15787.2</v>
      </c>
      <c r="R177" s="204">
        <v>5368.4</v>
      </c>
      <c r="S177" s="204"/>
      <c r="T177" s="204">
        <v>11641.26</v>
      </c>
      <c r="U177" s="204"/>
      <c r="V177" s="204"/>
      <c r="W177" s="204"/>
      <c r="X177" s="204">
        <v>364041.24</v>
      </c>
      <c r="Y177" s="204">
        <v>16602.080000000002</v>
      </c>
      <c r="Z177" s="204">
        <v>41306.239999999998</v>
      </c>
      <c r="AA177" s="204"/>
      <c r="AB177" s="204">
        <v>11378.64</v>
      </c>
      <c r="AC177" s="204">
        <v>7797.3</v>
      </c>
      <c r="AD177" s="204">
        <v>21989.56</v>
      </c>
      <c r="AE177" s="204">
        <v>49079.12</v>
      </c>
      <c r="AF177" s="204">
        <v>15492.48</v>
      </c>
      <c r="AG177" s="204"/>
      <c r="AH177" s="204">
        <v>5251.68</v>
      </c>
      <c r="AI177" s="204">
        <v>12735.27</v>
      </c>
      <c r="AJ177" s="204"/>
      <c r="AK177" s="204"/>
      <c r="AL177" s="204">
        <v>719755.24</v>
      </c>
      <c r="AM177" s="204">
        <v>35917.68</v>
      </c>
      <c r="AN177" s="204">
        <v>14596.92</v>
      </c>
      <c r="AO177" s="204">
        <v>59096.62</v>
      </c>
      <c r="AP177" s="204">
        <v>91213.53</v>
      </c>
      <c r="AQ177" s="204">
        <v>37305.46</v>
      </c>
      <c r="AR177" s="204">
        <v>7498.16</v>
      </c>
      <c r="AS177" s="204">
        <v>73748.679999999993</v>
      </c>
      <c r="AT177" s="204"/>
      <c r="AU177" s="204">
        <v>22429.05</v>
      </c>
      <c r="AV177" s="204">
        <v>46347.519999999997</v>
      </c>
      <c r="AW177" s="204">
        <v>26754.240000000002</v>
      </c>
      <c r="AX177" s="204">
        <v>8287.44</v>
      </c>
      <c r="AY177" s="204">
        <v>82929.36</v>
      </c>
      <c r="AZ177" s="204">
        <v>6564.6</v>
      </c>
      <c r="BA177" s="204">
        <v>11399.32</v>
      </c>
      <c r="BB177" s="204">
        <v>161871.37</v>
      </c>
      <c r="BC177" s="204">
        <v>19115.52</v>
      </c>
      <c r="BD177" s="204">
        <v>323548.46999999997</v>
      </c>
      <c r="BE177" s="204"/>
      <c r="BF177" s="204">
        <v>50032.6</v>
      </c>
      <c r="BG177" s="204"/>
      <c r="BH177" s="204">
        <v>78661.759999999995</v>
      </c>
      <c r="BI177" s="204"/>
      <c r="BJ177" s="204">
        <v>6559.2</v>
      </c>
      <c r="BK177" s="204"/>
      <c r="BL177" s="204">
        <v>1185.8</v>
      </c>
      <c r="BM177" s="204">
        <v>83005.08</v>
      </c>
      <c r="BN177" s="204">
        <v>38984.44</v>
      </c>
      <c r="BO177" s="204">
        <v>12545.68</v>
      </c>
      <c r="BP177" s="204">
        <v>21882</v>
      </c>
      <c r="BQ177" s="204">
        <v>15827.98</v>
      </c>
      <c r="BR177" s="204">
        <v>4084.64</v>
      </c>
      <c r="BS177" s="206">
        <v>1115929.7</v>
      </c>
      <c r="BT177" s="206">
        <v>29769.599999999999</v>
      </c>
      <c r="BU177" s="206"/>
      <c r="BV177" s="206">
        <v>107396.62</v>
      </c>
      <c r="BW177" s="206">
        <v>5251.68</v>
      </c>
      <c r="BX177" s="206">
        <v>8083.86</v>
      </c>
      <c r="BY177" s="206">
        <v>40541.65</v>
      </c>
      <c r="BZ177" s="206"/>
      <c r="CA177" s="206">
        <v>28161.68</v>
      </c>
      <c r="CB177" s="206">
        <v>4959.92</v>
      </c>
      <c r="CC177" s="206">
        <v>46733.78</v>
      </c>
      <c r="CD177" s="206">
        <v>30266.68</v>
      </c>
      <c r="CE177" s="206">
        <v>5032.88</v>
      </c>
      <c r="CF177" s="206">
        <v>69329.539999999994</v>
      </c>
      <c r="CG177" s="206">
        <v>15828.04</v>
      </c>
      <c r="CH177" s="206">
        <v>9970.48</v>
      </c>
      <c r="CI177" s="206"/>
      <c r="CJ177" s="206">
        <v>11912.96</v>
      </c>
      <c r="CK177" s="206">
        <v>35570.839999999997</v>
      </c>
      <c r="CL177" s="206">
        <v>3652.36</v>
      </c>
      <c r="CM177" s="206">
        <v>5105.8</v>
      </c>
    </row>
    <row r="178" spans="1:91" ht="24.6">
      <c r="A178" s="125">
        <v>20</v>
      </c>
      <c r="B178" s="255" t="s">
        <v>907</v>
      </c>
      <c r="C178" s="126" t="s">
        <v>496</v>
      </c>
      <c r="D178" s="204"/>
      <c r="E178" s="204"/>
      <c r="F178" s="204">
        <v>64235.75</v>
      </c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>
        <v>2728.8</v>
      </c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>
        <v>11365.56</v>
      </c>
      <c r="AK178" s="204"/>
      <c r="AL178" s="204"/>
      <c r="AM178" s="204">
        <v>6042</v>
      </c>
      <c r="AN178" s="204"/>
      <c r="AO178" s="204"/>
      <c r="AP178" s="204"/>
      <c r="AQ178" s="204"/>
      <c r="AR178" s="204"/>
      <c r="AS178" s="204"/>
      <c r="AT178" s="204"/>
      <c r="AU178" s="204"/>
      <c r="AV178" s="204"/>
      <c r="AW178" s="204"/>
      <c r="AX178" s="204"/>
      <c r="AY178" s="204"/>
      <c r="AZ178" s="204">
        <v>7294</v>
      </c>
      <c r="BA178" s="204"/>
      <c r="BB178" s="204"/>
      <c r="BC178" s="204"/>
      <c r="BD178" s="204">
        <v>39563.519999999997</v>
      </c>
      <c r="BE178" s="204"/>
      <c r="BF178" s="204"/>
      <c r="BG178" s="204"/>
      <c r="BH178" s="204"/>
      <c r="BI178" s="204"/>
      <c r="BJ178" s="204"/>
      <c r="BK178" s="204"/>
      <c r="BL178" s="204"/>
      <c r="BM178" s="204">
        <v>16586.68</v>
      </c>
      <c r="BN178" s="204"/>
      <c r="BO178" s="204"/>
      <c r="BP178" s="204"/>
      <c r="BQ178" s="204"/>
      <c r="BR178" s="204"/>
      <c r="BS178" s="206">
        <v>11505.96</v>
      </c>
      <c r="BT178" s="206"/>
      <c r="BU178" s="206"/>
      <c r="BV178" s="206"/>
      <c r="BW178" s="206"/>
      <c r="BX178" s="206"/>
      <c r="BY178" s="206">
        <v>9070.75</v>
      </c>
      <c r="BZ178" s="206">
        <v>31306.76</v>
      </c>
      <c r="CA178" s="206"/>
      <c r="CB178" s="206"/>
      <c r="CC178" s="206"/>
      <c r="CD178" s="206">
        <v>2589.38</v>
      </c>
      <c r="CE178" s="206"/>
      <c r="CF178" s="206"/>
      <c r="CG178" s="206"/>
      <c r="CH178" s="206"/>
      <c r="CI178" s="206"/>
      <c r="CJ178" s="206"/>
      <c r="CK178" s="206">
        <v>3377.6</v>
      </c>
      <c r="CL178" s="206"/>
      <c r="CM178" s="206"/>
    </row>
    <row r="179" spans="1:91" ht="24.6">
      <c r="A179" s="125">
        <v>20</v>
      </c>
      <c r="B179" s="255" t="s">
        <v>908</v>
      </c>
      <c r="C179" s="126" t="s">
        <v>497</v>
      </c>
      <c r="D179" s="204"/>
      <c r="E179" s="204"/>
      <c r="F179" s="204"/>
      <c r="G179" s="204">
        <v>2053.6</v>
      </c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>
        <v>4107.2</v>
      </c>
      <c r="V179" s="204"/>
      <c r="W179" s="204"/>
      <c r="X179" s="204"/>
      <c r="Y179" s="204"/>
      <c r="Z179" s="204"/>
      <c r="AA179" s="204"/>
      <c r="AB179" s="204"/>
      <c r="AC179" s="204"/>
      <c r="AD179" s="204">
        <v>5457.6</v>
      </c>
      <c r="AE179" s="204">
        <v>17779.2</v>
      </c>
      <c r="AF179" s="204">
        <v>5457.6</v>
      </c>
      <c r="AG179" s="204"/>
      <c r="AH179" s="204"/>
      <c r="AI179" s="204"/>
      <c r="AJ179" s="204"/>
      <c r="AK179" s="204"/>
      <c r="AL179" s="204"/>
      <c r="AM179" s="204">
        <v>4107.2</v>
      </c>
      <c r="AN179" s="204"/>
      <c r="AO179" s="204"/>
      <c r="AP179" s="204"/>
      <c r="AQ179" s="204"/>
      <c r="AR179" s="204"/>
      <c r="AS179" s="204"/>
      <c r="AT179" s="204">
        <v>17898.080000000002</v>
      </c>
      <c r="AU179" s="204"/>
      <c r="AV179" s="204">
        <v>3361.6</v>
      </c>
      <c r="AW179" s="204"/>
      <c r="AX179" s="204"/>
      <c r="AY179" s="204"/>
      <c r="AZ179" s="204"/>
      <c r="BA179" s="204"/>
      <c r="BB179" s="204"/>
      <c r="BC179" s="204"/>
      <c r="BD179" s="204">
        <v>4107.2</v>
      </c>
      <c r="BE179" s="204"/>
      <c r="BF179" s="204"/>
      <c r="BG179" s="204"/>
      <c r="BH179" s="204"/>
      <c r="BI179" s="204"/>
      <c r="BJ179" s="204"/>
      <c r="BK179" s="204"/>
      <c r="BL179" s="204"/>
      <c r="BM179" s="204"/>
      <c r="BN179" s="204"/>
      <c r="BO179" s="204"/>
      <c r="BP179" s="204">
        <v>2728.8</v>
      </c>
      <c r="BQ179" s="204"/>
      <c r="BR179" s="204"/>
      <c r="BS179" s="206">
        <v>2053.6</v>
      </c>
      <c r="BT179" s="206"/>
      <c r="BU179" s="206"/>
      <c r="BV179" s="206"/>
      <c r="BW179" s="204"/>
      <c r="BX179" s="206"/>
      <c r="BY179" s="206"/>
      <c r="BZ179" s="206">
        <v>4107.2</v>
      </c>
      <c r="CA179" s="206">
        <v>3080.4</v>
      </c>
      <c r="CB179" s="206"/>
      <c r="CC179" s="206"/>
      <c r="CD179" s="206"/>
      <c r="CE179" s="206">
        <v>4107.2</v>
      </c>
      <c r="CF179" s="206"/>
      <c r="CG179" s="206"/>
      <c r="CH179" s="206">
        <v>11575.16</v>
      </c>
      <c r="CI179" s="206"/>
      <c r="CJ179" s="206"/>
      <c r="CK179" s="206">
        <v>5457.6</v>
      </c>
      <c r="CL179" s="204"/>
      <c r="CM179" s="204"/>
    </row>
    <row r="180" spans="1:91" ht="24.6">
      <c r="A180" s="125">
        <v>20</v>
      </c>
      <c r="B180" s="255" t="s">
        <v>909</v>
      </c>
      <c r="C180" s="126" t="s">
        <v>498</v>
      </c>
      <c r="D180" s="204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>
        <v>4107.2</v>
      </c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>
        <v>12293.6</v>
      </c>
      <c r="AI180" s="204"/>
      <c r="AJ180" s="204"/>
      <c r="AK180" s="204"/>
      <c r="AL180" s="204">
        <v>16991.2</v>
      </c>
      <c r="AM180" s="204"/>
      <c r="AN180" s="204"/>
      <c r="AO180" s="204"/>
      <c r="AP180" s="204"/>
      <c r="AQ180" s="204"/>
      <c r="AR180" s="204"/>
      <c r="AS180" s="204"/>
      <c r="AT180" s="204">
        <v>2053.6</v>
      </c>
      <c r="AU180" s="204"/>
      <c r="AV180" s="204"/>
      <c r="AW180" s="204"/>
      <c r="AX180" s="204"/>
      <c r="AY180" s="204">
        <v>6822</v>
      </c>
      <c r="AZ180" s="204"/>
      <c r="BA180" s="204"/>
      <c r="BB180" s="204"/>
      <c r="BC180" s="204"/>
      <c r="BD180" s="204"/>
      <c r="BE180" s="204"/>
      <c r="BF180" s="204"/>
      <c r="BG180" s="204"/>
      <c r="BH180" s="204"/>
      <c r="BI180" s="204"/>
      <c r="BJ180" s="204"/>
      <c r="BK180" s="204"/>
      <c r="BL180" s="204"/>
      <c r="BM180" s="204">
        <v>2728.8</v>
      </c>
      <c r="BN180" s="204"/>
      <c r="BO180" s="204"/>
      <c r="BP180" s="204"/>
      <c r="BQ180" s="204"/>
      <c r="BR180" s="204"/>
      <c r="BS180" s="204">
        <v>6160.8</v>
      </c>
      <c r="BT180" s="204"/>
      <c r="BU180" s="206"/>
      <c r="BV180" s="206"/>
      <c r="BW180" s="206"/>
      <c r="BX180" s="206"/>
      <c r="BY180" s="206"/>
      <c r="BZ180" s="206"/>
      <c r="CA180" s="206"/>
      <c r="CB180" s="206">
        <v>4107.2</v>
      </c>
      <c r="CC180" s="206"/>
      <c r="CD180" s="206"/>
      <c r="CE180" s="206"/>
      <c r="CF180" s="206"/>
      <c r="CG180" s="206"/>
      <c r="CH180" s="206"/>
      <c r="CI180" s="206"/>
      <c r="CJ180" s="206"/>
      <c r="CK180" s="206"/>
      <c r="CL180" s="206"/>
      <c r="CM180" s="206"/>
    </row>
    <row r="181" spans="1:91" ht="24.6">
      <c r="A181" s="125">
        <v>20</v>
      </c>
      <c r="B181" s="255" t="s">
        <v>910</v>
      </c>
      <c r="C181" s="126" t="s">
        <v>499</v>
      </c>
      <c r="D181" s="204">
        <v>240078.39</v>
      </c>
      <c r="E181" s="204">
        <v>379790</v>
      </c>
      <c r="F181" s="204">
        <v>1279560</v>
      </c>
      <c r="G181" s="204">
        <v>873060</v>
      </c>
      <c r="H181" s="204">
        <v>570900</v>
      </c>
      <c r="I181" s="204">
        <v>534060</v>
      </c>
      <c r="J181" s="204">
        <v>1136220</v>
      </c>
      <c r="K181" s="204">
        <v>1292160</v>
      </c>
      <c r="L181" s="204"/>
      <c r="M181" s="204">
        <v>1035026.8</v>
      </c>
      <c r="N181" s="204">
        <v>376020</v>
      </c>
      <c r="O181" s="204"/>
      <c r="P181" s="204">
        <v>551700</v>
      </c>
      <c r="Q181" s="204">
        <v>191280</v>
      </c>
      <c r="R181" s="204">
        <v>561072</v>
      </c>
      <c r="S181" s="204">
        <v>722160</v>
      </c>
      <c r="T181" s="204">
        <v>715680</v>
      </c>
      <c r="U181" s="204">
        <v>1198892.8999999999</v>
      </c>
      <c r="V181" s="204">
        <v>850140</v>
      </c>
      <c r="W181" s="204">
        <v>897300</v>
      </c>
      <c r="X181" s="204">
        <v>1165980</v>
      </c>
      <c r="Y181" s="204">
        <v>379320</v>
      </c>
      <c r="Z181" s="204">
        <v>146700</v>
      </c>
      <c r="AA181" s="204">
        <v>263010.59999999998</v>
      </c>
      <c r="AB181" s="204"/>
      <c r="AC181" s="204">
        <v>344100</v>
      </c>
      <c r="AD181" s="204">
        <v>976800</v>
      </c>
      <c r="AE181" s="204">
        <v>2171100</v>
      </c>
      <c r="AF181" s="204">
        <v>512700</v>
      </c>
      <c r="AG181" s="204">
        <v>640700</v>
      </c>
      <c r="AH181" s="204"/>
      <c r="AI181" s="204">
        <v>874620</v>
      </c>
      <c r="AJ181" s="204">
        <v>320640</v>
      </c>
      <c r="AK181" s="204"/>
      <c r="AL181" s="204">
        <v>1841411</v>
      </c>
      <c r="AM181" s="204">
        <v>500046.77</v>
      </c>
      <c r="AN181" s="204">
        <v>966660</v>
      </c>
      <c r="AO181" s="204">
        <v>587760</v>
      </c>
      <c r="AP181" s="204">
        <v>114600</v>
      </c>
      <c r="AQ181" s="204">
        <v>767100</v>
      </c>
      <c r="AR181" s="204">
        <v>534060</v>
      </c>
      <c r="AS181" s="204">
        <v>597300</v>
      </c>
      <c r="AT181" s="204">
        <v>748020</v>
      </c>
      <c r="AU181" s="204"/>
      <c r="AV181" s="204">
        <v>663360</v>
      </c>
      <c r="AW181" s="204">
        <v>392640</v>
      </c>
      <c r="AX181" s="204">
        <v>907160</v>
      </c>
      <c r="AY181" s="204">
        <v>1184420</v>
      </c>
      <c r="AZ181" s="204">
        <v>553980</v>
      </c>
      <c r="BA181" s="204">
        <v>151500</v>
      </c>
      <c r="BB181" s="204">
        <v>365977</v>
      </c>
      <c r="BC181" s="204"/>
      <c r="BD181" s="204">
        <v>4098780</v>
      </c>
      <c r="BE181" s="204">
        <v>578430</v>
      </c>
      <c r="BF181" s="204">
        <v>595030</v>
      </c>
      <c r="BG181" s="204">
        <v>521280</v>
      </c>
      <c r="BH181" s="204">
        <v>679860</v>
      </c>
      <c r="BI181" s="204">
        <v>384940</v>
      </c>
      <c r="BJ181" s="204"/>
      <c r="BK181" s="204"/>
      <c r="BL181" s="204"/>
      <c r="BM181" s="204">
        <v>864174.66</v>
      </c>
      <c r="BN181" s="204">
        <v>718860</v>
      </c>
      <c r="BO181" s="204">
        <v>685560</v>
      </c>
      <c r="BP181" s="204">
        <v>395940</v>
      </c>
      <c r="BQ181" s="204">
        <v>352020</v>
      </c>
      <c r="BR181" s="204"/>
      <c r="BS181" s="206">
        <v>2385000</v>
      </c>
      <c r="BT181" s="206">
        <v>242926.3</v>
      </c>
      <c r="BU181" s="206"/>
      <c r="BV181" s="206">
        <v>869220</v>
      </c>
      <c r="BW181" s="206"/>
      <c r="BX181" s="206">
        <v>924410</v>
      </c>
      <c r="BY181" s="206">
        <v>366060</v>
      </c>
      <c r="BZ181" s="206">
        <v>681200</v>
      </c>
      <c r="CA181" s="206">
        <v>154020</v>
      </c>
      <c r="CB181" s="206">
        <v>321360</v>
      </c>
      <c r="CC181" s="206">
        <v>372780</v>
      </c>
      <c r="CD181" s="206"/>
      <c r="CE181" s="206">
        <v>1112100</v>
      </c>
      <c r="CF181" s="206">
        <v>181320</v>
      </c>
      <c r="CG181" s="206">
        <v>353160</v>
      </c>
      <c r="CH181" s="206">
        <v>372780</v>
      </c>
      <c r="CI181" s="204">
        <v>186910</v>
      </c>
      <c r="CJ181" s="206"/>
      <c r="CK181" s="206"/>
      <c r="CL181" s="206"/>
      <c r="CM181" s="206"/>
    </row>
    <row r="182" spans="1:91" ht="24.6">
      <c r="A182" s="125">
        <v>20</v>
      </c>
      <c r="B182" s="255" t="s">
        <v>911</v>
      </c>
      <c r="C182" s="126" t="s">
        <v>500</v>
      </c>
      <c r="D182" s="204">
        <v>685808</v>
      </c>
      <c r="E182" s="204"/>
      <c r="F182" s="204">
        <v>238080</v>
      </c>
      <c r="G182" s="204"/>
      <c r="H182" s="204"/>
      <c r="I182" s="204"/>
      <c r="J182" s="204"/>
      <c r="K182" s="204"/>
      <c r="L182" s="204">
        <v>1292640</v>
      </c>
      <c r="M182" s="204">
        <v>781960</v>
      </c>
      <c r="N182" s="204"/>
      <c r="O182" s="204"/>
      <c r="P182" s="204">
        <v>547440</v>
      </c>
      <c r="Q182" s="204">
        <v>670020</v>
      </c>
      <c r="R182" s="204">
        <v>205450</v>
      </c>
      <c r="S182" s="204">
        <v>181320</v>
      </c>
      <c r="T182" s="204">
        <v>201360</v>
      </c>
      <c r="U182" s="204">
        <v>724740</v>
      </c>
      <c r="V182" s="204">
        <v>742320</v>
      </c>
      <c r="W182" s="204">
        <v>335340</v>
      </c>
      <c r="X182" s="204">
        <v>885000</v>
      </c>
      <c r="Y182" s="204">
        <v>399360</v>
      </c>
      <c r="Z182" s="204"/>
      <c r="AA182" s="204">
        <v>1087767.8</v>
      </c>
      <c r="AB182" s="204">
        <v>372780</v>
      </c>
      <c r="AC182" s="204">
        <v>363420</v>
      </c>
      <c r="AD182" s="204"/>
      <c r="AE182" s="204">
        <v>188040</v>
      </c>
      <c r="AF182" s="204"/>
      <c r="AG182" s="204"/>
      <c r="AH182" s="204">
        <v>1104120</v>
      </c>
      <c r="AI182" s="204"/>
      <c r="AJ182" s="204">
        <v>674820</v>
      </c>
      <c r="AK182" s="204"/>
      <c r="AL182" s="204">
        <v>1323540</v>
      </c>
      <c r="AM182" s="204">
        <v>183630</v>
      </c>
      <c r="AN182" s="204">
        <v>204660</v>
      </c>
      <c r="AO182" s="204"/>
      <c r="AP182" s="204">
        <v>229200</v>
      </c>
      <c r="AQ182" s="204"/>
      <c r="AR182" s="204">
        <v>161880</v>
      </c>
      <c r="AS182" s="204"/>
      <c r="AT182" s="204">
        <v>701640</v>
      </c>
      <c r="AU182" s="204">
        <v>366010</v>
      </c>
      <c r="AV182" s="204"/>
      <c r="AW182" s="204"/>
      <c r="AX182" s="204">
        <v>211000</v>
      </c>
      <c r="AY182" s="204">
        <v>564340</v>
      </c>
      <c r="AZ182" s="204">
        <v>900900</v>
      </c>
      <c r="BA182" s="204">
        <v>372600</v>
      </c>
      <c r="BB182" s="204">
        <v>385980</v>
      </c>
      <c r="BC182" s="204"/>
      <c r="BD182" s="204">
        <v>203700</v>
      </c>
      <c r="BE182" s="204">
        <v>667530</v>
      </c>
      <c r="BF182" s="204">
        <v>151500</v>
      </c>
      <c r="BG182" s="204">
        <v>178080</v>
      </c>
      <c r="BH182" s="204">
        <v>545220</v>
      </c>
      <c r="BI182" s="204"/>
      <c r="BJ182" s="204"/>
      <c r="BK182" s="204"/>
      <c r="BL182" s="204"/>
      <c r="BM182" s="204">
        <v>2452446.77</v>
      </c>
      <c r="BN182" s="204">
        <v>48650</v>
      </c>
      <c r="BO182" s="204">
        <v>174660</v>
      </c>
      <c r="BP182" s="204">
        <v>382680</v>
      </c>
      <c r="BQ182" s="204">
        <v>520860</v>
      </c>
      <c r="BR182" s="204"/>
      <c r="BS182" s="204">
        <v>1657680</v>
      </c>
      <c r="BT182" s="204">
        <v>334910</v>
      </c>
      <c r="BU182" s="204">
        <v>577350</v>
      </c>
      <c r="BV182" s="204"/>
      <c r="BW182" s="204"/>
      <c r="BX182" s="204"/>
      <c r="BY182" s="204">
        <v>194700</v>
      </c>
      <c r="BZ182" s="204">
        <v>416790</v>
      </c>
      <c r="CA182" s="204"/>
      <c r="CB182" s="204">
        <v>714840</v>
      </c>
      <c r="CC182" s="204"/>
      <c r="CD182" s="204"/>
      <c r="CE182" s="204">
        <v>208080</v>
      </c>
      <c r="CF182" s="204"/>
      <c r="CG182" s="204"/>
      <c r="CH182" s="204">
        <v>395940</v>
      </c>
      <c r="CI182" s="204">
        <v>182450</v>
      </c>
      <c r="CJ182" s="204">
        <v>149100</v>
      </c>
      <c r="CK182" s="204">
        <v>379320</v>
      </c>
      <c r="CL182" s="204"/>
      <c r="CM182" s="204"/>
    </row>
    <row r="183" spans="1:91" ht="24.6">
      <c r="A183" s="125">
        <v>21</v>
      </c>
      <c r="B183" s="255" t="s">
        <v>912</v>
      </c>
      <c r="C183" s="126" t="s">
        <v>501</v>
      </c>
      <c r="D183" s="204">
        <v>15993726.390000001</v>
      </c>
      <c r="E183" s="204">
        <v>712440</v>
      </c>
      <c r="F183" s="204">
        <v>980465.42</v>
      </c>
      <c r="G183" s="204">
        <v>563679</v>
      </c>
      <c r="H183" s="204">
        <v>1568700</v>
      </c>
      <c r="I183" s="204">
        <v>768093.37</v>
      </c>
      <c r="J183" s="204">
        <v>2596785</v>
      </c>
      <c r="K183" s="204">
        <v>3850181.54</v>
      </c>
      <c r="L183" s="204">
        <v>992530</v>
      </c>
      <c r="M183" s="204">
        <v>4063325</v>
      </c>
      <c r="N183" s="204">
        <v>1505916.6</v>
      </c>
      <c r="O183" s="204">
        <v>941445</v>
      </c>
      <c r="P183" s="204">
        <v>5221128.45</v>
      </c>
      <c r="Q183" s="204">
        <v>795027</v>
      </c>
      <c r="R183" s="204">
        <v>1525350</v>
      </c>
      <c r="S183" s="204">
        <v>258418</v>
      </c>
      <c r="T183" s="204">
        <v>1088588.75</v>
      </c>
      <c r="U183" s="204">
        <v>82800</v>
      </c>
      <c r="V183" s="204">
        <v>78740</v>
      </c>
      <c r="W183" s="204">
        <v>391009</v>
      </c>
      <c r="X183" s="204">
        <v>11113062.390000001</v>
      </c>
      <c r="Y183" s="204">
        <v>1580530.87</v>
      </c>
      <c r="Z183" s="204">
        <v>5329597.41</v>
      </c>
      <c r="AA183" s="204">
        <v>1617339</v>
      </c>
      <c r="AB183" s="204">
        <v>2082955</v>
      </c>
      <c r="AC183" s="204">
        <v>863679.5</v>
      </c>
      <c r="AD183" s="204">
        <v>364799.66</v>
      </c>
      <c r="AE183" s="204">
        <v>5702290</v>
      </c>
      <c r="AF183" s="204">
        <v>1674795</v>
      </c>
      <c r="AG183" s="204">
        <v>2040229</v>
      </c>
      <c r="AH183" s="204">
        <v>828300</v>
      </c>
      <c r="AI183" s="204">
        <v>3130810</v>
      </c>
      <c r="AJ183" s="204">
        <v>1379798</v>
      </c>
      <c r="AK183" s="204">
        <v>783515.65</v>
      </c>
      <c r="AL183" s="204">
        <v>26903935.98</v>
      </c>
      <c r="AM183" s="204">
        <v>2003594.03</v>
      </c>
      <c r="AN183" s="204">
        <v>961802</v>
      </c>
      <c r="AO183" s="204">
        <v>406550</v>
      </c>
      <c r="AP183" s="204">
        <v>4762852.1500000004</v>
      </c>
      <c r="AQ183" s="204">
        <v>2771780.96</v>
      </c>
      <c r="AR183" s="204">
        <v>508980</v>
      </c>
      <c r="AS183" s="204">
        <v>11104844</v>
      </c>
      <c r="AT183" s="204">
        <v>2604185</v>
      </c>
      <c r="AU183" s="204">
        <v>4562983</v>
      </c>
      <c r="AV183" s="204">
        <v>1968895.16</v>
      </c>
      <c r="AW183" s="204">
        <v>1549745.86</v>
      </c>
      <c r="AX183" s="204">
        <v>750032.55</v>
      </c>
      <c r="AY183" s="204">
        <v>515092.71</v>
      </c>
      <c r="AZ183" s="204">
        <v>1737810</v>
      </c>
      <c r="BA183" s="204">
        <v>2056011</v>
      </c>
      <c r="BB183" s="204">
        <v>2144818.56</v>
      </c>
      <c r="BC183" s="204">
        <v>1014383.87</v>
      </c>
      <c r="BD183" s="204">
        <v>13502864.6</v>
      </c>
      <c r="BE183" s="204">
        <v>688540</v>
      </c>
      <c r="BF183" s="204">
        <v>492140</v>
      </c>
      <c r="BG183" s="204">
        <v>1234485.57</v>
      </c>
      <c r="BH183" s="204">
        <v>3300218.5</v>
      </c>
      <c r="BI183" s="204">
        <v>1010820</v>
      </c>
      <c r="BJ183" s="204">
        <v>709488</v>
      </c>
      <c r="BK183" s="204">
        <v>1713042.59</v>
      </c>
      <c r="BL183" s="204">
        <v>3130949</v>
      </c>
      <c r="BM183" s="204">
        <v>2055153</v>
      </c>
      <c r="BN183" s="204">
        <v>1381897</v>
      </c>
      <c r="BO183" s="204">
        <v>1046709</v>
      </c>
      <c r="BP183" s="204">
        <v>1457048.24</v>
      </c>
      <c r="BQ183" s="204">
        <v>63360</v>
      </c>
      <c r="BR183" s="204">
        <v>1621763.72</v>
      </c>
      <c r="BS183" s="206">
        <v>27115243</v>
      </c>
      <c r="BT183" s="204">
        <v>1335720.5900000001</v>
      </c>
      <c r="BU183" s="204">
        <v>3020308.28</v>
      </c>
      <c r="BV183" s="206">
        <v>12019034.630000001</v>
      </c>
      <c r="BW183" s="204">
        <v>610735</v>
      </c>
      <c r="BX183" s="204">
        <v>147770</v>
      </c>
      <c r="BY183" s="206">
        <v>2693512.34</v>
      </c>
      <c r="BZ183" s="204">
        <v>1221496</v>
      </c>
      <c r="CA183" s="204">
        <v>1068930</v>
      </c>
      <c r="CB183" s="206">
        <v>1492183.75</v>
      </c>
      <c r="CC183" s="204">
        <v>2800927.5</v>
      </c>
      <c r="CD183" s="204">
        <v>5554893.8399999999</v>
      </c>
      <c r="CE183" s="204">
        <v>1584728</v>
      </c>
      <c r="CF183" s="204">
        <v>3914902.9</v>
      </c>
      <c r="CG183" s="204">
        <v>2895487.02</v>
      </c>
      <c r="CH183" s="204">
        <v>1210529.75</v>
      </c>
      <c r="CI183" s="204">
        <v>1695494</v>
      </c>
      <c r="CJ183" s="204">
        <v>648802.36</v>
      </c>
      <c r="CK183" s="206">
        <v>2346809.46</v>
      </c>
      <c r="CL183" s="204">
        <v>1291641.3999999999</v>
      </c>
      <c r="CM183" s="206">
        <v>558688.71</v>
      </c>
    </row>
    <row r="184" spans="1:91" ht="24.6">
      <c r="A184" s="125">
        <v>21</v>
      </c>
      <c r="B184" s="255" t="s">
        <v>913</v>
      </c>
      <c r="C184" s="126" t="s">
        <v>502</v>
      </c>
      <c r="D184" s="204">
        <v>1801392</v>
      </c>
      <c r="E184" s="204"/>
      <c r="F184" s="204">
        <v>42100</v>
      </c>
      <c r="G184" s="204"/>
      <c r="H184" s="204"/>
      <c r="I184" s="204">
        <v>149075</v>
      </c>
      <c r="J184" s="204">
        <v>358310</v>
      </c>
      <c r="K184" s="204">
        <v>199745</v>
      </c>
      <c r="L184" s="204">
        <v>150344</v>
      </c>
      <c r="M184" s="204">
        <v>810971.58</v>
      </c>
      <c r="N184" s="204"/>
      <c r="O184" s="204">
        <v>73200</v>
      </c>
      <c r="P184" s="204">
        <v>3091641.04</v>
      </c>
      <c r="Q184" s="204">
        <v>222341</v>
      </c>
      <c r="R184" s="204">
        <v>71200</v>
      </c>
      <c r="S184" s="204">
        <v>96624</v>
      </c>
      <c r="T184" s="204">
        <v>664202.23</v>
      </c>
      <c r="U184" s="204"/>
      <c r="V184" s="204"/>
      <c r="W184" s="204">
        <v>155000</v>
      </c>
      <c r="X184" s="204">
        <v>979130</v>
      </c>
      <c r="Y184" s="204">
        <v>577230</v>
      </c>
      <c r="Z184" s="204">
        <v>1454315</v>
      </c>
      <c r="AA184" s="204">
        <v>244078</v>
      </c>
      <c r="AB184" s="204"/>
      <c r="AC184" s="204">
        <v>607958</v>
      </c>
      <c r="AD184" s="204">
        <v>1568300</v>
      </c>
      <c r="AE184" s="204"/>
      <c r="AF184" s="204"/>
      <c r="AG184" s="204">
        <v>413092</v>
      </c>
      <c r="AH184" s="204">
        <v>1679345</v>
      </c>
      <c r="AI184" s="204">
        <v>279640</v>
      </c>
      <c r="AJ184" s="204">
        <v>459652</v>
      </c>
      <c r="AK184" s="204">
        <v>1719460</v>
      </c>
      <c r="AL184" s="204">
        <v>1549031</v>
      </c>
      <c r="AM184" s="204">
        <v>386205</v>
      </c>
      <c r="AN184" s="204"/>
      <c r="AO184" s="204">
        <v>10820</v>
      </c>
      <c r="AP184" s="204">
        <v>187154.2</v>
      </c>
      <c r="AQ184" s="204"/>
      <c r="AR184" s="204">
        <v>181200</v>
      </c>
      <c r="AS184" s="204">
        <v>278162</v>
      </c>
      <c r="AT184" s="204">
        <v>1108037.3999999999</v>
      </c>
      <c r="AU184" s="204">
        <v>1364516</v>
      </c>
      <c r="AV184" s="204">
        <v>945251.62</v>
      </c>
      <c r="AW184" s="204">
        <v>82740</v>
      </c>
      <c r="AX184" s="204">
        <v>242680</v>
      </c>
      <c r="AY184" s="204">
        <v>18060</v>
      </c>
      <c r="AZ184" s="204">
        <v>647432</v>
      </c>
      <c r="BA184" s="204">
        <v>1372802</v>
      </c>
      <c r="BB184" s="204">
        <v>2906133.84</v>
      </c>
      <c r="BC184" s="204">
        <v>545480</v>
      </c>
      <c r="BD184" s="204">
        <v>5074651</v>
      </c>
      <c r="BE184" s="204">
        <v>113400</v>
      </c>
      <c r="BF184" s="204"/>
      <c r="BG184" s="204">
        <v>2343840</v>
      </c>
      <c r="BH184" s="204"/>
      <c r="BI184" s="204"/>
      <c r="BJ184" s="204">
        <v>1433538</v>
      </c>
      <c r="BK184" s="204">
        <v>264720</v>
      </c>
      <c r="BL184" s="204">
        <v>776535</v>
      </c>
      <c r="BM184" s="204">
        <v>784028</v>
      </c>
      <c r="BN184" s="204">
        <v>231830</v>
      </c>
      <c r="BO184" s="204">
        <v>149076</v>
      </c>
      <c r="BP184" s="204">
        <v>246384</v>
      </c>
      <c r="BQ184" s="204">
        <v>1952702</v>
      </c>
      <c r="BR184" s="204">
        <v>216289.12</v>
      </c>
      <c r="BS184" s="204">
        <v>5497568</v>
      </c>
      <c r="BT184" s="204">
        <v>585841.75</v>
      </c>
      <c r="BU184" s="204">
        <v>1440080</v>
      </c>
      <c r="BV184" s="206">
        <v>1653647.38</v>
      </c>
      <c r="BW184" s="206">
        <v>200655</v>
      </c>
      <c r="BX184" s="206">
        <v>723986</v>
      </c>
      <c r="BY184" s="206">
        <v>535779</v>
      </c>
      <c r="BZ184" s="206">
        <v>775127</v>
      </c>
      <c r="CA184" s="204">
        <v>602865</v>
      </c>
      <c r="CB184" s="204">
        <v>732798.48</v>
      </c>
      <c r="CC184" s="204">
        <v>278208</v>
      </c>
      <c r="CD184" s="204">
        <v>191900</v>
      </c>
      <c r="CE184" s="206">
        <v>414428</v>
      </c>
      <c r="CF184" s="204">
        <v>1209840</v>
      </c>
      <c r="CG184" s="204"/>
      <c r="CH184" s="206">
        <v>736120</v>
      </c>
      <c r="CI184" s="204">
        <v>510580</v>
      </c>
      <c r="CJ184" s="204">
        <v>312337.53999999998</v>
      </c>
      <c r="CK184" s="204">
        <v>2709969.37</v>
      </c>
      <c r="CL184" s="204">
        <v>620691.69999999995</v>
      </c>
      <c r="CM184" s="204">
        <v>5606.45</v>
      </c>
    </row>
    <row r="185" spans="1:91" ht="24.6">
      <c r="A185" s="125">
        <v>21</v>
      </c>
      <c r="B185" s="255" t="s">
        <v>914</v>
      </c>
      <c r="C185" s="126" t="s">
        <v>503</v>
      </c>
      <c r="D185" s="204">
        <v>22398497</v>
      </c>
      <c r="E185" s="204">
        <v>3333070</v>
      </c>
      <c r="F185" s="204">
        <v>113700</v>
      </c>
      <c r="G185" s="204">
        <v>1579920</v>
      </c>
      <c r="H185" s="204">
        <v>1882416</v>
      </c>
      <c r="I185" s="204">
        <v>3193649.44</v>
      </c>
      <c r="J185" s="204">
        <v>1793827</v>
      </c>
      <c r="K185" s="204">
        <v>5140737.05</v>
      </c>
      <c r="L185" s="204">
        <v>2387520</v>
      </c>
      <c r="M185" s="204">
        <v>1949141.79</v>
      </c>
      <c r="N185" s="204">
        <v>6747802</v>
      </c>
      <c r="O185" s="204">
        <v>978600</v>
      </c>
      <c r="P185" s="204">
        <v>10924826.27</v>
      </c>
      <c r="Q185" s="204">
        <v>2819583</v>
      </c>
      <c r="R185" s="204">
        <v>3257064.06</v>
      </c>
      <c r="S185" s="204">
        <v>4861008.8899999997</v>
      </c>
      <c r="T185" s="204">
        <v>3584440</v>
      </c>
      <c r="U185" s="204">
        <v>3303490</v>
      </c>
      <c r="V185" s="204">
        <v>3381064</v>
      </c>
      <c r="W185" s="204">
        <v>2294700</v>
      </c>
      <c r="X185" s="204">
        <v>21153465.48</v>
      </c>
      <c r="Y185" s="204">
        <v>1277159.95</v>
      </c>
      <c r="Z185" s="204">
        <v>3013235.92</v>
      </c>
      <c r="AA185" s="204">
        <v>4217657.6100000003</v>
      </c>
      <c r="AB185" s="204">
        <v>1963327</v>
      </c>
      <c r="AC185" s="204">
        <v>2032930</v>
      </c>
      <c r="AD185" s="204">
        <v>2582759.31</v>
      </c>
      <c r="AE185" s="204">
        <v>7861431.29</v>
      </c>
      <c r="AF185" s="204">
        <v>990389.44</v>
      </c>
      <c r="AG185" s="204">
        <v>2136240</v>
      </c>
      <c r="AH185" s="204">
        <v>988875.28</v>
      </c>
      <c r="AI185" s="204">
        <v>6129079</v>
      </c>
      <c r="AJ185" s="204">
        <v>2201740</v>
      </c>
      <c r="AK185" s="204">
        <v>123060</v>
      </c>
      <c r="AL185" s="204">
        <v>45178184.57</v>
      </c>
      <c r="AM185" s="204">
        <v>2305590</v>
      </c>
      <c r="AN185" s="204">
        <v>4136635</v>
      </c>
      <c r="AO185" s="204">
        <v>3421030.97</v>
      </c>
      <c r="AP185" s="204">
        <v>6351780</v>
      </c>
      <c r="AQ185" s="204">
        <v>4344290</v>
      </c>
      <c r="AR185" s="204">
        <v>1655117.45</v>
      </c>
      <c r="AS185" s="204">
        <v>9108970.8900000006</v>
      </c>
      <c r="AT185" s="204">
        <v>1801411.6</v>
      </c>
      <c r="AU185" s="204">
        <v>4091561</v>
      </c>
      <c r="AV185" s="204">
        <v>5654950</v>
      </c>
      <c r="AW185" s="204">
        <v>3992850</v>
      </c>
      <c r="AX185" s="204">
        <v>2585260</v>
      </c>
      <c r="AY185" s="204">
        <v>4175320</v>
      </c>
      <c r="AZ185" s="204">
        <v>3331277.51</v>
      </c>
      <c r="BA185" s="204">
        <v>2366745</v>
      </c>
      <c r="BB185" s="204">
        <v>2667287.77</v>
      </c>
      <c r="BC185" s="204">
        <v>4087675.48</v>
      </c>
      <c r="BD185" s="204">
        <v>16138664.550000001</v>
      </c>
      <c r="BE185" s="204">
        <v>4326410</v>
      </c>
      <c r="BF185" s="204">
        <v>1797100</v>
      </c>
      <c r="BG185" s="204">
        <v>2504220</v>
      </c>
      <c r="BH185" s="204">
        <v>8795371.8599999994</v>
      </c>
      <c r="BI185" s="204">
        <v>1569770</v>
      </c>
      <c r="BJ185" s="204">
        <v>677804</v>
      </c>
      <c r="BK185" s="204">
        <v>1010000</v>
      </c>
      <c r="BL185" s="204">
        <v>668120</v>
      </c>
      <c r="BM185" s="204">
        <v>13673451</v>
      </c>
      <c r="BN185" s="204">
        <v>4238495</v>
      </c>
      <c r="BO185" s="204">
        <v>3681480</v>
      </c>
      <c r="BP185" s="204">
        <v>5274892.6399999997</v>
      </c>
      <c r="BQ185" s="204">
        <v>956587.74</v>
      </c>
      <c r="BR185" s="204">
        <v>3651905</v>
      </c>
      <c r="BS185" s="206">
        <v>71177180</v>
      </c>
      <c r="BT185" s="206">
        <v>3858194.98</v>
      </c>
      <c r="BU185" s="206">
        <v>3664060</v>
      </c>
      <c r="BV185" s="206">
        <v>9835704.1600000001</v>
      </c>
      <c r="BW185" s="204">
        <v>711640</v>
      </c>
      <c r="BX185" s="206">
        <v>2224259.75</v>
      </c>
      <c r="BY185" s="206">
        <v>9089578.1099999994</v>
      </c>
      <c r="BZ185" s="206">
        <v>1556040</v>
      </c>
      <c r="CA185" s="204">
        <v>2820700</v>
      </c>
      <c r="CB185" s="206">
        <v>3027144</v>
      </c>
      <c r="CC185" s="204">
        <v>3502944.94</v>
      </c>
      <c r="CD185" s="206">
        <v>8099370.9000000004</v>
      </c>
      <c r="CE185" s="206">
        <v>3459440</v>
      </c>
      <c r="CF185" s="206">
        <v>7398741</v>
      </c>
      <c r="CG185" s="206">
        <v>1689200</v>
      </c>
      <c r="CH185" s="206">
        <v>1536650</v>
      </c>
      <c r="CI185" s="206">
        <v>1979964</v>
      </c>
      <c r="CJ185" s="206">
        <v>1688599.65</v>
      </c>
      <c r="CK185" s="206">
        <v>3830468.06</v>
      </c>
      <c r="CL185" s="206">
        <v>1763040</v>
      </c>
      <c r="CM185" s="206">
        <v>558080</v>
      </c>
    </row>
    <row r="186" spans="1:91" ht="24.6">
      <c r="A186" s="125">
        <v>21</v>
      </c>
      <c r="B186" s="255" t="s">
        <v>915</v>
      </c>
      <c r="C186" s="126" t="s">
        <v>504</v>
      </c>
      <c r="D186" s="204">
        <v>6149257</v>
      </c>
      <c r="E186" s="204">
        <v>1837860</v>
      </c>
      <c r="F186" s="204">
        <v>3011460</v>
      </c>
      <c r="G186" s="204">
        <v>1039600</v>
      </c>
      <c r="H186" s="204">
        <v>243294</v>
      </c>
      <c r="I186" s="204">
        <v>1090010.8400000001</v>
      </c>
      <c r="J186" s="204">
        <v>249413</v>
      </c>
      <c r="K186" s="204">
        <v>283500</v>
      </c>
      <c r="L186" s="204">
        <v>1696980</v>
      </c>
      <c r="M186" s="204">
        <v>1014660</v>
      </c>
      <c r="N186" s="204">
        <v>1034830</v>
      </c>
      <c r="O186" s="204">
        <v>72480</v>
      </c>
      <c r="P186" s="204">
        <v>8601763.5899999999</v>
      </c>
      <c r="Q186" s="204">
        <v>2342530</v>
      </c>
      <c r="R186" s="204">
        <v>2035030</v>
      </c>
      <c r="S186" s="204">
        <v>2178010.5</v>
      </c>
      <c r="T186" s="204">
        <v>1679188.82</v>
      </c>
      <c r="U186" s="204">
        <v>1020230</v>
      </c>
      <c r="V186" s="204">
        <v>1000320</v>
      </c>
      <c r="W186" s="204">
        <v>875760</v>
      </c>
      <c r="X186" s="204">
        <v>8669648.9299999997</v>
      </c>
      <c r="Y186" s="204">
        <v>1314960</v>
      </c>
      <c r="Z186" s="204">
        <v>1622460</v>
      </c>
      <c r="AA186" s="204">
        <v>822722.08</v>
      </c>
      <c r="AB186" s="204"/>
      <c r="AC186" s="204">
        <v>672570</v>
      </c>
      <c r="AD186" s="204"/>
      <c r="AE186" s="204">
        <v>1645460.73</v>
      </c>
      <c r="AF186" s="204">
        <v>245400</v>
      </c>
      <c r="AG186" s="204">
        <v>687960</v>
      </c>
      <c r="AH186" s="204">
        <v>2144340</v>
      </c>
      <c r="AI186" s="204">
        <v>426000</v>
      </c>
      <c r="AJ186" s="204">
        <v>1159700</v>
      </c>
      <c r="AK186" s="204">
        <v>1619783.11</v>
      </c>
      <c r="AL186" s="204">
        <v>20397300</v>
      </c>
      <c r="AM186" s="204">
        <v>940800</v>
      </c>
      <c r="AN186" s="204">
        <v>394390</v>
      </c>
      <c r="AO186" s="204">
        <v>5251260</v>
      </c>
      <c r="AP186" s="204">
        <v>396600</v>
      </c>
      <c r="AQ186" s="204">
        <v>87640</v>
      </c>
      <c r="AR186" s="204">
        <v>1089039.03</v>
      </c>
      <c r="AS186" s="204">
        <v>4949771.1100000003</v>
      </c>
      <c r="AT186" s="204">
        <v>1074840</v>
      </c>
      <c r="AU186" s="204">
        <v>3808891</v>
      </c>
      <c r="AV186" s="204">
        <v>2142420</v>
      </c>
      <c r="AW186" s="204">
        <v>1144160</v>
      </c>
      <c r="AX186" s="204">
        <v>817040</v>
      </c>
      <c r="AY186" s="204">
        <v>1732000</v>
      </c>
      <c r="AZ186" s="204">
        <v>962113.87</v>
      </c>
      <c r="BA186" s="204">
        <v>1583765</v>
      </c>
      <c r="BB186" s="204">
        <v>14830161.189999999</v>
      </c>
      <c r="BC186" s="204">
        <v>682500</v>
      </c>
      <c r="BD186" s="204">
        <v>4901470</v>
      </c>
      <c r="BE186" s="204">
        <v>2560245</v>
      </c>
      <c r="BF186" s="204">
        <v>877120</v>
      </c>
      <c r="BG186" s="204">
        <v>1070531.6100000001</v>
      </c>
      <c r="BH186" s="204">
        <v>3496972</v>
      </c>
      <c r="BI186" s="204">
        <v>1021256</v>
      </c>
      <c r="BJ186" s="204">
        <v>907320</v>
      </c>
      <c r="BK186" s="204">
        <v>1545220</v>
      </c>
      <c r="BL186" s="204">
        <v>1268320.6200000001</v>
      </c>
      <c r="BM186" s="204">
        <v>9889873</v>
      </c>
      <c r="BN186" s="204">
        <v>1459817</v>
      </c>
      <c r="BO186" s="204">
        <v>812580</v>
      </c>
      <c r="BP186" s="204">
        <v>2421028.27</v>
      </c>
      <c r="BQ186" s="204">
        <v>4002920</v>
      </c>
      <c r="BR186" s="204">
        <v>584040</v>
      </c>
      <c r="BS186" s="204">
        <v>19181211</v>
      </c>
      <c r="BT186" s="204">
        <v>3032856</v>
      </c>
      <c r="BU186" s="204">
        <v>1310700</v>
      </c>
      <c r="BV186" s="204">
        <v>3515803.66</v>
      </c>
      <c r="BW186" s="204">
        <v>1045760</v>
      </c>
      <c r="BX186" s="204">
        <v>2918768</v>
      </c>
      <c r="BY186" s="204">
        <v>3842945.96</v>
      </c>
      <c r="BZ186" s="204">
        <v>1450920</v>
      </c>
      <c r="CA186" s="204">
        <v>1414410</v>
      </c>
      <c r="CB186" s="204">
        <v>1183460</v>
      </c>
      <c r="CC186" s="204">
        <v>1095159.3500000001</v>
      </c>
      <c r="CD186" s="204">
        <v>1226347.8</v>
      </c>
      <c r="CE186" s="204">
        <v>2580298.0499999998</v>
      </c>
      <c r="CF186" s="204">
        <v>3583072.9</v>
      </c>
      <c r="CG186" s="206">
        <v>741160</v>
      </c>
      <c r="CH186" s="204">
        <v>1240660</v>
      </c>
      <c r="CI186" s="204">
        <v>1339484</v>
      </c>
      <c r="CJ186" s="204">
        <v>1584720</v>
      </c>
      <c r="CK186" s="204">
        <v>10997854.210000001</v>
      </c>
      <c r="CL186" s="204">
        <v>777600</v>
      </c>
      <c r="CM186" s="204">
        <v>2022470.96</v>
      </c>
    </row>
    <row r="187" spans="1:91" ht="24.6">
      <c r="A187" s="125">
        <v>21</v>
      </c>
      <c r="B187" s="255" t="s">
        <v>916</v>
      </c>
      <c r="C187" s="128" t="s">
        <v>505</v>
      </c>
      <c r="D187" s="204">
        <v>275219</v>
      </c>
      <c r="E187" s="204">
        <v>1309560</v>
      </c>
      <c r="F187" s="204"/>
      <c r="G187" s="204">
        <v>1175820</v>
      </c>
      <c r="H187" s="204">
        <v>1566131.62</v>
      </c>
      <c r="I187" s="204">
        <v>425161.08</v>
      </c>
      <c r="J187" s="204">
        <v>461270</v>
      </c>
      <c r="K187" s="204">
        <v>566595</v>
      </c>
      <c r="L187" s="204">
        <v>664190</v>
      </c>
      <c r="M187" s="204">
        <v>602233.25</v>
      </c>
      <c r="N187" s="204">
        <v>60000</v>
      </c>
      <c r="O187" s="204"/>
      <c r="P187" s="204">
        <v>196000</v>
      </c>
      <c r="Q187" s="204"/>
      <c r="R187" s="204">
        <v>50800</v>
      </c>
      <c r="S187" s="204">
        <v>848339</v>
      </c>
      <c r="T187" s="204"/>
      <c r="U187" s="204">
        <v>202934</v>
      </c>
      <c r="V187" s="204">
        <v>1020965</v>
      </c>
      <c r="W187" s="204"/>
      <c r="X187" s="204"/>
      <c r="Y187" s="204"/>
      <c r="Z187" s="204">
        <v>418810</v>
      </c>
      <c r="AA187" s="204"/>
      <c r="AB187" s="204"/>
      <c r="AC187" s="204"/>
      <c r="AD187" s="204"/>
      <c r="AE187" s="204">
        <v>378300</v>
      </c>
      <c r="AF187" s="204"/>
      <c r="AG187" s="204"/>
      <c r="AH187" s="204">
        <v>45220</v>
      </c>
      <c r="AI187" s="204"/>
      <c r="AJ187" s="204"/>
      <c r="AK187" s="204"/>
      <c r="AL187" s="204">
        <v>832360</v>
      </c>
      <c r="AM187" s="204">
        <v>119902.5</v>
      </c>
      <c r="AN187" s="204"/>
      <c r="AO187" s="204">
        <v>1704708.71</v>
      </c>
      <c r="AP187" s="204"/>
      <c r="AQ187" s="204"/>
      <c r="AR187" s="204"/>
      <c r="AS187" s="204"/>
      <c r="AT187" s="204"/>
      <c r="AU187" s="204"/>
      <c r="AV187" s="204"/>
      <c r="AW187" s="204"/>
      <c r="AX187" s="204">
        <v>156568</v>
      </c>
      <c r="AY187" s="204"/>
      <c r="AZ187" s="204"/>
      <c r="BA187" s="204"/>
      <c r="BB187" s="204"/>
      <c r="BC187" s="204"/>
      <c r="BD187" s="204"/>
      <c r="BE187" s="204">
        <v>5077220</v>
      </c>
      <c r="BF187" s="204">
        <v>1575032</v>
      </c>
      <c r="BG187" s="204"/>
      <c r="BH187" s="204">
        <v>7839738</v>
      </c>
      <c r="BI187" s="204">
        <v>862901.49</v>
      </c>
      <c r="BJ187" s="204">
        <v>42170</v>
      </c>
      <c r="BK187" s="204">
        <v>1194480</v>
      </c>
      <c r="BL187" s="204"/>
      <c r="BM187" s="204">
        <v>1009170</v>
      </c>
      <c r="BN187" s="204"/>
      <c r="BO187" s="204"/>
      <c r="BP187" s="204"/>
      <c r="BQ187" s="204"/>
      <c r="BR187" s="204">
        <v>984963</v>
      </c>
      <c r="BS187" s="204"/>
      <c r="BT187" s="204"/>
      <c r="BU187" s="204"/>
      <c r="BV187" s="204"/>
      <c r="BW187" s="204">
        <v>187500</v>
      </c>
      <c r="BX187" s="204"/>
      <c r="BY187" s="204"/>
      <c r="BZ187" s="204">
        <v>15800</v>
      </c>
      <c r="CA187" s="204"/>
      <c r="CB187" s="204"/>
      <c r="CC187" s="204"/>
      <c r="CD187" s="204"/>
      <c r="CE187" s="204"/>
      <c r="CF187" s="204"/>
      <c r="CG187" s="204">
        <v>175515</v>
      </c>
      <c r="CH187" s="204"/>
      <c r="CI187" s="204"/>
      <c r="CJ187" s="204"/>
      <c r="CK187" s="204"/>
      <c r="CL187" s="204"/>
      <c r="CM187" s="204">
        <v>194837.5</v>
      </c>
    </row>
    <row r="188" spans="1:91" ht="24.6">
      <c r="A188" s="125">
        <v>21</v>
      </c>
      <c r="B188" s="255" t="s">
        <v>917</v>
      </c>
      <c r="C188" s="128" t="s">
        <v>506</v>
      </c>
      <c r="D188" s="204">
        <v>169150</v>
      </c>
      <c r="E188" s="204">
        <v>170100</v>
      </c>
      <c r="F188" s="204">
        <v>1981049.7</v>
      </c>
      <c r="G188" s="204">
        <v>421335</v>
      </c>
      <c r="H188" s="204"/>
      <c r="I188" s="204"/>
      <c r="J188" s="204"/>
      <c r="K188" s="204"/>
      <c r="L188" s="204">
        <v>567212</v>
      </c>
      <c r="M188" s="204">
        <v>63515</v>
      </c>
      <c r="N188" s="204"/>
      <c r="O188" s="204">
        <v>7100</v>
      </c>
      <c r="P188" s="204"/>
      <c r="Q188" s="204"/>
      <c r="R188" s="204">
        <v>61234</v>
      </c>
      <c r="S188" s="204">
        <v>691807.5</v>
      </c>
      <c r="T188" s="204"/>
      <c r="U188" s="204">
        <v>480728</v>
      </c>
      <c r="V188" s="204">
        <v>510491</v>
      </c>
      <c r="W188" s="204"/>
      <c r="X188" s="204"/>
      <c r="Y188" s="204">
        <v>47560.5</v>
      </c>
      <c r="Z188" s="204"/>
      <c r="AA188" s="204"/>
      <c r="AB188" s="204"/>
      <c r="AC188" s="204">
        <v>75680</v>
      </c>
      <c r="AD188" s="204">
        <v>61240</v>
      </c>
      <c r="AE188" s="204"/>
      <c r="AF188" s="204"/>
      <c r="AG188" s="204"/>
      <c r="AH188" s="204"/>
      <c r="AI188" s="204"/>
      <c r="AJ188" s="204"/>
      <c r="AK188" s="204"/>
      <c r="AL188" s="204">
        <v>80000</v>
      </c>
      <c r="AM188" s="204"/>
      <c r="AN188" s="204"/>
      <c r="AO188" s="204">
        <v>739199.51</v>
      </c>
      <c r="AP188" s="204"/>
      <c r="AQ188" s="204"/>
      <c r="AR188" s="204"/>
      <c r="AS188" s="204">
        <v>90000</v>
      </c>
      <c r="AT188" s="204"/>
      <c r="AU188" s="204"/>
      <c r="AV188" s="204"/>
      <c r="AW188" s="204"/>
      <c r="AX188" s="204">
        <v>105545</v>
      </c>
      <c r="AY188" s="204"/>
      <c r="AZ188" s="204"/>
      <c r="BA188" s="204"/>
      <c r="BB188" s="204"/>
      <c r="BC188" s="204"/>
      <c r="BD188" s="204"/>
      <c r="BE188" s="204">
        <v>1637106</v>
      </c>
      <c r="BF188" s="204"/>
      <c r="BG188" s="204"/>
      <c r="BH188" s="204">
        <v>7851993</v>
      </c>
      <c r="BI188" s="204">
        <v>637080.19999999995</v>
      </c>
      <c r="BJ188" s="204"/>
      <c r="BK188" s="204">
        <v>515854</v>
      </c>
      <c r="BL188" s="204"/>
      <c r="BM188" s="204"/>
      <c r="BN188" s="204"/>
      <c r="BO188" s="204"/>
      <c r="BP188" s="204"/>
      <c r="BQ188" s="204"/>
      <c r="BR188" s="204">
        <v>102604</v>
      </c>
      <c r="BS188" s="204"/>
      <c r="BT188" s="204"/>
      <c r="BU188" s="204">
        <v>2800</v>
      </c>
      <c r="BV188" s="204"/>
      <c r="BW188" s="204"/>
      <c r="BX188" s="204"/>
      <c r="BY188" s="204">
        <v>72000</v>
      </c>
      <c r="BZ188" s="206">
        <v>3200</v>
      </c>
      <c r="CA188" s="204"/>
      <c r="CB188" s="204"/>
      <c r="CC188" s="204"/>
      <c r="CD188" s="204"/>
      <c r="CE188" s="204"/>
      <c r="CF188" s="204"/>
      <c r="CG188" s="204"/>
      <c r="CH188" s="204"/>
      <c r="CI188" s="204"/>
      <c r="CJ188" s="204"/>
      <c r="CK188" s="204"/>
      <c r="CL188" s="204"/>
      <c r="CM188" s="204">
        <v>749137.5</v>
      </c>
    </row>
    <row r="189" spans="1:91" ht="24.6">
      <c r="A189" s="125">
        <v>20</v>
      </c>
      <c r="B189" s="255" t="s">
        <v>918</v>
      </c>
      <c r="C189" s="128" t="s">
        <v>507</v>
      </c>
      <c r="D189" s="204">
        <v>3311364.84</v>
      </c>
      <c r="E189" s="204"/>
      <c r="F189" s="204">
        <v>123240</v>
      </c>
      <c r="G189" s="204">
        <v>172390</v>
      </c>
      <c r="H189" s="204">
        <v>102820</v>
      </c>
      <c r="I189" s="204"/>
      <c r="J189" s="204">
        <v>403480</v>
      </c>
      <c r="K189" s="204">
        <v>181420</v>
      </c>
      <c r="L189" s="204">
        <v>120230</v>
      </c>
      <c r="M189" s="204"/>
      <c r="N189" s="204"/>
      <c r="O189" s="204">
        <v>221170</v>
      </c>
      <c r="P189" s="204">
        <v>504472.13</v>
      </c>
      <c r="Q189" s="204"/>
      <c r="R189" s="204">
        <v>426725.81</v>
      </c>
      <c r="S189" s="204">
        <v>433410</v>
      </c>
      <c r="T189" s="204">
        <v>521563.87</v>
      </c>
      <c r="U189" s="204">
        <v>286680</v>
      </c>
      <c r="V189" s="204">
        <v>150240</v>
      </c>
      <c r="W189" s="204">
        <v>67500</v>
      </c>
      <c r="X189" s="204">
        <v>1896973.53</v>
      </c>
      <c r="Y189" s="204">
        <v>149160</v>
      </c>
      <c r="Z189" s="204"/>
      <c r="AA189" s="204">
        <v>300660</v>
      </c>
      <c r="AB189" s="204">
        <v>148980</v>
      </c>
      <c r="AC189" s="204">
        <v>149580</v>
      </c>
      <c r="AD189" s="204"/>
      <c r="AE189" s="204">
        <v>292800</v>
      </c>
      <c r="AF189" s="204">
        <v>286080</v>
      </c>
      <c r="AG189" s="204">
        <v>283850</v>
      </c>
      <c r="AH189" s="204">
        <v>149580</v>
      </c>
      <c r="AI189" s="204">
        <v>420840</v>
      </c>
      <c r="AJ189" s="204">
        <v>142680</v>
      </c>
      <c r="AK189" s="204"/>
      <c r="AL189" s="204">
        <v>2061941.28</v>
      </c>
      <c r="AM189" s="204">
        <v>130260</v>
      </c>
      <c r="AN189" s="204">
        <v>149220</v>
      </c>
      <c r="AO189" s="204">
        <v>802380</v>
      </c>
      <c r="AP189" s="204">
        <v>194720</v>
      </c>
      <c r="AQ189" s="204"/>
      <c r="AR189" s="204">
        <v>150000</v>
      </c>
      <c r="AS189" s="204">
        <v>592140</v>
      </c>
      <c r="AT189" s="204">
        <v>285720</v>
      </c>
      <c r="AU189" s="204">
        <v>362790</v>
      </c>
      <c r="AV189" s="204">
        <v>275060</v>
      </c>
      <c r="AW189" s="204">
        <v>143340</v>
      </c>
      <c r="AX189" s="204">
        <v>203450</v>
      </c>
      <c r="AY189" s="204">
        <v>124680</v>
      </c>
      <c r="AZ189" s="204">
        <v>251110</v>
      </c>
      <c r="BA189" s="204">
        <v>135766.13</v>
      </c>
      <c r="BB189" s="204">
        <v>448680</v>
      </c>
      <c r="BC189" s="204"/>
      <c r="BD189" s="204">
        <v>1700045.73</v>
      </c>
      <c r="BE189" s="204">
        <v>199034.5</v>
      </c>
      <c r="BF189" s="204">
        <v>148860</v>
      </c>
      <c r="BG189" s="204">
        <v>292120</v>
      </c>
      <c r="BH189" s="204">
        <v>273000</v>
      </c>
      <c r="BI189" s="204"/>
      <c r="BJ189" s="204"/>
      <c r="BK189" s="204">
        <v>136500</v>
      </c>
      <c r="BL189" s="204"/>
      <c r="BM189" s="204">
        <v>441840</v>
      </c>
      <c r="BN189" s="204">
        <v>346160</v>
      </c>
      <c r="BO189" s="204">
        <v>135750</v>
      </c>
      <c r="BP189" s="204">
        <v>565500</v>
      </c>
      <c r="BQ189" s="204">
        <v>182000</v>
      </c>
      <c r="BR189" s="204">
        <v>173032</v>
      </c>
      <c r="BS189" s="204">
        <v>2514368.71</v>
      </c>
      <c r="BT189" s="204"/>
      <c r="BU189" s="204"/>
      <c r="BV189" s="204">
        <v>390240</v>
      </c>
      <c r="BW189" s="204">
        <v>151020</v>
      </c>
      <c r="BX189" s="204">
        <v>139990</v>
      </c>
      <c r="BY189" s="204">
        <v>434820</v>
      </c>
      <c r="BZ189" s="204"/>
      <c r="CA189" s="204"/>
      <c r="CB189" s="204">
        <v>136500</v>
      </c>
      <c r="CC189" s="204"/>
      <c r="CD189" s="204">
        <v>245640</v>
      </c>
      <c r="CE189" s="204">
        <v>452298</v>
      </c>
      <c r="CF189" s="204">
        <v>83938.06</v>
      </c>
      <c r="CG189" s="204"/>
      <c r="CH189" s="204">
        <v>178530</v>
      </c>
      <c r="CI189" s="204">
        <v>292260</v>
      </c>
      <c r="CJ189" s="204"/>
      <c r="CK189" s="204">
        <v>193741.94</v>
      </c>
      <c r="CL189" s="204">
        <v>142860</v>
      </c>
      <c r="CM189" s="204"/>
    </row>
    <row r="190" spans="1:91" ht="24.6">
      <c r="A190" s="125">
        <v>20</v>
      </c>
      <c r="B190" s="255" t="s">
        <v>919</v>
      </c>
      <c r="C190" s="128" t="s">
        <v>508</v>
      </c>
      <c r="D190" s="204">
        <v>3306820</v>
      </c>
      <c r="E190" s="204">
        <v>274560</v>
      </c>
      <c r="F190" s="204">
        <v>379280</v>
      </c>
      <c r="G190" s="204">
        <v>219000</v>
      </c>
      <c r="H190" s="204">
        <v>293950</v>
      </c>
      <c r="I190" s="204">
        <v>492841.32</v>
      </c>
      <c r="J190" s="204">
        <v>134440</v>
      </c>
      <c r="K190" s="204">
        <v>208730</v>
      </c>
      <c r="L190" s="204">
        <v>389250</v>
      </c>
      <c r="M190" s="204">
        <v>153650</v>
      </c>
      <c r="N190" s="204">
        <v>679418.4</v>
      </c>
      <c r="O190" s="204">
        <v>278610</v>
      </c>
      <c r="P190" s="204">
        <v>1946511.29</v>
      </c>
      <c r="Q190" s="204">
        <v>338520</v>
      </c>
      <c r="R190" s="204">
        <v>401910</v>
      </c>
      <c r="S190" s="204">
        <v>437370</v>
      </c>
      <c r="T190" s="204">
        <v>331260</v>
      </c>
      <c r="U190" s="204">
        <v>275160</v>
      </c>
      <c r="V190" s="204">
        <v>490680</v>
      </c>
      <c r="W190" s="204">
        <v>265000</v>
      </c>
      <c r="X190" s="204">
        <v>3847809.28</v>
      </c>
      <c r="Y190" s="204">
        <v>303000</v>
      </c>
      <c r="Z190" s="204">
        <v>128520</v>
      </c>
      <c r="AA190" s="204">
        <v>196380</v>
      </c>
      <c r="AB190" s="204">
        <v>524340</v>
      </c>
      <c r="AC190" s="204">
        <v>380880</v>
      </c>
      <c r="AD190" s="204">
        <v>342060</v>
      </c>
      <c r="AE190" s="204">
        <v>90720</v>
      </c>
      <c r="AF190" s="204">
        <v>449340</v>
      </c>
      <c r="AG190" s="204">
        <v>419690</v>
      </c>
      <c r="AH190" s="204">
        <v>491340</v>
      </c>
      <c r="AI190" s="204">
        <v>450180</v>
      </c>
      <c r="AJ190" s="204">
        <v>561480</v>
      </c>
      <c r="AK190" s="204">
        <v>186880</v>
      </c>
      <c r="AL190" s="204">
        <v>3045600</v>
      </c>
      <c r="AM190" s="204">
        <v>176100</v>
      </c>
      <c r="AN190" s="204">
        <v>253740</v>
      </c>
      <c r="AO190" s="204">
        <v>683360</v>
      </c>
      <c r="AP190" s="204">
        <v>432600</v>
      </c>
      <c r="AQ190" s="204">
        <v>575220</v>
      </c>
      <c r="AR190" s="204">
        <v>469440</v>
      </c>
      <c r="AS190" s="204">
        <v>516420</v>
      </c>
      <c r="AT190" s="204">
        <v>238860</v>
      </c>
      <c r="AU190" s="204">
        <v>257585</v>
      </c>
      <c r="AV190" s="204">
        <v>268900</v>
      </c>
      <c r="AW190" s="204">
        <v>113400</v>
      </c>
      <c r="AX190" s="204">
        <v>360550</v>
      </c>
      <c r="AY190" s="204">
        <v>166621</v>
      </c>
      <c r="AZ190" s="204">
        <v>152030</v>
      </c>
      <c r="BA190" s="204">
        <v>136680</v>
      </c>
      <c r="BB190" s="204">
        <v>1380000</v>
      </c>
      <c r="BC190" s="204">
        <v>346140</v>
      </c>
      <c r="BD190" s="204">
        <v>3775920</v>
      </c>
      <c r="BE190" s="204">
        <v>218720</v>
      </c>
      <c r="BF190" s="204">
        <v>276060</v>
      </c>
      <c r="BG190" s="204">
        <v>413480</v>
      </c>
      <c r="BH190" s="204">
        <v>391400</v>
      </c>
      <c r="BI190" s="204">
        <v>138880</v>
      </c>
      <c r="BJ190" s="204">
        <v>112320</v>
      </c>
      <c r="BK190" s="204">
        <v>146880</v>
      </c>
      <c r="BL190" s="204">
        <v>117660</v>
      </c>
      <c r="BM190" s="204">
        <v>3822360</v>
      </c>
      <c r="BN190" s="204">
        <v>555600</v>
      </c>
      <c r="BO190" s="204">
        <v>583560</v>
      </c>
      <c r="BP190" s="204">
        <v>590400</v>
      </c>
      <c r="BQ190" s="204">
        <v>385500</v>
      </c>
      <c r="BR190" s="204">
        <v>551580</v>
      </c>
      <c r="BS190" s="206">
        <v>8012424</v>
      </c>
      <c r="BT190" s="204">
        <v>304140</v>
      </c>
      <c r="BU190" s="204">
        <v>311430</v>
      </c>
      <c r="BV190" s="204">
        <v>1477380</v>
      </c>
      <c r="BW190" s="204">
        <v>362400</v>
      </c>
      <c r="BX190" s="204">
        <v>114950</v>
      </c>
      <c r="BY190" s="206">
        <v>819180</v>
      </c>
      <c r="BZ190" s="204">
        <v>333480</v>
      </c>
      <c r="CA190" s="204">
        <v>411540</v>
      </c>
      <c r="CB190" s="204">
        <v>181740</v>
      </c>
      <c r="CC190" s="204">
        <v>316020</v>
      </c>
      <c r="CD190" s="204">
        <v>467700</v>
      </c>
      <c r="CE190" s="204">
        <v>153702</v>
      </c>
      <c r="CF190" s="204">
        <v>459720</v>
      </c>
      <c r="CG190" s="204">
        <v>346800</v>
      </c>
      <c r="CH190" s="204">
        <v>283050</v>
      </c>
      <c r="CI190" s="204">
        <v>137520</v>
      </c>
      <c r="CJ190" s="204">
        <v>497460</v>
      </c>
      <c r="CK190" s="206">
        <v>518640</v>
      </c>
      <c r="CL190" s="204">
        <v>428580</v>
      </c>
      <c r="CM190" s="204">
        <v>265560</v>
      </c>
    </row>
    <row r="191" spans="1:91" ht="24.6">
      <c r="A191" s="125">
        <v>20</v>
      </c>
      <c r="B191" s="255" t="s">
        <v>920</v>
      </c>
      <c r="C191" s="128" t="s">
        <v>509</v>
      </c>
      <c r="D191" s="204"/>
      <c r="E191" s="204"/>
      <c r="F191" s="204"/>
      <c r="G191" s="204">
        <v>2000</v>
      </c>
      <c r="H191" s="204">
        <v>4570</v>
      </c>
      <c r="I191" s="204"/>
      <c r="J191" s="204"/>
      <c r="K191" s="204"/>
      <c r="L191" s="204">
        <v>7950</v>
      </c>
      <c r="M191" s="204"/>
      <c r="N191" s="204">
        <v>8310</v>
      </c>
      <c r="O191" s="204">
        <v>2690</v>
      </c>
      <c r="P191" s="204"/>
      <c r="Q191" s="204">
        <v>375</v>
      </c>
      <c r="R191" s="204">
        <v>1270</v>
      </c>
      <c r="S191" s="204"/>
      <c r="T191" s="204"/>
      <c r="U191" s="204"/>
      <c r="V191" s="204"/>
      <c r="W191" s="204"/>
      <c r="X191" s="204">
        <v>39170.160000000003</v>
      </c>
      <c r="Y191" s="204"/>
      <c r="Z191" s="204"/>
      <c r="AA191" s="204"/>
      <c r="AB191" s="204"/>
      <c r="AC191" s="204">
        <v>8610</v>
      </c>
      <c r="AD191" s="204"/>
      <c r="AE191" s="204"/>
      <c r="AF191" s="204">
        <v>630</v>
      </c>
      <c r="AG191" s="204"/>
      <c r="AH191" s="204"/>
      <c r="AI191" s="204"/>
      <c r="AJ191" s="204">
        <v>8610</v>
      </c>
      <c r="AK191" s="204"/>
      <c r="AL191" s="204">
        <v>21330</v>
      </c>
      <c r="AM191" s="204"/>
      <c r="AN191" s="204"/>
      <c r="AO191" s="204">
        <v>17401</v>
      </c>
      <c r="AP191" s="204"/>
      <c r="AQ191" s="204">
        <v>8610</v>
      </c>
      <c r="AR191" s="204"/>
      <c r="AS191" s="204"/>
      <c r="AT191" s="204"/>
      <c r="AU191" s="204"/>
      <c r="AV191" s="204"/>
      <c r="AW191" s="204"/>
      <c r="AX191" s="204">
        <v>3570</v>
      </c>
      <c r="AY191" s="204"/>
      <c r="AZ191" s="204"/>
      <c r="BA191" s="204"/>
      <c r="BB191" s="204">
        <v>2250</v>
      </c>
      <c r="BC191" s="204">
        <v>8610</v>
      </c>
      <c r="BD191" s="204">
        <v>11415</v>
      </c>
      <c r="BE191" s="204">
        <v>86827.43</v>
      </c>
      <c r="BF191" s="204"/>
      <c r="BG191" s="204"/>
      <c r="BH191" s="204">
        <v>7101.17</v>
      </c>
      <c r="BI191" s="204"/>
      <c r="BJ191" s="204"/>
      <c r="BK191" s="204"/>
      <c r="BL191" s="204">
        <v>13860</v>
      </c>
      <c r="BM191" s="204"/>
      <c r="BN191" s="204"/>
      <c r="BO191" s="204"/>
      <c r="BP191" s="204">
        <v>7191.13</v>
      </c>
      <c r="BQ191" s="204"/>
      <c r="BR191" s="204"/>
      <c r="BS191" s="206">
        <v>23108.71</v>
      </c>
      <c r="BT191" s="204"/>
      <c r="BU191" s="204">
        <v>6025</v>
      </c>
      <c r="BV191" s="204">
        <v>330</v>
      </c>
      <c r="BW191" s="204"/>
      <c r="BX191" s="204"/>
      <c r="BY191" s="204">
        <v>4113.2299999999996</v>
      </c>
      <c r="BZ191" s="204"/>
      <c r="CA191" s="204"/>
      <c r="CB191" s="204"/>
      <c r="CC191" s="204">
        <v>9640</v>
      </c>
      <c r="CD191" s="204">
        <v>330</v>
      </c>
      <c r="CE191" s="204">
        <v>2490</v>
      </c>
      <c r="CF191" s="204">
        <v>5700</v>
      </c>
      <c r="CG191" s="204"/>
      <c r="CH191" s="204"/>
      <c r="CI191" s="204"/>
      <c r="CJ191" s="204"/>
      <c r="CK191" s="204">
        <v>3615</v>
      </c>
      <c r="CL191" s="204"/>
      <c r="CM191" s="204"/>
    </row>
    <row r="192" spans="1:91" ht="24.6">
      <c r="A192" s="125">
        <v>20</v>
      </c>
      <c r="B192" s="255" t="s">
        <v>921</v>
      </c>
      <c r="C192" s="128" t="s">
        <v>510</v>
      </c>
      <c r="D192" s="204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>
        <v>37195</v>
      </c>
      <c r="P192" s="204"/>
      <c r="Q192" s="204"/>
      <c r="R192" s="204"/>
      <c r="S192" s="204"/>
      <c r="T192" s="204">
        <v>1340</v>
      </c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>
        <v>8610</v>
      </c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204"/>
      <c r="AV192" s="204"/>
      <c r="AW192" s="204"/>
      <c r="AX192" s="204">
        <v>6790</v>
      </c>
      <c r="AY192" s="204"/>
      <c r="AZ192" s="204"/>
      <c r="BA192" s="204"/>
      <c r="BB192" s="204"/>
      <c r="BC192" s="204"/>
      <c r="BD192" s="204">
        <v>10170</v>
      </c>
      <c r="BE192" s="204"/>
      <c r="BF192" s="204"/>
      <c r="BG192" s="204"/>
      <c r="BH192" s="204"/>
      <c r="BI192" s="204"/>
      <c r="BJ192" s="204"/>
      <c r="BK192" s="204"/>
      <c r="BL192" s="204"/>
      <c r="BM192" s="204"/>
      <c r="BN192" s="204">
        <v>990</v>
      </c>
      <c r="BO192" s="204">
        <v>4050</v>
      </c>
      <c r="BP192" s="204"/>
      <c r="BQ192" s="204"/>
      <c r="BR192" s="204">
        <v>3390</v>
      </c>
      <c r="BS192" s="204"/>
      <c r="BT192" s="206"/>
      <c r="BU192" s="206">
        <v>2410</v>
      </c>
      <c r="BV192" s="206"/>
      <c r="BW192" s="206"/>
      <c r="BX192" s="206"/>
      <c r="BY192" s="206"/>
      <c r="BZ192" s="206"/>
      <c r="CA192" s="206"/>
      <c r="CB192" s="206">
        <v>9640</v>
      </c>
      <c r="CC192" s="206"/>
      <c r="CD192" s="206"/>
      <c r="CE192" s="206"/>
      <c r="CF192" s="206"/>
      <c r="CG192" s="206"/>
      <c r="CH192" s="206"/>
      <c r="CI192" s="206"/>
      <c r="CJ192" s="204"/>
      <c r="CK192" s="206"/>
      <c r="CL192" s="206"/>
      <c r="CM192" s="206"/>
    </row>
    <row r="193" spans="1:91" ht="24.6">
      <c r="A193" s="125">
        <v>20</v>
      </c>
      <c r="B193" s="255" t="s">
        <v>922</v>
      </c>
      <c r="C193" s="126" t="s">
        <v>511</v>
      </c>
      <c r="D193" s="204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204"/>
      <c r="AV193" s="204"/>
      <c r="AW193" s="204"/>
      <c r="AX193" s="204"/>
      <c r="AY193" s="204"/>
      <c r="AZ193" s="204"/>
      <c r="BA193" s="204"/>
      <c r="BB193" s="204"/>
      <c r="BC193" s="204"/>
      <c r="BD193" s="204"/>
      <c r="BE193" s="204"/>
      <c r="BF193" s="204"/>
      <c r="BG193" s="204"/>
      <c r="BH193" s="204"/>
      <c r="BI193" s="204"/>
      <c r="BJ193" s="204"/>
      <c r="BK193" s="204"/>
      <c r="BL193" s="204"/>
      <c r="BM193" s="204"/>
      <c r="BN193" s="204"/>
      <c r="BO193" s="204"/>
      <c r="BP193" s="204"/>
      <c r="BQ193" s="204"/>
      <c r="BR193" s="204"/>
      <c r="BS193" s="204"/>
      <c r="BT193" s="206"/>
      <c r="BU193" s="204"/>
      <c r="BV193" s="206"/>
      <c r="BW193" s="206"/>
      <c r="BX193" s="206"/>
      <c r="BY193" s="206"/>
      <c r="BZ193" s="206"/>
      <c r="CA193" s="206"/>
      <c r="CB193" s="204"/>
      <c r="CC193" s="204"/>
      <c r="CD193" s="206"/>
      <c r="CE193" s="206"/>
      <c r="CF193" s="206"/>
      <c r="CG193" s="206"/>
      <c r="CH193" s="206"/>
      <c r="CI193" s="206"/>
      <c r="CJ193" s="204"/>
      <c r="CK193" s="206"/>
      <c r="CL193" s="206"/>
      <c r="CM193" s="206"/>
    </row>
    <row r="194" spans="1:91" ht="24.6">
      <c r="A194" s="125">
        <v>20</v>
      </c>
      <c r="B194" s="255" t="s">
        <v>923</v>
      </c>
      <c r="C194" s="126" t="s">
        <v>512</v>
      </c>
      <c r="D194" s="204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204"/>
      <c r="AV194" s="204"/>
      <c r="AW194" s="204"/>
      <c r="AX194" s="204"/>
      <c r="AY194" s="204"/>
      <c r="AZ194" s="204"/>
      <c r="BA194" s="204"/>
      <c r="BB194" s="204"/>
      <c r="BC194" s="204"/>
      <c r="BD194" s="204"/>
      <c r="BE194" s="204"/>
      <c r="BF194" s="204"/>
      <c r="BG194" s="204"/>
      <c r="BH194" s="204"/>
      <c r="BI194" s="204"/>
      <c r="BJ194" s="204"/>
      <c r="BK194" s="204"/>
      <c r="BL194" s="204"/>
      <c r="BM194" s="204"/>
      <c r="BN194" s="204"/>
      <c r="BO194" s="204"/>
      <c r="BP194" s="204"/>
      <c r="BQ194" s="204"/>
      <c r="BR194" s="204"/>
      <c r="BS194" s="204"/>
      <c r="BT194" s="204"/>
      <c r="BU194" s="204"/>
      <c r="BV194" s="204"/>
      <c r="BW194" s="204"/>
      <c r="BX194" s="204"/>
      <c r="BY194" s="204"/>
      <c r="BZ194" s="204"/>
      <c r="CA194" s="204"/>
      <c r="CB194" s="204"/>
      <c r="CC194" s="204"/>
      <c r="CD194" s="204"/>
      <c r="CE194" s="204"/>
      <c r="CF194" s="204"/>
      <c r="CG194" s="204"/>
      <c r="CH194" s="204"/>
      <c r="CI194" s="204"/>
      <c r="CJ194" s="204"/>
      <c r="CK194" s="204"/>
      <c r="CL194" s="204"/>
      <c r="CM194" s="204"/>
    </row>
    <row r="195" spans="1:91" ht="24.6">
      <c r="A195" s="125">
        <v>20</v>
      </c>
      <c r="B195" s="255" t="s">
        <v>924</v>
      </c>
      <c r="C195" s="126" t="s">
        <v>513</v>
      </c>
      <c r="D195" s="204">
        <v>92310</v>
      </c>
      <c r="E195" s="204"/>
      <c r="F195" s="204"/>
      <c r="G195" s="204"/>
      <c r="H195" s="204"/>
      <c r="I195" s="204"/>
      <c r="J195" s="204"/>
      <c r="K195" s="204">
        <v>15000</v>
      </c>
      <c r="L195" s="204"/>
      <c r="M195" s="204"/>
      <c r="N195" s="204"/>
      <c r="O195" s="204">
        <v>2925</v>
      </c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204"/>
      <c r="AV195" s="204"/>
      <c r="AW195" s="204"/>
      <c r="AX195" s="204"/>
      <c r="AY195" s="204"/>
      <c r="AZ195" s="204"/>
      <c r="BA195" s="204"/>
      <c r="BB195" s="204"/>
      <c r="BC195" s="204"/>
      <c r="BD195" s="204"/>
      <c r="BE195" s="204"/>
      <c r="BF195" s="204"/>
      <c r="BG195" s="204"/>
      <c r="BH195" s="204"/>
      <c r="BI195" s="204"/>
      <c r="BJ195" s="204"/>
      <c r="BK195" s="204"/>
      <c r="BL195" s="204"/>
      <c r="BM195" s="204"/>
      <c r="BN195" s="204"/>
      <c r="BO195" s="204"/>
      <c r="BP195" s="204"/>
      <c r="BQ195" s="204"/>
      <c r="BR195" s="204">
        <v>7600</v>
      </c>
      <c r="BS195" s="204"/>
      <c r="BT195" s="204"/>
      <c r="BU195" s="204"/>
      <c r="BV195" s="204"/>
      <c r="BW195" s="204"/>
      <c r="BX195" s="204"/>
      <c r="BY195" s="204"/>
      <c r="BZ195" s="204"/>
      <c r="CA195" s="204"/>
      <c r="CB195" s="204"/>
      <c r="CC195" s="204"/>
      <c r="CD195" s="204"/>
      <c r="CE195" s="204"/>
      <c r="CF195" s="204"/>
      <c r="CG195" s="204"/>
      <c r="CH195" s="204"/>
      <c r="CI195" s="204"/>
      <c r="CJ195" s="204"/>
      <c r="CK195" s="204"/>
      <c r="CL195" s="204"/>
      <c r="CM195" s="204"/>
    </row>
    <row r="196" spans="1:91" ht="24.6">
      <c r="A196" s="125">
        <v>20</v>
      </c>
      <c r="B196" s="255" t="s">
        <v>925</v>
      </c>
      <c r="C196" s="126" t="s">
        <v>514</v>
      </c>
      <c r="D196" s="204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>
        <v>5370</v>
      </c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204"/>
      <c r="AV196" s="204"/>
      <c r="AW196" s="204"/>
      <c r="AX196" s="204"/>
      <c r="AY196" s="204"/>
      <c r="AZ196" s="204"/>
      <c r="BA196" s="204"/>
      <c r="BB196" s="204"/>
      <c r="BC196" s="204"/>
      <c r="BD196" s="204"/>
      <c r="BE196" s="204"/>
      <c r="BF196" s="204"/>
      <c r="BG196" s="204"/>
      <c r="BH196" s="204"/>
      <c r="BI196" s="204"/>
      <c r="BJ196" s="204"/>
      <c r="BK196" s="204"/>
      <c r="BL196" s="204"/>
      <c r="BM196" s="204"/>
      <c r="BN196" s="204"/>
      <c r="BO196" s="204"/>
      <c r="BP196" s="204"/>
      <c r="BQ196" s="204"/>
      <c r="BR196" s="204"/>
      <c r="BS196" s="204"/>
      <c r="BT196" s="204"/>
      <c r="BU196" s="204"/>
      <c r="BV196" s="204"/>
      <c r="BW196" s="204"/>
      <c r="BX196" s="204"/>
      <c r="BY196" s="204"/>
      <c r="BZ196" s="204"/>
      <c r="CA196" s="204"/>
      <c r="CB196" s="204"/>
      <c r="CC196" s="204"/>
      <c r="CD196" s="204"/>
      <c r="CE196" s="204"/>
      <c r="CF196" s="204"/>
      <c r="CG196" s="204"/>
      <c r="CH196" s="204"/>
      <c r="CI196" s="204"/>
      <c r="CJ196" s="204"/>
      <c r="CK196" s="204"/>
      <c r="CL196" s="204"/>
      <c r="CM196" s="204"/>
    </row>
    <row r="197" spans="1:91" ht="24.6">
      <c r="A197" s="125">
        <v>20</v>
      </c>
      <c r="B197" s="255" t="s">
        <v>926</v>
      </c>
      <c r="C197" s="126" t="s">
        <v>515</v>
      </c>
      <c r="D197" s="204">
        <v>1706665.09</v>
      </c>
      <c r="E197" s="204">
        <v>153606.72</v>
      </c>
      <c r="F197" s="204">
        <v>193800</v>
      </c>
      <c r="G197" s="204">
        <v>237154.84</v>
      </c>
      <c r="H197" s="204">
        <v>33600</v>
      </c>
      <c r="I197" s="204"/>
      <c r="J197" s="204">
        <v>269670.96999999997</v>
      </c>
      <c r="K197" s="204">
        <v>193800</v>
      </c>
      <c r="L197" s="204">
        <v>134400</v>
      </c>
      <c r="M197" s="204">
        <v>84000</v>
      </c>
      <c r="N197" s="204">
        <v>320400</v>
      </c>
      <c r="O197" s="204"/>
      <c r="P197" s="204">
        <v>1023981.29</v>
      </c>
      <c r="Q197" s="204">
        <v>33600</v>
      </c>
      <c r="R197" s="204">
        <v>715475.26</v>
      </c>
      <c r="S197" s="204">
        <v>162761.29</v>
      </c>
      <c r="T197" s="204">
        <v>195574.19</v>
      </c>
      <c r="U197" s="204">
        <v>33600</v>
      </c>
      <c r="V197" s="204">
        <v>158132.26</v>
      </c>
      <c r="W197" s="204">
        <v>187870.97</v>
      </c>
      <c r="X197" s="204">
        <v>1593773.99</v>
      </c>
      <c r="Y197" s="204">
        <v>93000</v>
      </c>
      <c r="Z197" s="204">
        <v>100800</v>
      </c>
      <c r="AA197" s="204">
        <v>126600</v>
      </c>
      <c r="AB197" s="204">
        <v>33600</v>
      </c>
      <c r="AC197" s="204">
        <v>152400</v>
      </c>
      <c r="AD197" s="204">
        <v>126600</v>
      </c>
      <c r="AE197" s="204">
        <v>227400</v>
      </c>
      <c r="AF197" s="204">
        <v>93000</v>
      </c>
      <c r="AG197" s="204">
        <v>61600</v>
      </c>
      <c r="AH197" s="204">
        <v>153351.60999999999</v>
      </c>
      <c r="AI197" s="204">
        <v>293006.46000000002</v>
      </c>
      <c r="AJ197" s="204"/>
      <c r="AK197" s="204">
        <v>33600</v>
      </c>
      <c r="AL197" s="204">
        <v>3689775.58</v>
      </c>
      <c r="AM197" s="204">
        <v>140400</v>
      </c>
      <c r="AN197" s="204">
        <v>67200</v>
      </c>
      <c r="AO197" s="204">
        <v>294600</v>
      </c>
      <c r="AP197" s="204">
        <v>168522.58</v>
      </c>
      <c r="AQ197" s="204">
        <v>160200</v>
      </c>
      <c r="AR197" s="204">
        <v>33600</v>
      </c>
      <c r="AS197" s="204">
        <v>590538.71</v>
      </c>
      <c r="AT197" s="204">
        <v>67200</v>
      </c>
      <c r="AU197" s="204">
        <v>197343.33</v>
      </c>
      <c r="AV197" s="204">
        <v>193800</v>
      </c>
      <c r="AW197" s="204">
        <v>126058.06</v>
      </c>
      <c r="AX197" s="204">
        <v>100800</v>
      </c>
      <c r="AY197" s="204"/>
      <c r="AZ197" s="204">
        <v>162493.32999999999</v>
      </c>
      <c r="BA197" s="204">
        <v>134400</v>
      </c>
      <c r="BB197" s="204">
        <v>957833.34</v>
      </c>
      <c r="BC197" s="204">
        <v>153548.39000000001</v>
      </c>
      <c r="BD197" s="204">
        <v>2058806.45</v>
      </c>
      <c r="BE197" s="204">
        <v>264501.12</v>
      </c>
      <c r="BF197" s="204">
        <v>160200</v>
      </c>
      <c r="BG197" s="204">
        <v>126600</v>
      </c>
      <c r="BH197" s="204">
        <v>857219.35</v>
      </c>
      <c r="BI197" s="204">
        <v>26700</v>
      </c>
      <c r="BJ197" s="204">
        <v>100800</v>
      </c>
      <c r="BK197" s="204">
        <v>39200</v>
      </c>
      <c r="BL197" s="204">
        <v>74500</v>
      </c>
      <c r="BM197" s="204">
        <v>1559548.38</v>
      </c>
      <c r="BN197" s="204">
        <v>293853.33</v>
      </c>
      <c r="BO197" s="204">
        <v>67200</v>
      </c>
      <c r="BP197" s="204">
        <v>193800</v>
      </c>
      <c r="BQ197" s="204">
        <v>136748.39000000001</v>
      </c>
      <c r="BR197" s="204">
        <v>33600</v>
      </c>
      <c r="BS197" s="204">
        <v>6245462.3700000001</v>
      </c>
      <c r="BT197" s="204">
        <v>199400</v>
      </c>
      <c r="BU197" s="204">
        <v>300019.34999999998</v>
      </c>
      <c r="BV197" s="204">
        <v>1294576.67</v>
      </c>
      <c r="BW197" s="204">
        <v>100800</v>
      </c>
      <c r="BX197" s="204">
        <v>227400</v>
      </c>
      <c r="BY197" s="204">
        <v>429000</v>
      </c>
      <c r="BZ197" s="204"/>
      <c r="CA197" s="204">
        <v>219600</v>
      </c>
      <c r="CB197" s="204">
        <v>193800</v>
      </c>
      <c r="CC197" s="204">
        <v>160200</v>
      </c>
      <c r="CD197" s="204">
        <v>567703.23</v>
      </c>
      <c r="CE197" s="206">
        <v>191441.94</v>
      </c>
      <c r="CF197" s="204">
        <v>352133.33</v>
      </c>
      <c r="CG197" s="204">
        <v>67200</v>
      </c>
      <c r="CH197" s="204">
        <v>89600</v>
      </c>
      <c r="CI197" s="204">
        <v>168000</v>
      </c>
      <c r="CJ197" s="204">
        <v>224933.33</v>
      </c>
      <c r="CK197" s="204">
        <v>33600</v>
      </c>
      <c r="CL197" s="204">
        <v>150838.71</v>
      </c>
      <c r="CM197" s="204">
        <v>91612.9</v>
      </c>
    </row>
    <row r="198" spans="1:91" ht="24.6">
      <c r="A198" s="125">
        <v>20</v>
      </c>
      <c r="B198" s="255" t="s">
        <v>927</v>
      </c>
      <c r="C198" s="126" t="s">
        <v>516</v>
      </c>
      <c r="D198" s="204">
        <v>73500</v>
      </c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>
        <v>42000</v>
      </c>
      <c r="Q198" s="204"/>
      <c r="R198" s="204"/>
      <c r="S198" s="204"/>
      <c r="T198" s="204">
        <v>3880.42</v>
      </c>
      <c r="U198" s="204"/>
      <c r="V198" s="204"/>
      <c r="W198" s="204"/>
      <c r="X198" s="204">
        <v>42000</v>
      </c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>
        <v>118000</v>
      </c>
      <c r="AM198" s="204"/>
      <c r="AN198" s="204"/>
      <c r="AO198" s="204"/>
      <c r="AP198" s="204"/>
      <c r="AQ198" s="204"/>
      <c r="AR198" s="204"/>
      <c r="AS198" s="204"/>
      <c r="AT198" s="204"/>
      <c r="AU198" s="204"/>
      <c r="AV198" s="204">
        <v>21000</v>
      </c>
      <c r="AW198" s="204"/>
      <c r="AX198" s="204"/>
      <c r="AY198" s="204"/>
      <c r="AZ198" s="204"/>
      <c r="BA198" s="204"/>
      <c r="BB198" s="204">
        <v>21000</v>
      </c>
      <c r="BC198" s="204"/>
      <c r="BD198" s="204">
        <v>102000</v>
      </c>
      <c r="BE198" s="204"/>
      <c r="BF198" s="204"/>
      <c r="BG198" s="204"/>
      <c r="BH198" s="204"/>
      <c r="BI198" s="204">
        <v>87100</v>
      </c>
      <c r="BJ198" s="204"/>
      <c r="BK198" s="204"/>
      <c r="BL198" s="204">
        <v>68900</v>
      </c>
      <c r="BM198" s="204">
        <v>21000</v>
      </c>
      <c r="BN198" s="204"/>
      <c r="BO198" s="204"/>
      <c r="BP198" s="204"/>
      <c r="BQ198" s="204"/>
      <c r="BR198" s="204"/>
      <c r="BS198" s="204">
        <v>140564.51999999999</v>
      </c>
      <c r="BT198" s="204"/>
      <c r="BU198" s="204"/>
      <c r="BV198" s="204"/>
      <c r="BW198" s="204"/>
      <c r="BX198" s="204"/>
      <c r="BY198" s="204"/>
      <c r="BZ198" s="204"/>
      <c r="CA198" s="204"/>
      <c r="CB198" s="204"/>
      <c r="CC198" s="204"/>
      <c r="CD198" s="204"/>
      <c r="CE198" s="204"/>
      <c r="CF198" s="204"/>
      <c r="CG198" s="204"/>
      <c r="CH198" s="204"/>
      <c r="CI198" s="204"/>
      <c r="CJ198" s="204"/>
      <c r="CK198" s="204"/>
      <c r="CL198" s="204"/>
      <c r="CM198" s="204"/>
    </row>
    <row r="199" spans="1:91" ht="24.6">
      <c r="A199" s="125">
        <v>22</v>
      </c>
      <c r="B199" s="255" t="s">
        <v>928</v>
      </c>
      <c r="C199" s="126" t="s">
        <v>517</v>
      </c>
      <c r="D199" s="204">
        <v>8924996.8800000008</v>
      </c>
      <c r="E199" s="204">
        <v>312300</v>
      </c>
      <c r="F199" s="204">
        <v>744740</v>
      </c>
      <c r="G199" s="204">
        <v>990000</v>
      </c>
      <c r="H199" s="204">
        <v>536490</v>
      </c>
      <c r="I199" s="204"/>
      <c r="J199" s="204">
        <v>971080</v>
      </c>
      <c r="K199" s="204">
        <v>1446720</v>
      </c>
      <c r="L199" s="204"/>
      <c r="M199" s="204">
        <v>803480</v>
      </c>
      <c r="N199" s="204">
        <v>1452530</v>
      </c>
      <c r="O199" s="204">
        <v>304560</v>
      </c>
      <c r="P199" s="204">
        <v>4064833.25</v>
      </c>
      <c r="Q199" s="204">
        <v>719310</v>
      </c>
      <c r="R199" s="204">
        <v>472050</v>
      </c>
      <c r="S199" s="204">
        <v>1206230</v>
      </c>
      <c r="T199" s="204">
        <v>743140</v>
      </c>
      <c r="U199" s="204">
        <v>806670</v>
      </c>
      <c r="V199" s="204">
        <v>609000</v>
      </c>
      <c r="W199" s="204">
        <v>271680</v>
      </c>
      <c r="X199" s="204">
        <v>9231680</v>
      </c>
      <c r="Y199" s="204">
        <v>443190</v>
      </c>
      <c r="Z199" s="204">
        <v>8610</v>
      </c>
      <c r="AA199" s="204">
        <v>699000</v>
      </c>
      <c r="AB199" s="204">
        <v>594630</v>
      </c>
      <c r="AC199" s="204">
        <v>497490</v>
      </c>
      <c r="AD199" s="204">
        <v>487980</v>
      </c>
      <c r="AE199" s="204">
        <v>2321000</v>
      </c>
      <c r="AF199" s="204">
        <v>529020</v>
      </c>
      <c r="AG199" s="204">
        <v>950970</v>
      </c>
      <c r="AH199" s="204">
        <v>846000</v>
      </c>
      <c r="AI199" s="204">
        <v>1313160</v>
      </c>
      <c r="AJ199" s="204">
        <v>653730</v>
      </c>
      <c r="AK199" s="204">
        <v>471960</v>
      </c>
      <c r="AL199" s="204">
        <v>19405985</v>
      </c>
      <c r="AM199" s="204">
        <v>371820</v>
      </c>
      <c r="AN199" s="204">
        <v>581250</v>
      </c>
      <c r="AO199" s="204"/>
      <c r="AP199" s="204">
        <v>1514460</v>
      </c>
      <c r="AQ199" s="204">
        <v>569520</v>
      </c>
      <c r="AR199" s="204">
        <v>342510</v>
      </c>
      <c r="AS199" s="204">
        <v>2563098.75</v>
      </c>
      <c r="AT199" s="204">
        <v>1229617.5</v>
      </c>
      <c r="AU199" s="204">
        <v>178620</v>
      </c>
      <c r="AV199" s="204">
        <v>1200330</v>
      </c>
      <c r="AW199" s="204">
        <v>581160</v>
      </c>
      <c r="AX199" s="204">
        <v>514770</v>
      </c>
      <c r="AY199" s="204">
        <v>802440</v>
      </c>
      <c r="AZ199" s="204">
        <v>287430</v>
      </c>
      <c r="BA199" s="204">
        <v>424800</v>
      </c>
      <c r="BB199" s="204">
        <v>5561380</v>
      </c>
      <c r="BC199" s="204">
        <v>560925</v>
      </c>
      <c r="BD199" s="204"/>
      <c r="BE199" s="204">
        <v>2100900</v>
      </c>
      <c r="BF199" s="204">
        <v>471000</v>
      </c>
      <c r="BG199" s="204">
        <v>482850</v>
      </c>
      <c r="BH199" s="204">
        <v>4238810</v>
      </c>
      <c r="BI199" s="204"/>
      <c r="BJ199" s="204"/>
      <c r="BK199" s="204">
        <v>681000</v>
      </c>
      <c r="BL199" s="204">
        <v>363240</v>
      </c>
      <c r="BM199" s="204">
        <v>5519612</v>
      </c>
      <c r="BN199" s="204">
        <v>939600</v>
      </c>
      <c r="BO199" s="204">
        <v>531960</v>
      </c>
      <c r="BP199" s="204">
        <v>1353600</v>
      </c>
      <c r="BQ199" s="204">
        <v>497590</v>
      </c>
      <c r="BR199" s="204">
        <v>442620</v>
      </c>
      <c r="BS199" s="206">
        <v>33086425.420000002</v>
      </c>
      <c r="BT199" s="204">
        <v>835120</v>
      </c>
      <c r="BU199" s="206">
        <v>1098250</v>
      </c>
      <c r="BV199" s="206">
        <v>4000950</v>
      </c>
      <c r="BW199" s="206"/>
      <c r="BX199" s="206">
        <v>569577.5</v>
      </c>
      <c r="BY199" s="206">
        <v>1968600</v>
      </c>
      <c r="BZ199" s="206">
        <v>372020</v>
      </c>
      <c r="CA199" s="204">
        <v>508650</v>
      </c>
      <c r="CB199" s="206">
        <v>371760</v>
      </c>
      <c r="CC199" s="206">
        <v>798964</v>
      </c>
      <c r="CD199" s="206">
        <v>2877060</v>
      </c>
      <c r="CE199" s="204">
        <v>1033290</v>
      </c>
      <c r="CF199" s="206">
        <v>1737360</v>
      </c>
      <c r="CG199" s="206">
        <v>368670</v>
      </c>
      <c r="CH199" s="206">
        <v>376590</v>
      </c>
      <c r="CI199" s="204">
        <v>267660</v>
      </c>
      <c r="CJ199" s="206">
        <v>292360</v>
      </c>
      <c r="CK199" s="206">
        <v>3058920</v>
      </c>
      <c r="CL199" s="204">
        <v>339210</v>
      </c>
      <c r="CM199" s="206">
        <v>384600</v>
      </c>
    </row>
    <row r="200" spans="1:91" ht="24.6">
      <c r="A200" s="125">
        <v>23</v>
      </c>
      <c r="B200" s="255" t="s">
        <v>929</v>
      </c>
      <c r="C200" s="126" t="s">
        <v>518</v>
      </c>
      <c r="D200" s="204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204"/>
      <c r="AV200" s="204"/>
      <c r="AW200" s="204"/>
      <c r="AX200" s="204"/>
      <c r="AY200" s="204"/>
      <c r="AZ200" s="204"/>
      <c r="BA200" s="204"/>
      <c r="BB200" s="204"/>
      <c r="BC200" s="204"/>
      <c r="BD200" s="204"/>
      <c r="BE200" s="204"/>
      <c r="BF200" s="204"/>
      <c r="BG200" s="204"/>
      <c r="BH200" s="204"/>
      <c r="BI200" s="204"/>
      <c r="BJ200" s="204"/>
      <c r="BK200" s="204"/>
      <c r="BL200" s="204"/>
      <c r="BM200" s="204">
        <v>101550</v>
      </c>
      <c r="BN200" s="204"/>
      <c r="BO200" s="204"/>
      <c r="BP200" s="204"/>
      <c r="BQ200" s="204"/>
      <c r="BR200" s="204"/>
      <c r="BS200" s="206">
        <v>205350</v>
      </c>
      <c r="BT200" s="204"/>
      <c r="BU200" s="204"/>
      <c r="BV200" s="206"/>
      <c r="BW200" s="204"/>
      <c r="BX200" s="206"/>
      <c r="BY200" s="206"/>
      <c r="BZ200" s="206"/>
      <c r="CA200" s="204"/>
      <c r="CB200" s="206"/>
      <c r="CC200" s="204"/>
      <c r="CD200" s="206"/>
      <c r="CE200" s="204"/>
      <c r="CF200" s="204"/>
      <c r="CG200" s="206"/>
      <c r="CH200" s="204"/>
      <c r="CI200" s="204"/>
      <c r="CJ200" s="206"/>
      <c r="CK200" s="206"/>
      <c r="CL200" s="204"/>
      <c r="CM200" s="204"/>
    </row>
    <row r="201" spans="1:91" ht="24.6">
      <c r="A201" s="125">
        <v>23</v>
      </c>
      <c r="B201" s="255" t="s">
        <v>930</v>
      </c>
      <c r="C201" s="126" t="s">
        <v>519</v>
      </c>
      <c r="D201" s="204">
        <v>30930</v>
      </c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>
        <v>22800</v>
      </c>
      <c r="AT201" s="204"/>
      <c r="AU201" s="204"/>
      <c r="AV201" s="204"/>
      <c r="AW201" s="204"/>
      <c r="AX201" s="204"/>
      <c r="AY201" s="204"/>
      <c r="AZ201" s="204"/>
      <c r="BA201" s="204"/>
      <c r="BB201" s="204"/>
      <c r="BC201" s="204"/>
      <c r="BD201" s="204"/>
      <c r="BE201" s="204"/>
      <c r="BF201" s="204"/>
      <c r="BG201" s="204"/>
      <c r="BH201" s="204"/>
      <c r="BI201" s="204"/>
      <c r="BJ201" s="204"/>
      <c r="BK201" s="204"/>
      <c r="BL201" s="204"/>
      <c r="BM201" s="204"/>
      <c r="BN201" s="204"/>
      <c r="BO201" s="204"/>
      <c r="BP201" s="204"/>
      <c r="BQ201" s="204"/>
      <c r="BR201" s="204"/>
      <c r="BS201" s="204">
        <v>47070</v>
      </c>
      <c r="BT201" s="204"/>
      <c r="BU201" s="204"/>
      <c r="BV201" s="204"/>
      <c r="BW201" s="204"/>
      <c r="BX201" s="204"/>
      <c r="BY201" s="204"/>
      <c r="BZ201" s="204"/>
      <c r="CA201" s="204"/>
      <c r="CB201" s="204"/>
      <c r="CC201" s="204"/>
      <c r="CD201" s="204"/>
      <c r="CE201" s="204"/>
      <c r="CF201" s="204"/>
      <c r="CG201" s="204"/>
      <c r="CH201" s="204"/>
      <c r="CI201" s="204"/>
      <c r="CJ201" s="204"/>
      <c r="CK201" s="204"/>
      <c r="CL201" s="204"/>
      <c r="CM201" s="204"/>
    </row>
    <row r="202" spans="1:91" ht="24.6">
      <c r="A202" s="125">
        <v>23</v>
      </c>
      <c r="B202" s="255" t="s">
        <v>931</v>
      </c>
      <c r="C202" s="126" t="s">
        <v>520</v>
      </c>
      <c r="D202" s="204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04"/>
      <c r="BN202" s="204"/>
      <c r="BO202" s="204"/>
      <c r="BP202" s="204"/>
      <c r="BQ202" s="204"/>
      <c r="BR202" s="204"/>
      <c r="BS202" s="204"/>
      <c r="BT202" s="204"/>
      <c r="BU202" s="204"/>
      <c r="BV202" s="204"/>
      <c r="BW202" s="204"/>
      <c r="BX202" s="204"/>
      <c r="BY202" s="204"/>
      <c r="BZ202" s="204"/>
      <c r="CA202" s="204"/>
      <c r="CB202" s="204"/>
      <c r="CC202" s="204"/>
      <c r="CD202" s="204"/>
      <c r="CE202" s="204"/>
      <c r="CF202" s="204"/>
      <c r="CG202" s="204"/>
      <c r="CH202" s="204"/>
      <c r="CI202" s="204"/>
      <c r="CJ202" s="204"/>
      <c r="CK202" s="204"/>
      <c r="CL202" s="204"/>
      <c r="CM202" s="204"/>
    </row>
    <row r="203" spans="1:91" ht="24.6">
      <c r="A203" s="125">
        <v>23</v>
      </c>
      <c r="B203" s="255" t="s">
        <v>932</v>
      </c>
      <c r="C203" s="129" t="s">
        <v>521</v>
      </c>
      <c r="D203" s="204">
        <v>2331940.2799999998</v>
      </c>
      <c r="E203" s="204">
        <v>297000</v>
      </c>
      <c r="F203" s="204">
        <v>315995.52000000002</v>
      </c>
      <c r="G203" s="204">
        <v>345337.91</v>
      </c>
      <c r="H203" s="204">
        <v>248697.58</v>
      </c>
      <c r="I203" s="204">
        <v>343820.14</v>
      </c>
      <c r="J203" s="204">
        <v>497784.19</v>
      </c>
      <c r="K203" s="204">
        <v>484731.56</v>
      </c>
      <c r="L203" s="204">
        <v>305073.59999999998</v>
      </c>
      <c r="M203" s="204">
        <v>312876.40000000002</v>
      </c>
      <c r="N203" s="204">
        <v>685060.31</v>
      </c>
      <c r="O203" s="204">
        <v>102086.06</v>
      </c>
      <c r="P203" s="204">
        <v>1100428.18</v>
      </c>
      <c r="Q203" s="204">
        <v>299656.5</v>
      </c>
      <c r="R203" s="204">
        <v>278896.28000000003</v>
      </c>
      <c r="S203" s="204">
        <v>519872.69</v>
      </c>
      <c r="T203" s="204">
        <v>297254.84999999998</v>
      </c>
      <c r="U203" s="204">
        <v>254734.07999999999</v>
      </c>
      <c r="V203" s="204">
        <v>280717.2</v>
      </c>
      <c r="W203" s="204">
        <v>162068.69</v>
      </c>
      <c r="X203" s="204">
        <v>2618567.35</v>
      </c>
      <c r="Y203" s="204">
        <v>186851.08</v>
      </c>
      <c r="Z203" s="204">
        <v>349271.02</v>
      </c>
      <c r="AA203" s="204">
        <v>259066.4</v>
      </c>
      <c r="AB203" s="204">
        <v>172589.56</v>
      </c>
      <c r="AC203" s="204">
        <v>159337.39000000001</v>
      </c>
      <c r="AD203" s="204">
        <v>185840.34</v>
      </c>
      <c r="AE203" s="204">
        <v>633251.31999999995</v>
      </c>
      <c r="AF203" s="204">
        <v>216398.44</v>
      </c>
      <c r="AG203" s="204">
        <v>249538.37</v>
      </c>
      <c r="AH203" s="204">
        <v>294245.15999999997</v>
      </c>
      <c r="AI203" s="204">
        <v>453513.47</v>
      </c>
      <c r="AJ203" s="204">
        <v>253665.97</v>
      </c>
      <c r="AK203" s="204">
        <v>151052.85999999999</v>
      </c>
      <c r="AL203" s="204">
        <v>4359785.3</v>
      </c>
      <c r="AM203" s="204">
        <v>315761</v>
      </c>
      <c r="AN203" s="204">
        <v>251765.28</v>
      </c>
      <c r="AO203" s="204">
        <v>483677.05</v>
      </c>
      <c r="AP203" s="204">
        <v>476036.43</v>
      </c>
      <c r="AQ203" s="204">
        <v>286952.28000000003</v>
      </c>
      <c r="AR203" s="204">
        <v>159587</v>
      </c>
      <c r="AS203" s="204">
        <v>967854.88</v>
      </c>
      <c r="AT203" s="204">
        <v>259467.93</v>
      </c>
      <c r="AU203" s="204">
        <v>426030.81</v>
      </c>
      <c r="AV203" s="204">
        <v>579287.79</v>
      </c>
      <c r="AW203" s="204">
        <v>252922.4</v>
      </c>
      <c r="AX203" s="204">
        <v>193498.96</v>
      </c>
      <c r="AY203" s="204">
        <v>355695.8</v>
      </c>
      <c r="AZ203" s="204">
        <v>216176.2</v>
      </c>
      <c r="BA203" s="204">
        <v>251006.8</v>
      </c>
      <c r="BB203" s="204">
        <v>1235907.55</v>
      </c>
      <c r="BC203" s="204">
        <v>257059.36</v>
      </c>
      <c r="BD203" s="204">
        <v>2474730.6</v>
      </c>
      <c r="BE203" s="204">
        <v>674472.28</v>
      </c>
      <c r="BF203" s="204">
        <v>254129</v>
      </c>
      <c r="BG203" s="204">
        <v>237176.56</v>
      </c>
      <c r="BH203" s="204">
        <v>1343269.68</v>
      </c>
      <c r="BI203" s="204">
        <v>214870.7</v>
      </c>
      <c r="BJ203" s="204">
        <v>134405.64000000001</v>
      </c>
      <c r="BK203" s="204">
        <v>171310.6</v>
      </c>
      <c r="BL203" s="204">
        <v>153638.79999999999</v>
      </c>
      <c r="BM203" s="204">
        <v>2031588.36</v>
      </c>
      <c r="BN203" s="204">
        <v>479437.15</v>
      </c>
      <c r="BO203" s="204">
        <v>371770.65</v>
      </c>
      <c r="BP203" s="204">
        <v>554726.13</v>
      </c>
      <c r="BQ203" s="204">
        <v>354000.06</v>
      </c>
      <c r="BR203" s="204">
        <v>248602.3</v>
      </c>
      <c r="BS203" s="206">
        <v>6389776.8499999996</v>
      </c>
      <c r="BT203" s="204">
        <v>383971.2</v>
      </c>
      <c r="BU203" s="204">
        <v>403458.69</v>
      </c>
      <c r="BV203" s="204">
        <v>1286277.1399999999</v>
      </c>
      <c r="BW203" s="204">
        <v>111172.4</v>
      </c>
      <c r="BX203" s="204">
        <v>312869.33</v>
      </c>
      <c r="BY203" s="204">
        <v>722506.96</v>
      </c>
      <c r="BZ203" s="204">
        <v>251269.59</v>
      </c>
      <c r="CA203" s="204">
        <v>257069.64</v>
      </c>
      <c r="CB203" s="204">
        <v>341771.2</v>
      </c>
      <c r="CC203" s="204">
        <v>410481.4</v>
      </c>
      <c r="CD203" s="204">
        <v>722236.8</v>
      </c>
      <c r="CE203" s="204">
        <v>427082.36</v>
      </c>
      <c r="CF203" s="204">
        <v>539559.03</v>
      </c>
      <c r="CG203" s="204">
        <v>187341.86</v>
      </c>
      <c r="CH203" s="204">
        <v>194797.74</v>
      </c>
      <c r="CI203" s="204">
        <v>187887.04</v>
      </c>
      <c r="CJ203" s="204">
        <v>225328.44</v>
      </c>
      <c r="CK203" s="204">
        <v>715581</v>
      </c>
      <c r="CL203" s="204">
        <v>136191.79999999999</v>
      </c>
      <c r="CM203" s="204">
        <v>122700.8</v>
      </c>
    </row>
    <row r="204" spans="1:91" ht="24.6">
      <c r="A204" s="125">
        <v>23</v>
      </c>
      <c r="B204" s="255" t="s">
        <v>933</v>
      </c>
      <c r="C204" s="132" t="s">
        <v>522</v>
      </c>
      <c r="D204" s="204">
        <v>3497910.4</v>
      </c>
      <c r="E204" s="204">
        <v>445500</v>
      </c>
      <c r="F204" s="204">
        <v>473993.3</v>
      </c>
      <c r="G204" s="204">
        <v>518006.86</v>
      </c>
      <c r="H204" s="204">
        <v>373046.38</v>
      </c>
      <c r="I204" s="204">
        <v>515730.23</v>
      </c>
      <c r="J204" s="204">
        <v>746676.3</v>
      </c>
      <c r="K204" s="204">
        <v>807981.99</v>
      </c>
      <c r="L204" s="204">
        <v>457610.4</v>
      </c>
      <c r="M204" s="204">
        <v>469314.6</v>
      </c>
      <c r="N204" s="204">
        <v>1027590.48</v>
      </c>
      <c r="O204" s="204">
        <v>153129.06</v>
      </c>
      <c r="P204" s="204">
        <v>1650642.27</v>
      </c>
      <c r="Q204" s="204">
        <v>392318</v>
      </c>
      <c r="R204" s="204">
        <v>418344.45</v>
      </c>
      <c r="S204" s="204">
        <v>794294.71</v>
      </c>
      <c r="T204" s="204">
        <v>445882.08</v>
      </c>
      <c r="U204" s="204">
        <v>382101.12</v>
      </c>
      <c r="V204" s="204">
        <v>421075.8</v>
      </c>
      <c r="W204" s="204">
        <v>243103.03</v>
      </c>
      <c r="X204" s="204">
        <v>3927851.04</v>
      </c>
      <c r="Y204" s="204">
        <v>280276.62</v>
      </c>
      <c r="Z204" s="204">
        <v>523906.55</v>
      </c>
      <c r="AA204" s="204">
        <v>388599.6</v>
      </c>
      <c r="AB204" s="204">
        <v>224737.34</v>
      </c>
      <c r="AC204" s="204">
        <v>239006.1</v>
      </c>
      <c r="AD204" s="204">
        <v>278760.51</v>
      </c>
      <c r="AE204" s="204">
        <v>949877</v>
      </c>
      <c r="AF204" s="204">
        <v>324597.67</v>
      </c>
      <c r="AG204" s="204">
        <v>326569.81</v>
      </c>
      <c r="AH204" s="204">
        <v>441367.74</v>
      </c>
      <c r="AI204" s="204">
        <v>680270.21</v>
      </c>
      <c r="AJ204" s="204">
        <v>306801.99</v>
      </c>
      <c r="AK204" s="204">
        <v>226579.3</v>
      </c>
      <c r="AL204" s="204">
        <v>6539677.1600000001</v>
      </c>
      <c r="AM204" s="204">
        <v>473641.5</v>
      </c>
      <c r="AN204" s="204">
        <v>377647.93</v>
      </c>
      <c r="AO204" s="204">
        <v>725515.57</v>
      </c>
      <c r="AP204" s="204">
        <v>714054.64</v>
      </c>
      <c r="AQ204" s="204">
        <v>430428.42</v>
      </c>
      <c r="AR204" s="204">
        <v>239380.5</v>
      </c>
      <c r="AS204" s="204">
        <v>1451782.29</v>
      </c>
      <c r="AT204" s="204">
        <v>389201.89</v>
      </c>
      <c r="AU204" s="204">
        <v>639047.87</v>
      </c>
      <c r="AV204" s="204">
        <v>868931.68</v>
      </c>
      <c r="AW204" s="204">
        <v>379383.6</v>
      </c>
      <c r="AX204" s="204">
        <v>290248.44</v>
      </c>
      <c r="AY204" s="204">
        <v>533543.69999999995</v>
      </c>
      <c r="AZ204" s="204">
        <v>324264.90000000002</v>
      </c>
      <c r="BA204" s="204">
        <v>376510.2</v>
      </c>
      <c r="BB204" s="204">
        <v>1857793.52</v>
      </c>
      <c r="BC204" s="204">
        <v>385589.04</v>
      </c>
      <c r="BD204" s="204">
        <v>3712095.93</v>
      </c>
      <c r="BE204" s="204">
        <v>1011708.41</v>
      </c>
      <c r="BF204" s="204">
        <v>381193.5</v>
      </c>
      <c r="BG204" s="204">
        <v>355764.84</v>
      </c>
      <c r="BH204" s="204">
        <v>2014904.52</v>
      </c>
      <c r="BI204" s="204">
        <v>187672.8</v>
      </c>
      <c r="BJ204" s="204">
        <v>201608.46</v>
      </c>
      <c r="BK204" s="204">
        <v>256966.8</v>
      </c>
      <c r="BL204" s="204">
        <v>230459.4</v>
      </c>
      <c r="BM204" s="204">
        <v>2655999.79</v>
      </c>
      <c r="BN204" s="204">
        <v>719155.72</v>
      </c>
      <c r="BO204" s="204">
        <v>557655.97</v>
      </c>
      <c r="BP204" s="204">
        <v>832089.19</v>
      </c>
      <c r="BQ204" s="204">
        <v>531000.1</v>
      </c>
      <c r="BR204" s="204">
        <v>372903.45</v>
      </c>
      <c r="BS204" s="204">
        <v>9584665.25</v>
      </c>
      <c r="BT204" s="204">
        <v>575958</v>
      </c>
      <c r="BU204" s="204">
        <v>605188.04</v>
      </c>
      <c r="BV204" s="204">
        <v>1929415.71</v>
      </c>
      <c r="BW204" s="204">
        <v>166758.6</v>
      </c>
      <c r="BX204" s="204">
        <v>469304</v>
      </c>
      <c r="BY204" s="204">
        <v>1083760.45</v>
      </c>
      <c r="BZ204" s="204">
        <v>376904.38</v>
      </c>
      <c r="CA204" s="204">
        <v>385604.47</v>
      </c>
      <c r="CB204" s="204">
        <v>512656.8</v>
      </c>
      <c r="CC204" s="204">
        <v>615722.4</v>
      </c>
      <c r="CD204" s="204">
        <v>1083355.2</v>
      </c>
      <c r="CE204" s="204">
        <v>640626.24</v>
      </c>
      <c r="CF204" s="204">
        <v>809338.54</v>
      </c>
      <c r="CG204" s="204">
        <v>281012.78999999998</v>
      </c>
      <c r="CH204" s="204">
        <v>292196.59999999998</v>
      </c>
      <c r="CI204" s="204">
        <v>281830.56</v>
      </c>
      <c r="CJ204" s="204">
        <v>337992.66</v>
      </c>
      <c r="CK204" s="204">
        <v>1073603.6100000001</v>
      </c>
      <c r="CL204" s="204">
        <v>204287.7</v>
      </c>
      <c r="CM204" s="204">
        <v>184050.6</v>
      </c>
    </row>
    <row r="205" spans="1:91" ht="24.6">
      <c r="A205" s="125">
        <v>23</v>
      </c>
      <c r="B205" s="255" t="s">
        <v>934</v>
      </c>
      <c r="C205" s="132" t="s">
        <v>523</v>
      </c>
      <c r="D205" s="204">
        <v>27776.59</v>
      </c>
      <c r="E205" s="204">
        <v>11460.9</v>
      </c>
      <c r="F205" s="204">
        <v>45529.2</v>
      </c>
      <c r="G205" s="204">
        <v>26191.8</v>
      </c>
      <c r="H205" s="204">
        <v>17127</v>
      </c>
      <c r="I205" s="204">
        <v>16021.8</v>
      </c>
      <c r="J205" s="204">
        <v>34086.6</v>
      </c>
      <c r="K205" s="204">
        <v>38764.800000000003</v>
      </c>
      <c r="L205" s="204">
        <v>38779.199999999997</v>
      </c>
      <c r="M205" s="204">
        <v>49485.599999999999</v>
      </c>
      <c r="N205" s="204">
        <v>11280.6</v>
      </c>
      <c r="O205" s="204"/>
      <c r="P205" s="204">
        <v>32974.199999999997</v>
      </c>
      <c r="Q205" s="204">
        <v>30225.3</v>
      </c>
      <c r="R205" s="204">
        <v>22995.66</v>
      </c>
      <c r="S205" s="204">
        <v>21664.799999999999</v>
      </c>
      <c r="T205" s="204">
        <v>27511.200000000001</v>
      </c>
      <c r="U205" s="204">
        <v>42708.99</v>
      </c>
      <c r="V205" s="204">
        <v>47773.8</v>
      </c>
      <c r="W205" s="204">
        <v>36979.199999999997</v>
      </c>
      <c r="X205" s="204">
        <v>61529.4</v>
      </c>
      <c r="Y205" s="204">
        <v>23360.400000000001</v>
      </c>
      <c r="Z205" s="204">
        <v>4401</v>
      </c>
      <c r="AA205" s="204">
        <v>40309.199999999997</v>
      </c>
      <c r="AB205" s="204">
        <v>11183.4</v>
      </c>
      <c r="AC205" s="204">
        <v>21225</v>
      </c>
      <c r="AD205" s="204">
        <v>23961.599999999999</v>
      </c>
      <c r="AE205" s="204">
        <v>70774.2</v>
      </c>
      <c r="AF205" s="204">
        <v>15381</v>
      </c>
      <c r="AG205" s="204">
        <v>19221</v>
      </c>
      <c r="AH205" s="204">
        <v>27883.8</v>
      </c>
      <c r="AI205" s="204">
        <v>97645.56</v>
      </c>
      <c r="AJ205" s="204">
        <v>29863.8</v>
      </c>
      <c r="AK205" s="204"/>
      <c r="AL205" s="204">
        <v>86174.7</v>
      </c>
      <c r="AM205" s="204">
        <v>20510.3</v>
      </c>
      <c r="AN205" s="204">
        <v>35139.599999999999</v>
      </c>
      <c r="AO205" s="204">
        <v>11196</v>
      </c>
      <c r="AP205" s="204">
        <v>10314</v>
      </c>
      <c r="AQ205" s="204">
        <v>23013</v>
      </c>
      <c r="AR205" s="204">
        <v>20878.2</v>
      </c>
      <c r="AS205" s="204">
        <v>17919</v>
      </c>
      <c r="AT205" s="204">
        <v>43489.8</v>
      </c>
      <c r="AU205" s="204">
        <v>10985.4</v>
      </c>
      <c r="AV205" s="204">
        <v>19900.8</v>
      </c>
      <c r="AW205" s="204">
        <v>11779.2</v>
      </c>
      <c r="AX205" s="204">
        <v>33544.800000000003</v>
      </c>
      <c r="AY205" s="204">
        <v>52462.8</v>
      </c>
      <c r="AZ205" s="204">
        <v>37805.4</v>
      </c>
      <c r="BA205" s="204">
        <v>15723</v>
      </c>
      <c r="BB205" s="204">
        <v>22558.71</v>
      </c>
      <c r="BC205" s="204"/>
      <c r="BD205" s="204">
        <v>113299.2</v>
      </c>
      <c r="BE205" s="204">
        <v>231437</v>
      </c>
      <c r="BF205" s="204">
        <v>22395.9</v>
      </c>
      <c r="BG205" s="204">
        <v>20980.080000000002</v>
      </c>
      <c r="BH205" s="204">
        <v>36752.400000000001</v>
      </c>
      <c r="BI205" s="204"/>
      <c r="BJ205" s="204"/>
      <c r="BK205" s="204"/>
      <c r="BL205" s="204"/>
      <c r="BM205" s="204">
        <v>93956.44</v>
      </c>
      <c r="BN205" s="204">
        <v>21565.8</v>
      </c>
      <c r="BO205" s="204">
        <v>25806.6</v>
      </c>
      <c r="BP205" s="204">
        <v>23243.7</v>
      </c>
      <c r="BQ205" s="204">
        <v>26186.400000000001</v>
      </c>
      <c r="BR205" s="204"/>
      <c r="BS205" s="204">
        <v>121280.4</v>
      </c>
      <c r="BT205" s="204">
        <v>17422.2</v>
      </c>
      <c r="BU205" s="204">
        <v>17420.400000000001</v>
      </c>
      <c r="BV205" s="204">
        <v>21730.5</v>
      </c>
      <c r="BW205" s="204"/>
      <c r="BX205" s="204">
        <v>28685.200000000001</v>
      </c>
      <c r="BY205" s="204">
        <v>16822.8</v>
      </c>
      <c r="BZ205" s="204">
        <v>33029.699999999997</v>
      </c>
      <c r="CA205" s="204">
        <v>4620.6000000000004</v>
      </c>
      <c r="CB205" s="204">
        <v>31086</v>
      </c>
      <c r="CC205" s="204">
        <v>11183.4</v>
      </c>
      <c r="CD205" s="204"/>
      <c r="CE205" s="204">
        <v>39605.4</v>
      </c>
      <c r="CF205" s="204">
        <v>5439</v>
      </c>
      <c r="CG205" s="204">
        <v>10594.8</v>
      </c>
      <c r="CH205" s="204">
        <v>23061.599999999999</v>
      </c>
      <c r="CI205" s="204">
        <v>11080.8</v>
      </c>
      <c r="CJ205" s="204">
        <v>4473</v>
      </c>
      <c r="CK205" s="204">
        <v>29745.599999999999</v>
      </c>
      <c r="CL205" s="204"/>
      <c r="CM205" s="204"/>
    </row>
    <row r="206" spans="1:91" ht="24.6">
      <c r="A206" s="125">
        <v>23</v>
      </c>
      <c r="B206" s="255" t="s">
        <v>935</v>
      </c>
      <c r="C206" s="132" t="s">
        <v>524</v>
      </c>
      <c r="D206" s="204">
        <v>254936</v>
      </c>
      <c r="E206" s="204">
        <v>9000</v>
      </c>
      <c r="F206" s="204">
        <v>17975</v>
      </c>
      <c r="G206" s="204">
        <v>14045</v>
      </c>
      <c r="H206" s="204">
        <v>12000</v>
      </c>
      <c r="I206" s="204">
        <v>15111</v>
      </c>
      <c r="J206" s="204">
        <v>18000</v>
      </c>
      <c r="K206" s="204">
        <v>14080</v>
      </c>
      <c r="L206" s="204">
        <v>18000</v>
      </c>
      <c r="M206" s="204">
        <v>4500</v>
      </c>
      <c r="N206" s="204">
        <v>25940</v>
      </c>
      <c r="O206" s="204">
        <v>21298</v>
      </c>
      <c r="P206" s="204">
        <v>87554</v>
      </c>
      <c r="Q206" s="204">
        <v>9000</v>
      </c>
      <c r="R206" s="204">
        <v>25314</v>
      </c>
      <c r="S206" s="204">
        <v>23900</v>
      </c>
      <c r="T206" s="204">
        <v>24833</v>
      </c>
      <c r="U206" s="204">
        <v>18000</v>
      </c>
      <c r="V206" s="204">
        <v>22500</v>
      </c>
      <c r="W206" s="204">
        <v>12000</v>
      </c>
      <c r="X206" s="204">
        <v>206103</v>
      </c>
      <c r="Y206" s="204">
        <v>12750</v>
      </c>
      <c r="Z206" s="204">
        <v>4500</v>
      </c>
      <c r="AA206" s="204">
        <v>13500</v>
      </c>
      <c r="AB206" s="204">
        <v>22500</v>
      </c>
      <c r="AC206" s="204">
        <v>13500</v>
      </c>
      <c r="AD206" s="204">
        <v>13140</v>
      </c>
      <c r="AE206" s="204">
        <v>13500</v>
      </c>
      <c r="AF206" s="204">
        <v>22500</v>
      </c>
      <c r="AG206" s="204">
        <v>21000</v>
      </c>
      <c r="AH206" s="204">
        <v>18000</v>
      </c>
      <c r="AI206" s="204">
        <v>27000</v>
      </c>
      <c r="AJ206" s="204">
        <v>22500</v>
      </c>
      <c r="AK206" s="204">
        <v>6750</v>
      </c>
      <c r="AL206" s="204">
        <v>179381</v>
      </c>
      <c r="AM206" s="204">
        <v>0</v>
      </c>
      <c r="AN206" s="204"/>
      <c r="AO206" s="204">
        <v>52500</v>
      </c>
      <c r="AP206" s="204"/>
      <c r="AQ206" s="204"/>
      <c r="AR206" s="204">
        <v>0</v>
      </c>
      <c r="AS206" s="204">
        <v>36000</v>
      </c>
      <c r="AT206" s="204">
        <v>0</v>
      </c>
      <c r="AU206" s="204">
        <v>22500</v>
      </c>
      <c r="AV206" s="204"/>
      <c r="AW206" s="204">
        <v>9000</v>
      </c>
      <c r="AX206" s="204"/>
      <c r="AY206" s="204"/>
      <c r="AZ206" s="204">
        <v>13500</v>
      </c>
      <c r="BA206" s="204"/>
      <c r="BB206" s="204">
        <v>63000</v>
      </c>
      <c r="BC206" s="204"/>
      <c r="BD206" s="204">
        <v>177604</v>
      </c>
      <c r="BE206" s="204">
        <v>10218</v>
      </c>
      <c r="BF206" s="204">
        <v>13500</v>
      </c>
      <c r="BG206" s="204">
        <v>22500</v>
      </c>
      <c r="BH206" s="204">
        <v>25543</v>
      </c>
      <c r="BI206" s="204">
        <v>4468</v>
      </c>
      <c r="BJ206" s="204">
        <v>4500</v>
      </c>
      <c r="BK206" s="204">
        <v>9000</v>
      </c>
      <c r="BL206" s="204">
        <v>4500</v>
      </c>
      <c r="BM206" s="204">
        <v>137250</v>
      </c>
      <c r="BN206" s="204">
        <v>18750</v>
      </c>
      <c r="BO206" s="204">
        <v>22500</v>
      </c>
      <c r="BP206" s="204">
        <v>36000</v>
      </c>
      <c r="BQ206" s="204">
        <v>19500</v>
      </c>
      <c r="BR206" s="204">
        <v>23329</v>
      </c>
      <c r="BS206" s="204">
        <v>366791</v>
      </c>
      <c r="BT206" s="204">
        <v>7500</v>
      </c>
      <c r="BU206" s="204">
        <v>9000</v>
      </c>
      <c r="BV206" s="204">
        <v>74712</v>
      </c>
      <c r="BW206" s="204">
        <v>18000</v>
      </c>
      <c r="BX206" s="204"/>
      <c r="BY206" s="204">
        <v>40500</v>
      </c>
      <c r="BZ206" s="204">
        <v>9000</v>
      </c>
      <c r="CA206" s="204">
        <v>13500</v>
      </c>
      <c r="CB206" s="204">
        <v>9000</v>
      </c>
      <c r="CC206" s="204">
        <v>13140</v>
      </c>
      <c r="CD206" s="204">
        <v>22500</v>
      </c>
      <c r="CE206" s="204">
        <v>18000</v>
      </c>
      <c r="CF206" s="204">
        <v>20694</v>
      </c>
      <c r="CG206" s="204">
        <v>9000</v>
      </c>
      <c r="CH206" s="204">
        <v>11250</v>
      </c>
      <c r="CI206" s="204">
        <v>13500</v>
      </c>
      <c r="CJ206" s="204">
        <v>18000</v>
      </c>
      <c r="CK206" s="204">
        <v>20917</v>
      </c>
      <c r="CL206" s="204"/>
      <c r="CM206" s="204"/>
    </row>
    <row r="207" spans="1:91" ht="24.6">
      <c r="A207" s="125">
        <v>23</v>
      </c>
      <c r="B207" s="255" t="s">
        <v>936</v>
      </c>
      <c r="C207" s="132" t="s">
        <v>525</v>
      </c>
      <c r="D207" s="204">
        <v>1920540</v>
      </c>
      <c r="E207" s="204">
        <v>253555</v>
      </c>
      <c r="F207" s="204">
        <v>198783</v>
      </c>
      <c r="G207" s="204">
        <v>240990</v>
      </c>
      <c r="H207" s="204">
        <v>181038</v>
      </c>
      <c r="I207" s="204">
        <v>254903</v>
      </c>
      <c r="J207" s="204">
        <v>245354</v>
      </c>
      <c r="K207" s="204">
        <v>452205</v>
      </c>
      <c r="L207" s="204">
        <v>255190</v>
      </c>
      <c r="M207" s="204">
        <v>321945</v>
      </c>
      <c r="N207" s="204">
        <v>376329</v>
      </c>
      <c r="O207" s="204">
        <v>107938</v>
      </c>
      <c r="P207" s="204">
        <v>1331510</v>
      </c>
      <c r="Q207" s="204">
        <v>298518</v>
      </c>
      <c r="R207" s="204">
        <v>325366</v>
      </c>
      <c r="S207" s="204">
        <v>433523</v>
      </c>
      <c r="T207" s="204">
        <v>327074</v>
      </c>
      <c r="U207" s="204">
        <v>261635</v>
      </c>
      <c r="V207" s="204">
        <v>215593</v>
      </c>
      <c r="W207" s="204">
        <v>176650</v>
      </c>
      <c r="X207" s="204">
        <v>2073859</v>
      </c>
      <c r="Y207" s="204">
        <v>228972</v>
      </c>
      <c r="Z207" s="204">
        <v>455615</v>
      </c>
      <c r="AA207" s="204">
        <v>329747</v>
      </c>
      <c r="AB207" s="204">
        <v>183816</v>
      </c>
      <c r="AC207" s="204">
        <v>185822</v>
      </c>
      <c r="AD207" s="204">
        <v>216729</v>
      </c>
      <c r="AE207" s="204">
        <v>736632</v>
      </c>
      <c r="AF207" s="204">
        <v>142603</v>
      </c>
      <c r="AG207" s="204">
        <v>253311</v>
      </c>
      <c r="AH207" s="204">
        <v>263014</v>
      </c>
      <c r="AI207" s="204">
        <v>400892</v>
      </c>
      <c r="AJ207" s="204">
        <v>248124</v>
      </c>
      <c r="AK207" s="204">
        <v>200111</v>
      </c>
      <c r="AL207" s="204">
        <v>4633601</v>
      </c>
      <c r="AM207" s="204">
        <v>272132</v>
      </c>
      <c r="AN207" s="204">
        <v>255810</v>
      </c>
      <c r="AO207" s="204">
        <v>442644</v>
      </c>
      <c r="AP207" s="204">
        <v>569195</v>
      </c>
      <c r="AQ207" s="204">
        <v>346439</v>
      </c>
      <c r="AR207" s="204">
        <v>170117</v>
      </c>
      <c r="AS207" s="204">
        <v>1024096</v>
      </c>
      <c r="AT207" s="204">
        <v>319397</v>
      </c>
      <c r="AU207" s="204">
        <v>671726</v>
      </c>
      <c r="AV207" s="204">
        <v>526185</v>
      </c>
      <c r="AW207" s="204">
        <v>320668</v>
      </c>
      <c r="AX207" s="204">
        <v>207568</v>
      </c>
      <c r="AY207" s="204">
        <v>306666</v>
      </c>
      <c r="AZ207" s="204">
        <v>317322</v>
      </c>
      <c r="BA207" s="204">
        <v>356608</v>
      </c>
      <c r="BB207" s="204">
        <v>1099551</v>
      </c>
      <c r="BC207" s="204">
        <v>308512</v>
      </c>
      <c r="BD207" s="204">
        <v>1902560</v>
      </c>
      <c r="BE207" s="204">
        <v>632039</v>
      </c>
      <c r="BF207" s="204">
        <v>227144</v>
      </c>
      <c r="BG207" s="204">
        <v>341827</v>
      </c>
      <c r="BH207" s="204">
        <v>1425010</v>
      </c>
      <c r="BI207" s="204">
        <v>168487</v>
      </c>
      <c r="BJ207" s="204">
        <v>174980</v>
      </c>
      <c r="BK207" s="204">
        <v>343238</v>
      </c>
      <c r="BL207" s="204">
        <v>275611</v>
      </c>
      <c r="BM207" s="204">
        <v>1314312</v>
      </c>
      <c r="BN207" s="204">
        <v>359514</v>
      </c>
      <c r="BO207" s="204">
        <v>273333</v>
      </c>
      <c r="BP207" s="204">
        <v>444430.6</v>
      </c>
      <c r="BQ207" s="204">
        <v>335843</v>
      </c>
      <c r="BR207" s="204">
        <v>294619</v>
      </c>
      <c r="BS207" s="204">
        <v>5829945</v>
      </c>
      <c r="BT207" s="204">
        <v>395646</v>
      </c>
      <c r="BU207" s="204">
        <v>431289</v>
      </c>
      <c r="BV207" s="204">
        <v>1338776</v>
      </c>
      <c r="BW207" s="204">
        <v>124431</v>
      </c>
      <c r="BX207" s="204">
        <v>291929</v>
      </c>
      <c r="BY207" s="204">
        <v>651666</v>
      </c>
      <c r="BZ207" s="204">
        <v>242711.52</v>
      </c>
      <c r="CA207" s="204">
        <v>286166</v>
      </c>
      <c r="CB207" s="204">
        <v>220476</v>
      </c>
      <c r="CC207" s="204">
        <v>120546</v>
      </c>
      <c r="CD207" s="204">
        <v>547016</v>
      </c>
      <c r="CE207" s="204">
        <v>383200</v>
      </c>
      <c r="CF207" s="204">
        <v>754812</v>
      </c>
      <c r="CG207" s="204">
        <v>255942</v>
      </c>
      <c r="CH207" s="204">
        <v>232996</v>
      </c>
      <c r="CI207" s="204">
        <v>266450</v>
      </c>
      <c r="CJ207" s="204">
        <v>199503</v>
      </c>
      <c r="CK207" s="204">
        <v>909147</v>
      </c>
      <c r="CL207" s="204">
        <v>212540</v>
      </c>
      <c r="CM207" s="204">
        <v>195414</v>
      </c>
    </row>
    <row r="208" spans="1:91" ht="24.6">
      <c r="A208" s="125">
        <v>23</v>
      </c>
      <c r="B208" s="255" t="s">
        <v>937</v>
      </c>
      <c r="C208" s="132" t="s">
        <v>526</v>
      </c>
      <c r="D208" s="204"/>
      <c r="E208" s="204"/>
      <c r="F208" s="204"/>
      <c r="G208" s="204"/>
      <c r="H208" s="204"/>
      <c r="I208" s="204"/>
      <c r="J208" s="204"/>
      <c r="K208" s="204"/>
      <c r="L208" s="204"/>
      <c r="M208" s="204"/>
      <c r="N208" s="204"/>
      <c r="O208" s="204"/>
      <c r="P208" s="204"/>
      <c r="Q208" s="204"/>
      <c r="R208" s="204"/>
      <c r="S208" s="204"/>
      <c r="T208" s="204"/>
      <c r="U208" s="204"/>
      <c r="V208" s="204"/>
      <c r="W208" s="204"/>
      <c r="X208" s="204"/>
      <c r="Y208" s="204"/>
      <c r="Z208" s="204"/>
      <c r="AA208" s="204"/>
      <c r="AB208" s="204"/>
      <c r="AC208" s="204"/>
      <c r="AD208" s="204"/>
      <c r="AE208" s="204"/>
      <c r="AF208" s="204"/>
      <c r="AG208" s="204"/>
      <c r="AH208" s="204"/>
      <c r="AI208" s="204"/>
      <c r="AJ208" s="204"/>
      <c r="AK208" s="204"/>
      <c r="AL208" s="204"/>
      <c r="AM208" s="204"/>
      <c r="AN208" s="204"/>
      <c r="AO208" s="204"/>
      <c r="AP208" s="204"/>
      <c r="AQ208" s="204"/>
      <c r="AR208" s="204"/>
      <c r="AS208" s="204"/>
      <c r="AT208" s="204"/>
      <c r="AU208" s="204"/>
      <c r="AV208" s="204"/>
      <c r="AW208" s="204"/>
      <c r="AX208" s="204"/>
      <c r="AY208" s="204"/>
      <c r="AZ208" s="204"/>
      <c r="BA208" s="204"/>
      <c r="BB208" s="204"/>
      <c r="BC208" s="204"/>
      <c r="BD208" s="204">
        <v>4000</v>
      </c>
      <c r="BE208" s="204"/>
      <c r="BF208" s="204"/>
      <c r="BG208" s="204"/>
      <c r="BH208" s="204"/>
      <c r="BI208" s="204"/>
      <c r="BJ208" s="204"/>
      <c r="BK208" s="204"/>
      <c r="BL208" s="204"/>
      <c r="BM208" s="204"/>
      <c r="BN208" s="204"/>
      <c r="BO208" s="204"/>
      <c r="BP208" s="204"/>
      <c r="BQ208" s="204"/>
      <c r="BR208" s="204"/>
      <c r="BS208" s="204">
        <v>61200</v>
      </c>
      <c r="BT208" s="204"/>
      <c r="BU208" s="204"/>
      <c r="BV208" s="204"/>
      <c r="BW208" s="204"/>
      <c r="BX208" s="204"/>
      <c r="BY208" s="204"/>
      <c r="BZ208" s="204"/>
      <c r="CA208" s="204"/>
      <c r="CB208" s="204"/>
      <c r="CC208" s="204"/>
      <c r="CD208" s="204"/>
      <c r="CE208" s="204"/>
      <c r="CF208" s="204"/>
      <c r="CG208" s="204"/>
      <c r="CH208" s="204"/>
      <c r="CI208" s="204"/>
      <c r="CJ208" s="204"/>
      <c r="CK208" s="204"/>
      <c r="CL208" s="204"/>
      <c r="CM208" s="204"/>
    </row>
    <row r="209" spans="1:91" ht="24.6">
      <c r="A209" s="125">
        <v>23</v>
      </c>
      <c r="B209" s="255" t="s">
        <v>938</v>
      </c>
      <c r="C209" s="132" t="s">
        <v>527</v>
      </c>
      <c r="D209" s="204">
        <v>288219.40000000002</v>
      </c>
      <c r="E209" s="204"/>
      <c r="F209" s="204">
        <v>44861.4</v>
      </c>
      <c r="G209" s="204">
        <v>16790.2</v>
      </c>
      <c r="H209" s="204"/>
      <c r="I209" s="204">
        <v>65876.92</v>
      </c>
      <c r="J209" s="204">
        <v>39474.800000000003</v>
      </c>
      <c r="K209" s="204">
        <v>51407</v>
      </c>
      <c r="L209" s="204">
        <v>54016.4</v>
      </c>
      <c r="M209" s="204">
        <v>46438.2</v>
      </c>
      <c r="N209" s="204">
        <v>19902.64</v>
      </c>
      <c r="O209" s="204"/>
      <c r="P209" s="204">
        <v>82934.02</v>
      </c>
      <c r="Q209" s="204"/>
      <c r="R209" s="204">
        <v>15093.6</v>
      </c>
      <c r="S209" s="204">
        <v>37686</v>
      </c>
      <c r="T209" s="204"/>
      <c r="U209" s="204"/>
      <c r="V209" s="204"/>
      <c r="W209" s="204"/>
      <c r="X209" s="204">
        <v>142812.03</v>
      </c>
      <c r="Y209" s="204"/>
      <c r="Z209" s="204"/>
      <c r="AA209" s="204"/>
      <c r="AB209" s="204">
        <v>12619.2</v>
      </c>
      <c r="AC209" s="204">
        <v>18522</v>
      </c>
      <c r="AD209" s="204"/>
      <c r="AE209" s="204">
        <v>53581</v>
      </c>
      <c r="AF209" s="204"/>
      <c r="AG209" s="204"/>
      <c r="AH209" s="204"/>
      <c r="AI209" s="204">
        <v>8361.6</v>
      </c>
      <c r="AJ209" s="204"/>
      <c r="AK209" s="204">
        <v>1850.4</v>
      </c>
      <c r="AL209" s="204">
        <v>394551.4</v>
      </c>
      <c r="AM209" s="204"/>
      <c r="AN209" s="204"/>
      <c r="AO209" s="204">
        <v>27010.799999999999</v>
      </c>
      <c r="AP209" s="204">
        <v>62340.800000000003</v>
      </c>
      <c r="AQ209" s="204">
        <v>51694</v>
      </c>
      <c r="AR209" s="204"/>
      <c r="AS209" s="204">
        <v>31486.799999999999</v>
      </c>
      <c r="AT209" s="204">
        <v>4977.6000000000004</v>
      </c>
      <c r="AU209" s="204"/>
      <c r="AV209" s="204"/>
      <c r="AW209" s="204"/>
      <c r="AX209" s="204"/>
      <c r="AY209" s="204">
        <v>24186</v>
      </c>
      <c r="AZ209" s="204">
        <v>37013.379999999997</v>
      </c>
      <c r="BA209" s="204">
        <v>50770.5</v>
      </c>
      <c r="BB209" s="204"/>
      <c r="BC209" s="204"/>
      <c r="BD209" s="204">
        <v>230942.5</v>
      </c>
      <c r="BE209" s="204">
        <v>101539.6</v>
      </c>
      <c r="BF209" s="204"/>
      <c r="BG209" s="204">
        <v>29914.799999999999</v>
      </c>
      <c r="BH209" s="204">
        <v>105342</v>
      </c>
      <c r="BI209" s="204"/>
      <c r="BJ209" s="204"/>
      <c r="BK209" s="204">
        <v>7836.6</v>
      </c>
      <c r="BL209" s="204">
        <v>12441</v>
      </c>
      <c r="BM209" s="204">
        <v>123760.6</v>
      </c>
      <c r="BN209" s="204">
        <v>43288.800000000003</v>
      </c>
      <c r="BO209" s="204">
        <v>9652.4</v>
      </c>
      <c r="BP209" s="204">
        <v>30746.799999999999</v>
      </c>
      <c r="BQ209" s="204"/>
      <c r="BR209" s="204">
        <v>55890.6</v>
      </c>
      <c r="BS209" s="206">
        <v>512019.6</v>
      </c>
      <c r="BT209" s="204"/>
      <c r="BU209" s="204"/>
      <c r="BV209" s="206">
        <v>130921.60000000001</v>
      </c>
      <c r="BW209" s="204"/>
      <c r="BX209" s="204"/>
      <c r="BY209" s="204">
        <v>73848.399999999994</v>
      </c>
      <c r="BZ209" s="204"/>
      <c r="CA209" s="204"/>
      <c r="CB209" s="204">
        <v>41583.599999999999</v>
      </c>
      <c r="CC209" s="204"/>
      <c r="CD209" s="204"/>
      <c r="CE209" s="204"/>
      <c r="CF209" s="204"/>
      <c r="CG209" s="204"/>
      <c r="CH209" s="204"/>
      <c r="CI209" s="204"/>
      <c r="CJ209" s="204"/>
      <c r="CK209" s="204">
        <v>74319.8</v>
      </c>
      <c r="CL209" s="204"/>
      <c r="CM209" s="204">
        <v>7104.2</v>
      </c>
    </row>
    <row r="210" spans="1:91" ht="49.2">
      <c r="A210" s="125">
        <v>22</v>
      </c>
      <c r="B210" s="255" t="s">
        <v>939</v>
      </c>
      <c r="C210" s="132" t="s">
        <v>528</v>
      </c>
      <c r="D210" s="204">
        <v>7565136.8099999996</v>
      </c>
      <c r="E210" s="204"/>
      <c r="F210" s="204">
        <v>240500</v>
      </c>
      <c r="G210" s="204">
        <v>604500</v>
      </c>
      <c r="H210" s="204">
        <v>68500</v>
      </c>
      <c r="I210" s="204"/>
      <c r="J210" s="204">
        <v>882500</v>
      </c>
      <c r="K210" s="204">
        <v>1488000</v>
      </c>
      <c r="L210" s="204">
        <v>570000</v>
      </c>
      <c r="M210" s="204">
        <v>725133.34</v>
      </c>
      <c r="N210" s="204">
        <v>2084500</v>
      </c>
      <c r="O210" s="204">
        <v>85000</v>
      </c>
      <c r="P210" s="204">
        <v>4035559.13</v>
      </c>
      <c r="Q210" s="204">
        <v>484000</v>
      </c>
      <c r="R210" s="204">
        <v>734822.58</v>
      </c>
      <c r="S210" s="204">
        <v>789000</v>
      </c>
      <c r="T210" s="204">
        <v>351500</v>
      </c>
      <c r="U210" s="204">
        <v>423000</v>
      </c>
      <c r="V210" s="204">
        <v>619870.97</v>
      </c>
      <c r="W210" s="204">
        <v>232500</v>
      </c>
      <c r="X210" s="204">
        <v>10338092.449999999</v>
      </c>
      <c r="Y210" s="204">
        <v>9750</v>
      </c>
      <c r="Z210" s="204">
        <v>748339</v>
      </c>
      <c r="AA210" s="204">
        <v>3000</v>
      </c>
      <c r="AB210" s="204">
        <v>201922</v>
      </c>
      <c r="AC210" s="204">
        <v>270000</v>
      </c>
      <c r="AD210" s="204">
        <v>3000</v>
      </c>
      <c r="AE210" s="204">
        <v>1457194</v>
      </c>
      <c r="AF210" s="204">
        <v>410000</v>
      </c>
      <c r="AG210" s="204">
        <v>93500</v>
      </c>
      <c r="AH210" s="204">
        <v>609500</v>
      </c>
      <c r="AI210" s="204">
        <v>1069839</v>
      </c>
      <c r="AJ210" s="204">
        <v>454130</v>
      </c>
      <c r="AK210" s="204">
        <v>452500</v>
      </c>
      <c r="AL210" s="204">
        <v>18399360</v>
      </c>
      <c r="AM210" s="204">
        <v>834000</v>
      </c>
      <c r="AN210" s="204">
        <v>446161.29</v>
      </c>
      <c r="AO210" s="204">
        <v>1530862.9</v>
      </c>
      <c r="AP210" s="204">
        <v>1543709.68</v>
      </c>
      <c r="AQ210" s="204">
        <v>855000</v>
      </c>
      <c r="AR210" s="204">
        <v>342500</v>
      </c>
      <c r="AS210" s="204">
        <v>2684987.1</v>
      </c>
      <c r="AT210" s="204">
        <v>712854.84</v>
      </c>
      <c r="AU210" s="204">
        <v>1259500</v>
      </c>
      <c r="AV210" s="204">
        <v>1446790.32</v>
      </c>
      <c r="AW210" s="204">
        <v>741550</v>
      </c>
      <c r="AX210" s="204">
        <v>606050</v>
      </c>
      <c r="AY210" s="204">
        <v>700550</v>
      </c>
      <c r="AZ210" s="204">
        <v>646612.9</v>
      </c>
      <c r="BA210" s="204">
        <v>678000</v>
      </c>
      <c r="BB210" s="204">
        <v>5026762</v>
      </c>
      <c r="BC210" s="204">
        <v>617000</v>
      </c>
      <c r="BD210" s="204">
        <v>7308699.9299999997</v>
      </c>
      <c r="BE210" s="204">
        <v>821290.32</v>
      </c>
      <c r="BF210" s="204">
        <v>313500</v>
      </c>
      <c r="BG210" s="204">
        <v>568951.61</v>
      </c>
      <c r="BH210" s="204">
        <v>5682092.0800000001</v>
      </c>
      <c r="BI210" s="204">
        <v>110000</v>
      </c>
      <c r="BJ210" s="204">
        <v>319000</v>
      </c>
      <c r="BK210" s="204">
        <v>647000</v>
      </c>
      <c r="BL210" s="204">
        <v>260000</v>
      </c>
      <c r="BM210" s="204">
        <v>6089677.4199999999</v>
      </c>
      <c r="BN210" s="204">
        <v>1442000</v>
      </c>
      <c r="BO210" s="204">
        <v>716500</v>
      </c>
      <c r="BP210" s="204">
        <v>818344.06</v>
      </c>
      <c r="BQ210" s="204">
        <v>806500</v>
      </c>
      <c r="BR210" s="204">
        <v>652000</v>
      </c>
      <c r="BS210" s="204">
        <v>22599064.52</v>
      </c>
      <c r="BT210" s="204">
        <v>836500</v>
      </c>
      <c r="BU210" s="204">
        <v>1142650</v>
      </c>
      <c r="BV210" s="204">
        <v>4173983.92</v>
      </c>
      <c r="BW210" s="204">
        <v>234000</v>
      </c>
      <c r="BX210" s="204">
        <v>710000</v>
      </c>
      <c r="BY210" s="204">
        <v>2216333.33</v>
      </c>
      <c r="BZ210" s="204">
        <v>451000</v>
      </c>
      <c r="CA210" s="204">
        <v>550000</v>
      </c>
      <c r="CB210" s="204">
        <v>663500</v>
      </c>
      <c r="CC210" s="204">
        <v>976974</v>
      </c>
      <c r="CD210" s="204">
        <v>2002806.45</v>
      </c>
      <c r="CE210" s="204">
        <v>846500</v>
      </c>
      <c r="CF210" s="204">
        <v>1496231.14</v>
      </c>
      <c r="CG210" s="204">
        <v>486155.17</v>
      </c>
      <c r="CH210" s="204">
        <v>382000</v>
      </c>
      <c r="CI210" s="204">
        <v>472500</v>
      </c>
      <c r="CJ210" s="204">
        <v>490000</v>
      </c>
      <c r="CK210" s="204">
        <v>2014810</v>
      </c>
      <c r="CL210" s="204">
        <v>384677.32</v>
      </c>
      <c r="CM210" s="204">
        <v>372500</v>
      </c>
    </row>
    <row r="211" spans="1:91" ht="49.2">
      <c r="A211" s="125">
        <v>22</v>
      </c>
      <c r="B211" s="255" t="s">
        <v>940</v>
      </c>
      <c r="C211" s="132" t="s">
        <v>1263</v>
      </c>
      <c r="D211" s="204">
        <v>12000</v>
      </c>
      <c r="E211" s="204">
        <v>80500</v>
      </c>
      <c r="F211" s="204"/>
      <c r="G211" s="204">
        <v>48000</v>
      </c>
      <c r="H211" s="204">
        <v>58500</v>
      </c>
      <c r="I211" s="204">
        <v>15000</v>
      </c>
      <c r="J211" s="204">
        <v>113500</v>
      </c>
      <c r="K211" s="204">
        <v>204435.25</v>
      </c>
      <c r="L211" s="204">
        <v>81000</v>
      </c>
      <c r="M211" s="204">
        <v>126000</v>
      </c>
      <c r="N211" s="204">
        <v>10000</v>
      </c>
      <c r="O211" s="204">
        <v>6000</v>
      </c>
      <c r="P211" s="204">
        <v>269946.58</v>
      </c>
      <c r="Q211" s="204">
        <v>31500</v>
      </c>
      <c r="R211" s="204">
        <v>46777.42</v>
      </c>
      <c r="S211" s="204">
        <v>43150</v>
      </c>
      <c r="T211" s="204">
        <v>66000</v>
      </c>
      <c r="U211" s="204">
        <v>42000</v>
      </c>
      <c r="V211" s="204">
        <v>16500</v>
      </c>
      <c r="W211" s="204">
        <v>12360</v>
      </c>
      <c r="X211" s="204">
        <v>330932.8</v>
      </c>
      <c r="Y211" s="204">
        <v>86709</v>
      </c>
      <c r="Z211" s="204">
        <v>265419.5</v>
      </c>
      <c r="AA211" s="204">
        <v>114860</v>
      </c>
      <c r="AB211" s="204">
        <v>83418.77</v>
      </c>
      <c r="AC211" s="204">
        <v>42629.03</v>
      </c>
      <c r="AD211" s="204">
        <v>63103.77</v>
      </c>
      <c r="AE211" s="204">
        <v>246000</v>
      </c>
      <c r="AF211" s="204">
        <v>27000</v>
      </c>
      <c r="AG211" s="204">
        <v>115354</v>
      </c>
      <c r="AH211" s="204">
        <v>93000</v>
      </c>
      <c r="AI211" s="204">
        <v>130152</v>
      </c>
      <c r="AJ211" s="204">
        <v>70692</v>
      </c>
      <c r="AK211" s="204">
        <v>54000</v>
      </c>
      <c r="AL211" s="204">
        <v>2119117</v>
      </c>
      <c r="AM211" s="204">
        <v>31000</v>
      </c>
      <c r="AN211" s="204">
        <v>106209.68</v>
      </c>
      <c r="AO211" s="204">
        <v>67556</v>
      </c>
      <c r="AP211" s="204">
        <v>128419.35</v>
      </c>
      <c r="AQ211" s="204">
        <v>68006.45</v>
      </c>
      <c r="AR211" s="204">
        <v>6000</v>
      </c>
      <c r="AS211" s="204">
        <v>506563.08</v>
      </c>
      <c r="AT211" s="204">
        <v>48000</v>
      </c>
      <c r="AU211" s="204">
        <v>179065</v>
      </c>
      <c r="AV211" s="204">
        <v>69000</v>
      </c>
      <c r="AW211" s="204">
        <v>15000</v>
      </c>
      <c r="AX211" s="204">
        <v>60804.84</v>
      </c>
      <c r="AY211" s="204">
        <v>10950</v>
      </c>
      <c r="AZ211" s="204">
        <v>64854.84</v>
      </c>
      <c r="BA211" s="204">
        <v>70500</v>
      </c>
      <c r="BB211" s="204">
        <v>220161</v>
      </c>
      <c r="BC211" s="204">
        <v>33000</v>
      </c>
      <c r="BD211" s="204">
        <v>584509</v>
      </c>
      <c r="BE211" s="204">
        <v>18000</v>
      </c>
      <c r="BF211" s="204">
        <v>47838</v>
      </c>
      <c r="BG211" s="204">
        <v>61241.98</v>
      </c>
      <c r="BH211" s="204"/>
      <c r="BI211" s="204">
        <v>36000</v>
      </c>
      <c r="BJ211" s="204">
        <v>116000</v>
      </c>
      <c r="BK211" s="204">
        <v>77000</v>
      </c>
      <c r="BL211" s="204">
        <v>42000</v>
      </c>
      <c r="BM211" s="204">
        <v>215505.37</v>
      </c>
      <c r="BN211" s="204">
        <v>50516</v>
      </c>
      <c r="BO211" s="204">
        <v>18500</v>
      </c>
      <c r="BP211" s="204">
        <v>148321.35999999999</v>
      </c>
      <c r="BQ211" s="204">
        <v>21537.1</v>
      </c>
      <c r="BR211" s="204">
        <v>27000</v>
      </c>
      <c r="BS211" s="204">
        <v>1521504.27</v>
      </c>
      <c r="BT211" s="204">
        <v>154854.64000000001</v>
      </c>
      <c r="BU211" s="204">
        <v>62467.89</v>
      </c>
      <c r="BV211" s="204">
        <v>420613.23</v>
      </c>
      <c r="BW211" s="204">
        <v>54500</v>
      </c>
      <c r="BX211" s="204">
        <v>36000</v>
      </c>
      <c r="BY211" s="204">
        <v>250626.98</v>
      </c>
      <c r="BZ211" s="204">
        <v>27000</v>
      </c>
      <c r="CA211" s="204">
        <v>51000</v>
      </c>
      <c r="CB211" s="204">
        <v>15000</v>
      </c>
      <c r="CC211" s="204">
        <v>64000</v>
      </c>
      <c r="CD211" s="204">
        <v>321000</v>
      </c>
      <c r="CE211" s="204">
        <v>115354</v>
      </c>
      <c r="CF211" s="204">
        <v>272225.81</v>
      </c>
      <c r="CG211" s="204">
        <v>72000</v>
      </c>
      <c r="CH211" s="204">
        <v>20000</v>
      </c>
      <c r="CI211" s="204">
        <v>51000</v>
      </c>
      <c r="CJ211" s="204">
        <v>36000</v>
      </c>
      <c r="CK211" s="204">
        <v>226500</v>
      </c>
      <c r="CL211" s="204">
        <v>21000</v>
      </c>
      <c r="CM211" s="204">
        <v>48919</v>
      </c>
    </row>
    <row r="212" spans="1:91" ht="24.6">
      <c r="A212" s="125">
        <v>22</v>
      </c>
      <c r="B212" s="255" t="s">
        <v>941</v>
      </c>
      <c r="C212" s="132" t="s">
        <v>1264</v>
      </c>
      <c r="D212" s="204">
        <v>1786420</v>
      </c>
      <c r="E212" s="204"/>
      <c r="F212" s="204"/>
      <c r="G212" s="204"/>
      <c r="H212" s="204">
        <v>3000</v>
      </c>
      <c r="I212" s="204"/>
      <c r="J212" s="204"/>
      <c r="K212" s="204"/>
      <c r="L212" s="204"/>
      <c r="M212" s="204"/>
      <c r="N212" s="204"/>
      <c r="O212" s="204"/>
      <c r="P212" s="204"/>
      <c r="Q212" s="204"/>
      <c r="R212" s="204"/>
      <c r="S212" s="204"/>
      <c r="T212" s="204"/>
      <c r="U212" s="204"/>
      <c r="V212" s="204"/>
      <c r="W212" s="204"/>
      <c r="X212" s="204">
        <v>5305500</v>
      </c>
      <c r="Y212" s="204"/>
      <c r="Z212" s="204"/>
      <c r="AA212" s="204"/>
      <c r="AB212" s="204"/>
      <c r="AC212" s="204"/>
      <c r="AD212" s="204"/>
      <c r="AE212" s="204"/>
      <c r="AF212" s="204"/>
      <c r="AG212" s="204"/>
      <c r="AH212" s="204"/>
      <c r="AI212" s="204"/>
      <c r="AJ212" s="204"/>
      <c r="AK212" s="204"/>
      <c r="AL212" s="204"/>
      <c r="AM212" s="204"/>
      <c r="AN212" s="204"/>
      <c r="AO212" s="204"/>
      <c r="AP212" s="204"/>
      <c r="AQ212" s="204"/>
      <c r="AR212" s="204"/>
      <c r="AS212" s="204"/>
      <c r="AT212" s="204"/>
      <c r="AU212" s="204">
        <v>27000</v>
      </c>
      <c r="AV212" s="204"/>
      <c r="AW212" s="204"/>
      <c r="AX212" s="204"/>
      <c r="AY212" s="204"/>
      <c r="AZ212" s="204"/>
      <c r="BA212" s="204"/>
      <c r="BB212" s="204">
        <v>94500</v>
      </c>
      <c r="BC212" s="204"/>
      <c r="BD212" s="204"/>
      <c r="BE212" s="204"/>
      <c r="BF212" s="204"/>
      <c r="BG212" s="204"/>
      <c r="BH212" s="204"/>
      <c r="BI212" s="204"/>
      <c r="BJ212" s="204"/>
      <c r="BK212" s="204"/>
      <c r="BL212" s="204"/>
      <c r="BM212" s="204"/>
      <c r="BN212" s="204"/>
      <c r="BO212" s="204"/>
      <c r="BP212" s="204"/>
      <c r="BQ212" s="204"/>
      <c r="BR212" s="204"/>
      <c r="BS212" s="204"/>
      <c r="BT212" s="204"/>
      <c r="BU212" s="204"/>
      <c r="BV212" s="204"/>
      <c r="BW212" s="204"/>
      <c r="BX212" s="204"/>
      <c r="BY212" s="204"/>
      <c r="BZ212" s="204">
        <v>7500</v>
      </c>
      <c r="CA212" s="204"/>
      <c r="CB212" s="204"/>
      <c r="CC212" s="204"/>
      <c r="CD212" s="204"/>
      <c r="CE212" s="204">
        <v>25594.5</v>
      </c>
      <c r="CF212" s="204"/>
      <c r="CG212" s="204"/>
      <c r="CH212" s="204"/>
      <c r="CI212" s="204">
        <v>3094.5</v>
      </c>
      <c r="CJ212" s="204"/>
      <c r="CK212" s="204"/>
      <c r="CL212" s="204"/>
      <c r="CM212" s="204"/>
    </row>
    <row r="213" spans="1:91" ht="24.6">
      <c r="A213" s="125">
        <v>22</v>
      </c>
      <c r="B213" s="255" t="s">
        <v>942</v>
      </c>
      <c r="C213" s="132" t="s">
        <v>1265</v>
      </c>
      <c r="D213" s="204">
        <v>132200</v>
      </c>
      <c r="E213" s="204"/>
      <c r="F213" s="204"/>
      <c r="G213" s="204"/>
      <c r="H213" s="204"/>
      <c r="I213" s="204"/>
      <c r="J213" s="204"/>
      <c r="K213" s="204"/>
      <c r="L213" s="204"/>
      <c r="M213" s="204"/>
      <c r="N213" s="204"/>
      <c r="O213" s="204"/>
      <c r="P213" s="204"/>
      <c r="Q213" s="204"/>
      <c r="R213" s="204"/>
      <c r="S213" s="204"/>
      <c r="T213" s="204"/>
      <c r="U213" s="204"/>
      <c r="V213" s="204"/>
      <c r="W213" s="204"/>
      <c r="X213" s="204">
        <v>605200</v>
      </c>
      <c r="Y213" s="204"/>
      <c r="Z213" s="204"/>
      <c r="AA213" s="204"/>
      <c r="AB213" s="204"/>
      <c r="AC213" s="204"/>
      <c r="AD213" s="204"/>
      <c r="AE213" s="204"/>
      <c r="AF213" s="204"/>
      <c r="AG213" s="204"/>
      <c r="AH213" s="204"/>
      <c r="AI213" s="204"/>
      <c r="AJ213" s="204"/>
      <c r="AK213" s="204"/>
      <c r="AL213" s="204">
        <v>53854.84</v>
      </c>
      <c r="AM213" s="204"/>
      <c r="AN213" s="204"/>
      <c r="AO213" s="204"/>
      <c r="AP213" s="204"/>
      <c r="AQ213" s="204"/>
      <c r="AR213" s="204"/>
      <c r="AS213" s="204"/>
      <c r="AT213" s="204"/>
      <c r="AU213" s="204"/>
      <c r="AV213" s="204"/>
      <c r="AW213" s="204"/>
      <c r="AX213" s="204"/>
      <c r="AY213" s="204">
        <v>18000</v>
      </c>
      <c r="AZ213" s="204"/>
      <c r="BA213" s="204"/>
      <c r="BB213" s="204">
        <v>31500</v>
      </c>
      <c r="BC213" s="204"/>
      <c r="BD213" s="204"/>
      <c r="BE213" s="204"/>
      <c r="BF213" s="204"/>
      <c r="BG213" s="204"/>
      <c r="BH213" s="204"/>
      <c r="BI213" s="204"/>
      <c r="BJ213" s="204"/>
      <c r="BK213" s="204"/>
      <c r="BL213" s="204"/>
      <c r="BM213" s="204"/>
      <c r="BN213" s="204"/>
      <c r="BO213" s="204"/>
      <c r="BP213" s="204"/>
      <c r="BQ213" s="204"/>
      <c r="BR213" s="204"/>
      <c r="BS213" s="204"/>
      <c r="BT213" s="204"/>
      <c r="BU213" s="204"/>
      <c r="BV213" s="204"/>
      <c r="BW213" s="204"/>
      <c r="BX213" s="204"/>
      <c r="BY213" s="204"/>
      <c r="BZ213" s="204"/>
      <c r="CA213" s="204"/>
      <c r="CB213" s="204"/>
      <c r="CC213" s="204"/>
      <c r="CD213" s="204"/>
      <c r="CE213" s="204"/>
      <c r="CF213" s="204"/>
      <c r="CG213" s="204"/>
      <c r="CH213" s="204"/>
      <c r="CI213" s="204"/>
      <c r="CJ213" s="204"/>
      <c r="CK213" s="204"/>
      <c r="CL213" s="204"/>
      <c r="CM213" s="204"/>
    </row>
    <row r="214" spans="1:91" ht="24.6">
      <c r="A214" s="125">
        <v>22</v>
      </c>
      <c r="B214" s="255" t="s">
        <v>943</v>
      </c>
      <c r="C214" s="129" t="s">
        <v>529</v>
      </c>
      <c r="D214" s="204"/>
      <c r="E214" s="204"/>
      <c r="F214" s="204"/>
      <c r="G214" s="204"/>
      <c r="H214" s="204"/>
      <c r="I214" s="204"/>
      <c r="J214" s="204"/>
      <c r="K214" s="204"/>
      <c r="L214" s="204"/>
      <c r="M214" s="204"/>
      <c r="N214" s="204"/>
      <c r="O214" s="204"/>
      <c r="P214" s="204"/>
      <c r="Q214" s="204"/>
      <c r="R214" s="204"/>
      <c r="S214" s="204"/>
      <c r="T214" s="204"/>
      <c r="U214" s="204"/>
      <c r="V214" s="204"/>
      <c r="W214" s="204"/>
      <c r="X214" s="204">
        <v>2040</v>
      </c>
      <c r="Y214" s="204"/>
      <c r="Z214" s="204"/>
      <c r="AA214" s="204"/>
      <c r="AB214" s="204"/>
      <c r="AC214" s="204"/>
      <c r="AD214" s="204"/>
      <c r="AE214" s="204">
        <v>9642</v>
      </c>
      <c r="AF214" s="204"/>
      <c r="AG214" s="204"/>
      <c r="AH214" s="204"/>
      <c r="AI214" s="204"/>
      <c r="AJ214" s="204"/>
      <c r="AK214" s="204"/>
      <c r="AL214" s="204"/>
      <c r="AM214" s="204"/>
      <c r="AN214" s="204"/>
      <c r="AO214" s="204"/>
      <c r="AP214" s="204"/>
      <c r="AQ214" s="204"/>
      <c r="AR214" s="204"/>
      <c r="AS214" s="204"/>
      <c r="AT214" s="204"/>
      <c r="AU214" s="204"/>
      <c r="AV214" s="204"/>
      <c r="AW214" s="204"/>
      <c r="AX214" s="204"/>
      <c r="AY214" s="204"/>
      <c r="AZ214" s="204"/>
      <c r="BA214" s="204"/>
      <c r="BB214" s="204"/>
      <c r="BC214" s="204"/>
      <c r="BD214" s="204"/>
      <c r="BE214" s="204"/>
      <c r="BF214" s="204"/>
      <c r="BG214" s="204"/>
      <c r="BH214" s="204">
        <v>3720</v>
      </c>
      <c r="BI214" s="204"/>
      <c r="BJ214" s="204"/>
      <c r="BK214" s="204"/>
      <c r="BL214" s="204"/>
      <c r="BM214" s="204"/>
      <c r="BN214" s="204"/>
      <c r="BO214" s="204"/>
      <c r="BP214" s="204"/>
      <c r="BQ214" s="204"/>
      <c r="BR214" s="204"/>
      <c r="BS214" s="204"/>
      <c r="BT214" s="204"/>
      <c r="BU214" s="204"/>
      <c r="BV214" s="204"/>
      <c r="BW214" s="204">
        <v>5000</v>
      </c>
      <c r="BX214" s="204"/>
      <c r="BY214" s="204"/>
      <c r="BZ214" s="204"/>
      <c r="CA214" s="204"/>
      <c r="CB214" s="204"/>
      <c r="CC214" s="204"/>
      <c r="CD214" s="204"/>
      <c r="CE214" s="204"/>
      <c r="CF214" s="204"/>
      <c r="CG214" s="204"/>
      <c r="CH214" s="204"/>
      <c r="CI214" s="204"/>
      <c r="CJ214" s="204"/>
      <c r="CK214" s="204"/>
      <c r="CL214" s="204"/>
      <c r="CM214" s="204"/>
    </row>
    <row r="215" spans="1:91" ht="24.6">
      <c r="A215" s="125">
        <v>22</v>
      </c>
      <c r="B215" s="255" t="s">
        <v>944</v>
      </c>
      <c r="C215" s="129" t="s">
        <v>530</v>
      </c>
      <c r="D215" s="204">
        <v>23928</v>
      </c>
      <c r="E215" s="204"/>
      <c r="F215" s="204"/>
      <c r="G215" s="204"/>
      <c r="H215" s="204"/>
      <c r="I215" s="204"/>
      <c r="J215" s="204"/>
      <c r="K215" s="204"/>
      <c r="L215" s="204"/>
      <c r="M215" s="204"/>
      <c r="N215" s="204"/>
      <c r="O215" s="204"/>
      <c r="P215" s="204">
        <v>9180</v>
      </c>
      <c r="Q215" s="204"/>
      <c r="R215" s="204"/>
      <c r="S215" s="204"/>
      <c r="T215" s="204"/>
      <c r="U215" s="204"/>
      <c r="V215" s="204"/>
      <c r="W215" s="204"/>
      <c r="X215" s="204"/>
      <c r="Y215" s="204"/>
      <c r="Z215" s="204"/>
      <c r="AA215" s="204"/>
      <c r="AB215" s="204"/>
      <c r="AC215" s="204"/>
      <c r="AD215" s="204"/>
      <c r="AE215" s="204"/>
      <c r="AF215" s="204"/>
      <c r="AG215" s="204"/>
      <c r="AH215" s="204"/>
      <c r="AI215" s="204"/>
      <c r="AJ215" s="204"/>
      <c r="AK215" s="204"/>
      <c r="AL215" s="204">
        <v>18756</v>
      </c>
      <c r="AM215" s="204"/>
      <c r="AN215" s="204"/>
      <c r="AO215" s="204"/>
      <c r="AP215" s="204"/>
      <c r="AQ215" s="204"/>
      <c r="AR215" s="204"/>
      <c r="AS215" s="204">
        <v>3768</v>
      </c>
      <c r="AT215" s="204"/>
      <c r="AU215" s="204"/>
      <c r="AV215" s="204"/>
      <c r="AW215" s="204"/>
      <c r="AX215" s="204"/>
      <c r="AY215" s="204"/>
      <c r="AZ215" s="204"/>
      <c r="BA215" s="204"/>
      <c r="BB215" s="204">
        <v>6480</v>
      </c>
      <c r="BC215" s="204"/>
      <c r="BD215" s="204">
        <v>8525.91</v>
      </c>
      <c r="BE215" s="204"/>
      <c r="BF215" s="204"/>
      <c r="BG215" s="204"/>
      <c r="BH215" s="204">
        <v>2232</v>
      </c>
      <c r="BI215" s="204"/>
      <c r="BJ215" s="204"/>
      <c r="BK215" s="204"/>
      <c r="BL215" s="204"/>
      <c r="BM215" s="204">
        <v>14436</v>
      </c>
      <c r="BN215" s="204"/>
      <c r="BO215" s="204"/>
      <c r="BP215" s="204"/>
      <c r="BQ215" s="204"/>
      <c r="BR215" s="204"/>
      <c r="BS215" s="206">
        <v>35496</v>
      </c>
      <c r="BT215" s="206"/>
      <c r="BU215" s="206"/>
      <c r="BV215" s="206"/>
      <c r="BW215" s="204"/>
      <c r="BX215" s="204"/>
      <c r="BY215" s="206"/>
      <c r="BZ215" s="206"/>
      <c r="CA215" s="204"/>
      <c r="CB215" s="204"/>
      <c r="CC215" s="204"/>
      <c r="CD215" s="206"/>
      <c r="CE215" s="204"/>
      <c r="CF215" s="204"/>
      <c r="CG215" s="204"/>
      <c r="CH215" s="204"/>
      <c r="CI215" s="204"/>
      <c r="CJ215" s="206"/>
      <c r="CK215" s="206"/>
      <c r="CL215" s="204"/>
      <c r="CM215" s="204"/>
    </row>
    <row r="216" spans="1:91" ht="24.6">
      <c r="A216" s="125">
        <v>22</v>
      </c>
      <c r="B216" s="255" t="s">
        <v>945</v>
      </c>
      <c r="C216" s="129" t="s">
        <v>1266</v>
      </c>
      <c r="D216" s="204">
        <v>73053</v>
      </c>
      <c r="E216" s="204">
        <v>51428</v>
      </c>
      <c r="F216" s="204">
        <v>7769</v>
      </c>
      <c r="G216" s="204">
        <v>11071</v>
      </c>
      <c r="H216" s="204">
        <v>7486</v>
      </c>
      <c r="I216" s="204">
        <v>11072</v>
      </c>
      <c r="J216" s="204">
        <v>9588</v>
      </c>
      <c r="K216" s="204">
        <v>19160</v>
      </c>
      <c r="L216" s="204">
        <v>9400</v>
      </c>
      <c r="M216" s="204">
        <v>12934</v>
      </c>
      <c r="N216" s="204">
        <v>18117</v>
      </c>
      <c r="O216" s="204"/>
      <c r="P216" s="204">
        <v>57278</v>
      </c>
      <c r="Q216" s="204">
        <v>13576</v>
      </c>
      <c r="R216" s="204">
        <v>13029</v>
      </c>
      <c r="S216" s="204"/>
      <c r="T216" s="204">
        <v>16024</v>
      </c>
      <c r="U216" s="204">
        <v>10800</v>
      </c>
      <c r="V216" s="204">
        <v>9408</v>
      </c>
      <c r="W216" s="204">
        <v>6800</v>
      </c>
      <c r="X216" s="204">
        <v>87936</v>
      </c>
      <c r="Y216" s="204">
        <v>9776</v>
      </c>
      <c r="Z216" s="204">
        <v>19767</v>
      </c>
      <c r="AA216" s="204">
        <v>14723</v>
      </c>
      <c r="AB216" s="204">
        <v>7600</v>
      </c>
      <c r="AC216" s="204">
        <v>7641</v>
      </c>
      <c r="AD216" s="204">
        <v>9300</v>
      </c>
      <c r="AE216" s="204">
        <v>30000</v>
      </c>
      <c r="AF216" s="204">
        <v>5515</v>
      </c>
      <c r="AG216" s="204">
        <v>10405</v>
      </c>
      <c r="AH216" s="204">
        <v>12000</v>
      </c>
      <c r="AI216" s="204">
        <v>21808</v>
      </c>
      <c r="AJ216" s="204">
        <v>10147</v>
      </c>
      <c r="AK216" s="204">
        <v>8005</v>
      </c>
      <c r="AL216" s="204">
        <v>205430</v>
      </c>
      <c r="AM216" s="204">
        <v>14889</v>
      </c>
      <c r="AN216" s="204">
        <v>12526</v>
      </c>
      <c r="AO216" s="204">
        <v>18444</v>
      </c>
      <c r="AP216" s="204">
        <v>26074</v>
      </c>
      <c r="AQ216" s="204">
        <v>17049</v>
      </c>
      <c r="AR216" s="204">
        <v>6700</v>
      </c>
      <c r="AS216" s="204">
        <v>43896</v>
      </c>
      <c r="AT216" s="204">
        <v>12970</v>
      </c>
      <c r="AU216" s="204">
        <v>29911</v>
      </c>
      <c r="AV216" s="204">
        <v>22216</v>
      </c>
      <c r="AW216" s="204">
        <v>14291</v>
      </c>
      <c r="AX216" s="204">
        <v>10420</v>
      </c>
      <c r="AY216" s="204">
        <v>12700</v>
      </c>
      <c r="AZ216" s="204">
        <v>16045</v>
      </c>
      <c r="BA216" s="204">
        <v>5619</v>
      </c>
      <c r="BB216" s="204">
        <v>45771</v>
      </c>
      <c r="BC216" s="204">
        <v>12285</v>
      </c>
      <c r="BD216" s="204">
        <v>78981.09</v>
      </c>
      <c r="BE216" s="204"/>
      <c r="BF216" s="204">
        <v>9882</v>
      </c>
      <c r="BG216" s="204">
        <v>14595</v>
      </c>
      <c r="BH216" s="204">
        <v>60077</v>
      </c>
      <c r="BI216" s="204">
        <v>8150</v>
      </c>
      <c r="BJ216" s="204">
        <v>1428</v>
      </c>
      <c r="BK216" s="204">
        <v>10300</v>
      </c>
      <c r="BL216" s="204">
        <v>11496</v>
      </c>
      <c r="BM216" s="204"/>
      <c r="BN216" s="204">
        <v>14790</v>
      </c>
      <c r="BO216" s="204">
        <v>9262</v>
      </c>
      <c r="BP216" s="204">
        <v>20254</v>
      </c>
      <c r="BQ216" s="204">
        <v>14647</v>
      </c>
      <c r="BR216" s="204">
        <v>11426</v>
      </c>
      <c r="BS216" s="204">
        <v>286311</v>
      </c>
      <c r="BT216" s="204">
        <v>20563</v>
      </c>
      <c r="BU216" s="204">
        <v>18300</v>
      </c>
      <c r="BV216" s="204"/>
      <c r="BW216" s="204"/>
      <c r="BX216" s="204">
        <v>12170</v>
      </c>
      <c r="BY216" s="204">
        <v>28471</v>
      </c>
      <c r="BZ216" s="204">
        <v>9200</v>
      </c>
      <c r="CA216" s="204">
        <v>11680</v>
      </c>
      <c r="CB216" s="204">
        <v>8800</v>
      </c>
      <c r="CC216" s="204"/>
      <c r="CD216" s="204">
        <v>25651</v>
      </c>
      <c r="CE216" s="204">
        <v>16680</v>
      </c>
      <c r="CF216" s="204">
        <v>32000</v>
      </c>
      <c r="CG216" s="204">
        <v>9883</v>
      </c>
      <c r="CH216" s="204">
        <v>9600</v>
      </c>
      <c r="CI216" s="204">
        <v>11846</v>
      </c>
      <c r="CJ216" s="204">
        <v>8300</v>
      </c>
      <c r="CK216" s="204">
        <v>43015</v>
      </c>
      <c r="CL216" s="204">
        <v>8200</v>
      </c>
      <c r="CM216" s="204">
        <v>8790</v>
      </c>
    </row>
    <row r="217" spans="1:91" ht="24.6">
      <c r="A217" s="125">
        <v>22</v>
      </c>
      <c r="B217" s="255" t="s">
        <v>1267</v>
      </c>
      <c r="C217" s="129" t="s">
        <v>1268</v>
      </c>
      <c r="D217" s="204"/>
      <c r="E217" s="204"/>
      <c r="F217" s="204"/>
      <c r="G217" s="204"/>
      <c r="H217" s="204"/>
      <c r="I217" s="204"/>
      <c r="J217" s="204"/>
      <c r="K217" s="204"/>
      <c r="L217" s="204"/>
      <c r="M217" s="204"/>
      <c r="N217" s="204"/>
      <c r="O217" s="204"/>
      <c r="P217" s="204"/>
      <c r="Q217" s="204"/>
      <c r="R217" s="204"/>
      <c r="S217" s="204"/>
      <c r="T217" s="204"/>
      <c r="U217" s="204"/>
      <c r="V217" s="204"/>
      <c r="W217" s="204"/>
      <c r="X217" s="204"/>
      <c r="Y217" s="204"/>
      <c r="Z217" s="204"/>
      <c r="AA217" s="204"/>
      <c r="AB217" s="204"/>
      <c r="AC217" s="204"/>
      <c r="AD217" s="204"/>
      <c r="AE217" s="204"/>
      <c r="AF217" s="204"/>
      <c r="AG217" s="204"/>
      <c r="AH217" s="204"/>
      <c r="AI217" s="204"/>
      <c r="AJ217" s="204"/>
      <c r="AK217" s="204"/>
      <c r="AL217" s="204"/>
      <c r="AM217" s="204"/>
      <c r="AN217" s="204"/>
      <c r="AO217" s="204"/>
      <c r="AP217" s="204"/>
      <c r="AQ217" s="204"/>
      <c r="AR217" s="204"/>
      <c r="AS217" s="204"/>
      <c r="AT217" s="204"/>
      <c r="AU217" s="204"/>
      <c r="AV217" s="204"/>
      <c r="AW217" s="204"/>
      <c r="AX217" s="204"/>
      <c r="AY217" s="204"/>
      <c r="AZ217" s="204"/>
      <c r="BA217" s="204"/>
      <c r="BB217" s="204"/>
      <c r="BC217" s="204"/>
      <c r="BD217" s="204"/>
      <c r="BE217" s="204"/>
      <c r="BF217" s="204">
        <v>10000</v>
      </c>
      <c r="BG217" s="204"/>
      <c r="BH217" s="204"/>
      <c r="BI217" s="204"/>
      <c r="BJ217" s="204"/>
      <c r="BK217" s="204">
        <v>20000</v>
      </c>
      <c r="BL217" s="204"/>
      <c r="BM217" s="204"/>
      <c r="BN217" s="204"/>
      <c r="BO217" s="204"/>
      <c r="BP217" s="204"/>
      <c r="BQ217" s="204"/>
      <c r="BR217" s="204"/>
      <c r="BS217" s="204"/>
      <c r="BT217" s="204"/>
      <c r="BU217" s="204"/>
      <c r="BV217" s="204"/>
      <c r="BW217" s="204"/>
      <c r="BX217" s="204"/>
      <c r="BY217" s="204"/>
      <c r="BZ217" s="204"/>
      <c r="CA217" s="204"/>
      <c r="CB217" s="204"/>
      <c r="CC217" s="204"/>
      <c r="CD217" s="204"/>
      <c r="CE217" s="204"/>
      <c r="CF217" s="204"/>
      <c r="CG217" s="204"/>
      <c r="CH217" s="204"/>
      <c r="CI217" s="204"/>
      <c r="CJ217" s="204"/>
      <c r="CK217" s="204"/>
      <c r="CL217" s="204"/>
      <c r="CM217" s="204"/>
    </row>
    <row r="218" spans="1:91" ht="24.6">
      <c r="A218" s="125">
        <v>22</v>
      </c>
      <c r="B218" s="255" t="s">
        <v>1269</v>
      </c>
      <c r="C218" s="129" t="s">
        <v>1270</v>
      </c>
      <c r="D218" s="204"/>
      <c r="E218" s="204"/>
      <c r="F218" s="204"/>
      <c r="G218" s="204"/>
      <c r="H218" s="204"/>
      <c r="I218" s="204"/>
      <c r="J218" s="204"/>
      <c r="K218" s="204"/>
      <c r="L218" s="204"/>
      <c r="M218" s="204"/>
      <c r="N218" s="204"/>
      <c r="O218" s="204"/>
      <c r="P218" s="204"/>
      <c r="Q218" s="204"/>
      <c r="R218" s="204"/>
      <c r="S218" s="204"/>
      <c r="T218" s="204"/>
      <c r="U218" s="204"/>
      <c r="V218" s="204"/>
      <c r="W218" s="204"/>
      <c r="X218" s="204"/>
      <c r="Y218" s="204"/>
      <c r="Z218" s="204"/>
      <c r="AA218" s="204"/>
      <c r="AB218" s="204"/>
      <c r="AC218" s="204"/>
      <c r="AD218" s="204"/>
      <c r="AE218" s="204"/>
      <c r="AF218" s="204"/>
      <c r="AG218" s="204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s="204"/>
      <c r="AS218" s="204"/>
      <c r="AT218" s="204"/>
      <c r="AU218" s="204"/>
      <c r="AV218" s="204"/>
      <c r="AW218" s="204"/>
      <c r="AX218" s="204"/>
      <c r="AY218" s="204"/>
      <c r="AZ218" s="204"/>
      <c r="BA218" s="204"/>
      <c r="BB218" s="204"/>
      <c r="BC218" s="204"/>
      <c r="BD218" s="204"/>
      <c r="BE218" s="204"/>
      <c r="BF218" s="204"/>
      <c r="BG218" s="204"/>
      <c r="BH218" s="204"/>
      <c r="BI218" s="204"/>
      <c r="BJ218" s="204"/>
      <c r="BK218" s="204"/>
      <c r="BL218" s="204"/>
      <c r="BM218" s="204"/>
      <c r="BN218" s="204"/>
      <c r="BO218" s="204"/>
      <c r="BP218" s="204"/>
      <c r="BQ218" s="204"/>
      <c r="BR218" s="204"/>
      <c r="BS218" s="204"/>
      <c r="BT218" s="204"/>
      <c r="BU218" s="204"/>
      <c r="BV218" s="204"/>
      <c r="BW218" s="204"/>
      <c r="BX218" s="204"/>
      <c r="BY218" s="204"/>
      <c r="BZ218" s="204"/>
      <c r="CA218" s="204"/>
      <c r="CB218" s="204"/>
      <c r="CC218" s="204"/>
      <c r="CD218" s="204"/>
      <c r="CE218" s="204"/>
      <c r="CF218" s="204"/>
      <c r="CG218" s="204"/>
      <c r="CH218" s="204"/>
      <c r="CI218" s="204"/>
      <c r="CJ218" s="204"/>
      <c r="CK218" s="204"/>
      <c r="CL218" s="204"/>
      <c r="CM218" s="204"/>
    </row>
    <row r="219" spans="1:91" ht="24.6">
      <c r="A219" s="125">
        <v>23</v>
      </c>
      <c r="B219" s="255" t="s">
        <v>946</v>
      </c>
      <c r="C219" s="129" t="s">
        <v>531</v>
      </c>
      <c r="D219" s="204">
        <v>734634</v>
      </c>
      <c r="E219" s="204"/>
      <c r="F219" s="204">
        <v>71800</v>
      </c>
      <c r="G219" s="204">
        <v>143770</v>
      </c>
      <c r="H219" s="204"/>
      <c r="I219" s="204"/>
      <c r="J219" s="204">
        <v>57060</v>
      </c>
      <c r="K219" s="204">
        <v>95080</v>
      </c>
      <c r="L219" s="204">
        <v>61900</v>
      </c>
      <c r="M219" s="204"/>
      <c r="N219" s="204">
        <v>90740</v>
      </c>
      <c r="O219" s="204"/>
      <c r="P219" s="204">
        <v>302940</v>
      </c>
      <c r="Q219" s="204">
        <v>59564</v>
      </c>
      <c r="R219" s="204">
        <v>85660</v>
      </c>
      <c r="S219" s="204">
        <v>152106.75</v>
      </c>
      <c r="T219" s="204">
        <v>60274.75</v>
      </c>
      <c r="U219" s="204">
        <v>43618.75</v>
      </c>
      <c r="V219" s="204">
        <v>64400</v>
      </c>
      <c r="W219" s="204">
        <v>38603</v>
      </c>
      <c r="X219" s="204">
        <v>633890</v>
      </c>
      <c r="Y219" s="204"/>
      <c r="Z219" s="204">
        <v>54500</v>
      </c>
      <c r="AA219" s="204"/>
      <c r="AB219" s="204"/>
      <c r="AC219" s="204">
        <v>14800</v>
      </c>
      <c r="AD219" s="204"/>
      <c r="AE219" s="204">
        <v>62066.25</v>
      </c>
      <c r="AF219" s="204">
        <v>65600</v>
      </c>
      <c r="AG219" s="204"/>
      <c r="AH219" s="204">
        <v>40756</v>
      </c>
      <c r="AI219" s="204">
        <v>107380</v>
      </c>
      <c r="AJ219" s="204">
        <v>37600</v>
      </c>
      <c r="AK219" s="204">
        <v>37669</v>
      </c>
      <c r="AL219" s="204">
        <v>824460</v>
      </c>
      <c r="AM219" s="204">
        <v>54002</v>
      </c>
      <c r="AN219" s="204">
        <v>58350</v>
      </c>
      <c r="AO219" s="204">
        <v>101200</v>
      </c>
      <c r="AP219" s="204">
        <v>106100</v>
      </c>
      <c r="AQ219" s="204">
        <v>79250</v>
      </c>
      <c r="AR219" s="204">
        <v>15000</v>
      </c>
      <c r="AS219" s="204">
        <v>289600</v>
      </c>
      <c r="AT219" s="204">
        <v>105650</v>
      </c>
      <c r="AU219" s="204">
        <v>17300</v>
      </c>
      <c r="AV219" s="204">
        <v>131450</v>
      </c>
      <c r="AW219" s="204">
        <v>58410</v>
      </c>
      <c r="AX219" s="204">
        <v>41950</v>
      </c>
      <c r="AY219" s="204">
        <v>83000</v>
      </c>
      <c r="AZ219" s="204">
        <v>95800</v>
      </c>
      <c r="BA219" s="204">
        <v>9600</v>
      </c>
      <c r="BB219" s="204">
        <v>319600</v>
      </c>
      <c r="BC219" s="204">
        <v>11600</v>
      </c>
      <c r="BD219" s="204">
        <v>1038710</v>
      </c>
      <c r="BE219" s="204">
        <v>7100</v>
      </c>
      <c r="BF219" s="204">
        <v>62450</v>
      </c>
      <c r="BG219" s="204">
        <v>38199</v>
      </c>
      <c r="BH219" s="204">
        <v>261550</v>
      </c>
      <c r="BI219" s="204">
        <v>37550</v>
      </c>
      <c r="BJ219" s="204"/>
      <c r="BK219" s="204">
        <v>27328</v>
      </c>
      <c r="BL219" s="204">
        <v>10800</v>
      </c>
      <c r="BM219" s="204">
        <v>337520.5</v>
      </c>
      <c r="BN219" s="204">
        <v>110550</v>
      </c>
      <c r="BO219" s="204">
        <v>15000</v>
      </c>
      <c r="BP219" s="204">
        <v>143350</v>
      </c>
      <c r="BQ219" s="204">
        <v>62950</v>
      </c>
      <c r="BR219" s="204">
        <v>22500</v>
      </c>
      <c r="BS219" s="204">
        <v>1640092.5</v>
      </c>
      <c r="BT219" s="204">
        <v>17700</v>
      </c>
      <c r="BU219" s="204">
        <v>137496.25</v>
      </c>
      <c r="BV219" s="204">
        <v>341966</v>
      </c>
      <c r="BW219" s="204">
        <v>8889</v>
      </c>
      <c r="BX219" s="204">
        <v>51929.75</v>
      </c>
      <c r="BY219" s="204">
        <v>174603.5</v>
      </c>
      <c r="BZ219" s="204">
        <v>40700</v>
      </c>
      <c r="CA219" s="204">
        <v>24101.5</v>
      </c>
      <c r="CB219" s="204">
        <v>81478.25</v>
      </c>
      <c r="CC219" s="204">
        <v>143994.75</v>
      </c>
      <c r="CD219" s="204">
        <v>46156</v>
      </c>
      <c r="CE219" s="204">
        <v>71187.5</v>
      </c>
      <c r="CF219" s="204">
        <v>200250</v>
      </c>
      <c r="CG219" s="204">
        <v>49400</v>
      </c>
      <c r="CH219" s="204">
        <v>28161</v>
      </c>
      <c r="CI219" s="204"/>
      <c r="CJ219" s="204">
        <v>35619</v>
      </c>
      <c r="CK219" s="204">
        <v>118800</v>
      </c>
      <c r="CL219" s="204">
        <v>15545</v>
      </c>
      <c r="CM219" s="204">
        <v>26768</v>
      </c>
    </row>
    <row r="220" spans="1:91" ht="49.2">
      <c r="A220" s="125">
        <v>23</v>
      </c>
      <c r="B220" s="255" t="s">
        <v>947</v>
      </c>
      <c r="C220" s="129" t="s">
        <v>532</v>
      </c>
      <c r="D220" s="204">
        <v>256800</v>
      </c>
      <c r="E220" s="204"/>
      <c r="F220" s="204">
        <v>890</v>
      </c>
      <c r="G220" s="204">
        <v>23612</v>
      </c>
      <c r="H220" s="204"/>
      <c r="I220" s="204"/>
      <c r="J220" s="204"/>
      <c r="K220" s="204"/>
      <c r="L220" s="204"/>
      <c r="M220" s="204">
        <v>6009</v>
      </c>
      <c r="N220" s="204">
        <v>6400</v>
      </c>
      <c r="O220" s="204"/>
      <c r="P220" s="204">
        <v>309748.75</v>
      </c>
      <c r="Q220" s="204">
        <v>47700</v>
      </c>
      <c r="R220" s="204">
        <v>26290</v>
      </c>
      <c r="S220" s="204">
        <v>35430</v>
      </c>
      <c r="T220" s="204">
        <v>341916.28</v>
      </c>
      <c r="U220" s="204">
        <v>45150</v>
      </c>
      <c r="V220" s="204">
        <v>19050</v>
      </c>
      <c r="W220" s="204"/>
      <c r="X220" s="204">
        <v>83283.75</v>
      </c>
      <c r="Y220" s="204"/>
      <c r="Z220" s="204">
        <v>1185.5</v>
      </c>
      <c r="AA220" s="204"/>
      <c r="AB220" s="204"/>
      <c r="AC220" s="204"/>
      <c r="AD220" s="204"/>
      <c r="AE220" s="204">
        <v>1350</v>
      </c>
      <c r="AF220" s="204">
        <v>3300</v>
      </c>
      <c r="AG220" s="204"/>
      <c r="AH220" s="204">
        <v>11598</v>
      </c>
      <c r="AI220" s="204">
        <v>85418</v>
      </c>
      <c r="AJ220" s="204"/>
      <c r="AK220" s="204">
        <v>4016</v>
      </c>
      <c r="AL220" s="204">
        <v>63805</v>
      </c>
      <c r="AM220" s="204">
        <v>4450</v>
      </c>
      <c r="AN220" s="204">
        <v>42616</v>
      </c>
      <c r="AO220" s="204">
        <v>27676</v>
      </c>
      <c r="AP220" s="204">
        <v>16873</v>
      </c>
      <c r="AQ220" s="204"/>
      <c r="AR220" s="204"/>
      <c r="AS220" s="204">
        <v>63648</v>
      </c>
      <c r="AT220" s="204">
        <v>8000</v>
      </c>
      <c r="AU220" s="204"/>
      <c r="AV220" s="204">
        <v>24727</v>
      </c>
      <c r="AW220" s="204"/>
      <c r="AX220" s="204"/>
      <c r="AY220" s="204">
        <v>2150</v>
      </c>
      <c r="AZ220" s="204">
        <v>2100</v>
      </c>
      <c r="BA220" s="204">
        <v>5578</v>
      </c>
      <c r="BB220" s="204">
        <v>120895.5</v>
      </c>
      <c r="BC220" s="204"/>
      <c r="BD220" s="204">
        <v>100943.75</v>
      </c>
      <c r="BE220" s="204">
        <v>5140</v>
      </c>
      <c r="BF220" s="204"/>
      <c r="BG220" s="204"/>
      <c r="BH220" s="204">
        <v>4800</v>
      </c>
      <c r="BI220" s="204">
        <v>450</v>
      </c>
      <c r="BJ220" s="204"/>
      <c r="BK220" s="204"/>
      <c r="BL220" s="204">
        <v>946</v>
      </c>
      <c r="BM220" s="204">
        <v>773811</v>
      </c>
      <c r="BN220" s="204">
        <v>48733</v>
      </c>
      <c r="BO220" s="204">
        <v>1220</v>
      </c>
      <c r="BP220" s="204">
        <v>56650</v>
      </c>
      <c r="BQ220" s="204">
        <v>300</v>
      </c>
      <c r="BR220" s="204">
        <v>10130</v>
      </c>
      <c r="BS220" s="204">
        <v>589043.5</v>
      </c>
      <c r="BT220" s="204">
        <v>4000</v>
      </c>
      <c r="BU220" s="204">
        <v>17600</v>
      </c>
      <c r="BV220" s="204">
        <v>949609</v>
      </c>
      <c r="BW220" s="204"/>
      <c r="BX220" s="204">
        <v>18740</v>
      </c>
      <c r="BY220" s="204">
        <v>43920</v>
      </c>
      <c r="BZ220" s="204">
        <v>3600</v>
      </c>
      <c r="CA220" s="204"/>
      <c r="CB220" s="204">
        <v>1620</v>
      </c>
      <c r="CC220" s="204">
        <v>1441</v>
      </c>
      <c r="CD220" s="204">
        <v>34239</v>
      </c>
      <c r="CE220" s="204">
        <v>1050</v>
      </c>
      <c r="CF220" s="204">
        <v>26820</v>
      </c>
      <c r="CG220" s="204"/>
      <c r="CH220" s="204"/>
      <c r="CI220" s="204"/>
      <c r="CJ220" s="204">
        <v>1790</v>
      </c>
      <c r="CK220" s="204">
        <v>83426</v>
      </c>
      <c r="CL220" s="204">
        <v>5133</v>
      </c>
      <c r="CM220" s="204"/>
    </row>
    <row r="221" spans="1:91" ht="49.2">
      <c r="A221" s="125">
        <v>23</v>
      </c>
      <c r="B221" s="255" t="s">
        <v>948</v>
      </c>
      <c r="C221" s="129" t="s">
        <v>533</v>
      </c>
      <c r="D221" s="204"/>
      <c r="E221" s="204"/>
      <c r="F221" s="204"/>
      <c r="G221" s="204"/>
      <c r="H221" s="204"/>
      <c r="I221" s="204"/>
      <c r="J221" s="204"/>
      <c r="K221" s="204"/>
      <c r="L221" s="204"/>
      <c r="M221" s="204"/>
      <c r="N221" s="204"/>
      <c r="O221" s="204"/>
      <c r="P221" s="204"/>
      <c r="Q221" s="204"/>
      <c r="R221" s="204"/>
      <c r="S221" s="204"/>
      <c r="T221" s="204"/>
      <c r="U221" s="204"/>
      <c r="V221" s="204"/>
      <c r="W221" s="204"/>
      <c r="X221" s="204"/>
      <c r="Y221" s="204"/>
      <c r="Z221" s="204"/>
      <c r="AA221" s="204"/>
      <c r="AB221" s="204"/>
      <c r="AC221" s="204"/>
      <c r="AD221" s="204"/>
      <c r="AE221" s="204"/>
      <c r="AF221" s="204"/>
      <c r="AG221" s="204"/>
      <c r="AH221" s="204"/>
      <c r="AI221" s="204"/>
      <c r="AJ221" s="204"/>
      <c r="AK221" s="204"/>
      <c r="AL221" s="204"/>
      <c r="AM221" s="204"/>
      <c r="AN221" s="204"/>
      <c r="AO221" s="204"/>
      <c r="AP221" s="204"/>
      <c r="AQ221" s="204"/>
      <c r="AR221" s="204"/>
      <c r="AS221" s="204"/>
      <c r="AT221" s="204"/>
      <c r="AU221" s="204"/>
      <c r="AV221" s="204"/>
      <c r="AW221" s="204"/>
      <c r="AX221" s="204"/>
      <c r="AY221" s="204"/>
      <c r="AZ221" s="204"/>
      <c r="BA221" s="204"/>
      <c r="BB221" s="204"/>
      <c r="BC221" s="204"/>
      <c r="BD221" s="204"/>
      <c r="BE221" s="204"/>
      <c r="BF221" s="204"/>
      <c r="BG221" s="204"/>
      <c r="BH221" s="204"/>
      <c r="BI221" s="204"/>
      <c r="BJ221" s="204"/>
      <c r="BK221" s="204"/>
      <c r="BL221" s="204"/>
      <c r="BM221" s="204"/>
      <c r="BN221" s="204"/>
      <c r="BO221" s="204"/>
      <c r="BP221" s="204"/>
      <c r="BQ221" s="204"/>
      <c r="BR221" s="204"/>
      <c r="BS221" s="204"/>
      <c r="BT221" s="204"/>
      <c r="BU221" s="204"/>
      <c r="BV221" s="204"/>
      <c r="BW221" s="204"/>
      <c r="BX221" s="204"/>
      <c r="BY221" s="204"/>
      <c r="BZ221" s="204"/>
      <c r="CA221" s="204"/>
      <c r="CB221" s="204"/>
      <c r="CC221" s="204"/>
      <c r="CD221" s="204"/>
      <c r="CE221" s="204"/>
      <c r="CF221" s="204"/>
      <c r="CG221" s="204"/>
      <c r="CH221" s="204"/>
      <c r="CI221" s="204"/>
      <c r="CJ221" s="204"/>
      <c r="CK221" s="204"/>
      <c r="CL221" s="204"/>
      <c r="CM221" s="204"/>
    </row>
    <row r="222" spans="1:91" ht="49.2">
      <c r="A222" s="125">
        <v>23</v>
      </c>
      <c r="B222" s="255" t="s">
        <v>949</v>
      </c>
      <c r="C222" s="132" t="s">
        <v>1271</v>
      </c>
      <c r="D222" s="204"/>
      <c r="E222" s="204"/>
      <c r="F222" s="204"/>
      <c r="G222" s="204"/>
      <c r="H222" s="204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4"/>
      <c r="AD222" s="204"/>
      <c r="AE222" s="204"/>
      <c r="AF222" s="204"/>
      <c r="AG222" s="204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>
        <v>4310</v>
      </c>
      <c r="AR222" s="204"/>
      <c r="AS222" s="204"/>
      <c r="AT222" s="204"/>
      <c r="AU222" s="204"/>
      <c r="AV222" s="204"/>
      <c r="AW222" s="204"/>
      <c r="AX222" s="204"/>
      <c r="AY222" s="204"/>
      <c r="AZ222" s="204"/>
      <c r="BA222" s="204"/>
      <c r="BB222" s="204"/>
      <c r="BC222" s="204"/>
      <c r="BD222" s="204"/>
      <c r="BE222" s="204"/>
      <c r="BF222" s="204"/>
      <c r="BG222" s="204"/>
      <c r="BH222" s="204"/>
      <c r="BI222" s="204"/>
      <c r="BJ222" s="204"/>
      <c r="BK222" s="204"/>
      <c r="BL222" s="204"/>
      <c r="BM222" s="204"/>
      <c r="BN222" s="204"/>
      <c r="BO222" s="204"/>
      <c r="BP222" s="204"/>
      <c r="BQ222" s="204"/>
      <c r="BR222" s="204"/>
      <c r="BS222" s="204"/>
      <c r="BT222" s="204"/>
      <c r="BU222" s="204"/>
      <c r="BV222" s="204"/>
      <c r="BW222" s="204"/>
      <c r="BX222" s="204"/>
      <c r="BY222" s="204"/>
      <c r="BZ222" s="204"/>
      <c r="CA222" s="204"/>
      <c r="CB222" s="204"/>
      <c r="CC222" s="204"/>
      <c r="CD222" s="204"/>
      <c r="CE222" s="204"/>
      <c r="CF222" s="204"/>
      <c r="CG222" s="204"/>
      <c r="CH222" s="204"/>
      <c r="CI222" s="204"/>
      <c r="CJ222" s="204"/>
      <c r="CK222" s="204"/>
      <c r="CL222" s="204"/>
      <c r="CM222" s="204"/>
    </row>
    <row r="223" spans="1:91" ht="49.2">
      <c r="A223" s="125">
        <v>23</v>
      </c>
      <c r="B223" s="255" t="s">
        <v>950</v>
      </c>
      <c r="C223" s="132" t="s">
        <v>1272</v>
      </c>
      <c r="D223" s="204"/>
      <c r="E223" s="204"/>
      <c r="F223" s="204"/>
      <c r="G223" s="204"/>
      <c r="H223" s="204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4"/>
      <c r="AD223" s="204"/>
      <c r="AE223" s="204"/>
      <c r="AF223" s="204"/>
      <c r="AG223" s="204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  <c r="AZ223" s="204"/>
      <c r="BA223" s="204"/>
      <c r="BB223" s="204"/>
      <c r="BC223" s="204"/>
      <c r="BD223" s="204"/>
      <c r="BE223" s="204"/>
      <c r="BF223" s="204"/>
      <c r="BG223" s="204"/>
      <c r="BH223" s="204">
        <v>8854.0499999999993</v>
      </c>
      <c r="BI223" s="204"/>
      <c r="BJ223" s="204"/>
      <c r="BK223" s="204"/>
      <c r="BL223" s="204"/>
      <c r="BM223" s="204"/>
      <c r="BN223" s="204"/>
      <c r="BO223" s="204"/>
      <c r="BP223" s="204"/>
      <c r="BQ223" s="204"/>
      <c r="BR223" s="204"/>
      <c r="BS223" s="204">
        <v>5819.25</v>
      </c>
      <c r="BT223" s="204"/>
      <c r="BU223" s="204"/>
      <c r="BV223" s="204">
        <v>17000</v>
      </c>
      <c r="BW223" s="204"/>
      <c r="BX223" s="204"/>
      <c r="BY223" s="204"/>
      <c r="BZ223" s="204"/>
      <c r="CA223" s="204"/>
      <c r="CB223" s="204"/>
      <c r="CC223" s="204"/>
      <c r="CD223" s="204"/>
      <c r="CE223" s="204"/>
      <c r="CF223" s="204"/>
      <c r="CG223" s="204"/>
      <c r="CH223" s="204"/>
      <c r="CI223" s="204"/>
      <c r="CJ223" s="204"/>
      <c r="CK223" s="204"/>
      <c r="CL223" s="204"/>
      <c r="CM223" s="204"/>
    </row>
    <row r="224" spans="1:91" ht="24.6">
      <c r="A224" s="125">
        <v>23</v>
      </c>
      <c r="B224" s="255" t="s">
        <v>951</v>
      </c>
      <c r="C224" s="132" t="s">
        <v>534</v>
      </c>
      <c r="D224" s="204"/>
      <c r="E224" s="204"/>
      <c r="F224" s="204"/>
      <c r="G224" s="204"/>
      <c r="H224" s="204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4"/>
      <c r="AD224" s="204"/>
      <c r="AE224" s="204"/>
      <c r="AF224" s="204"/>
      <c r="AG224" s="204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  <c r="AZ224" s="204"/>
      <c r="BA224" s="204"/>
      <c r="BB224" s="204"/>
      <c r="BC224" s="204"/>
      <c r="BD224" s="204"/>
      <c r="BE224" s="204"/>
      <c r="BF224" s="204"/>
      <c r="BG224" s="204"/>
      <c r="BH224" s="204"/>
      <c r="BI224" s="204"/>
      <c r="BJ224" s="204"/>
      <c r="BK224" s="204"/>
      <c r="BL224" s="204"/>
      <c r="BM224" s="204"/>
      <c r="BN224" s="204"/>
      <c r="BO224" s="204"/>
      <c r="BP224" s="204"/>
      <c r="BQ224" s="204"/>
      <c r="BR224" s="204"/>
      <c r="BS224" s="206"/>
      <c r="BT224" s="206"/>
      <c r="BU224" s="206"/>
      <c r="BV224" s="206"/>
      <c r="BW224" s="206"/>
      <c r="BX224" s="206"/>
      <c r="BY224" s="206"/>
      <c r="BZ224" s="206"/>
      <c r="CA224" s="206"/>
      <c r="CB224" s="206"/>
      <c r="CC224" s="206"/>
      <c r="CD224" s="206"/>
      <c r="CE224" s="206"/>
      <c r="CF224" s="206"/>
      <c r="CG224" s="206"/>
      <c r="CH224" s="206"/>
      <c r="CI224" s="206"/>
      <c r="CJ224" s="206"/>
      <c r="CK224" s="206"/>
      <c r="CL224" s="206"/>
      <c r="CM224" s="206">
        <v>25000</v>
      </c>
    </row>
    <row r="225" spans="1:91" ht="24.6">
      <c r="A225" s="125">
        <v>23</v>
      </c>
      <c r="B225" s="255" t="s">
        <v>952</v>
      </c>
      <c r="C225" s="132" t="s">
        <v>535</v>
      </c>
      <c r="D225" s="204"/>
      <c r="E225" s="204"/>
      <c r="F225" s="204"/>
      <c r="G225" s="204"/>
      <c r="H225" s="204"/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4"/>
      <c r="AD225" s="204"/>
      <c r="AE225" s="204"/>
      <c r="AF225" s="204"/>
      <c r="AG225" s="204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  <c r="AZ225" s="204"/>
      <c r="BA225" s="204"/>
      <c r="BB225" s="204"/>
      <c r="BC225" s="204"/>
      <c r="BD225" s="204"/>
      <c r="BE225" s="204"/>
      <c r="BF225" s="204"/>
      <c r="BG225" s="204"/>
      <c r="BH225" s="204"/>
      <c r="BI225" s="204"/>
      <c r="BJ225" s="204"/>
      <c r="BK225" s="204"/>
      <c r="BL225" s="204"/>
      <c r="BM225" s="204"/>
      <c r="BN225" s="204"/>
      <c r="BO225" s="204"/>
      <c r="BP225" s="204"/>
      <c r="BQ225" s="204"/>
      <c r="BR225" s="204"/>
      <c r="BS225" s="204"/>
      <c r="BT225" s="204"/>
      <c r="BU225" s="204"/>
      <c r="BV225" s="204"/>
      <c r="BW225" s="204"/>
      <c r="BX225" s="204"/>
      <c r="BY225" s="206"/>
      <c r="BZ225" s="206"/>
      <c r="CA225" s="204"/>
      <c r="CB225" s="204"/>
      <c r="CC225" s="204"/>
      <c r="CD225" s="206"/>
      <c r="CE225" s="206"/>
      <c r="CF225" s="206"/>
      <c r="CG225" s="206"/>
      <c r="CH225" s="204"/>
      <c r="CI225" s="206"/>
      <c r="CJ225" s="206"/>
      <c r="CK225" s="206"/>
      <c r="CL225" s="204"/>
      <c r="CM225" s="204"/>
    </row>
    <row r="226" spans="1:91" ht="24.6">
      <c r="A226" s="125">
        <v>23</v>
      </c>
      <c r="B226" s="255" t="s">
        <v>953</v>
      </c>
      <c r="C226" s="132" t="s">
        <v>536</v>
      </c>
      <c r="D226" s="204"/>
      <c r="E226" s="204"/>
      <c r="F226" s="204"/>
      <c r="G226" s="204"/>
      <c r="H226" s="204"/>
      <c r="I226" s="204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>
        <v>36840.6</v>
      </c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  <c r="AZ226" s="204"/>
      <c r="BA226" s="204"/>
      <c r="BB226" s="204"/>
      <c r="BC226" s="204"/>
      <c r="BD226" s="204"/>
      <c r="BE226" s="204"/>
      <c r="BF226" s="204"/>
      <c r="BG226" s="204"/>
      <c r="BH226" s="204"/>
      <c r="BI226" s="204"/>
      <c r="BJ226" s="204"/>
      <c r="BK226" s="204"/>
      <c r="BL226" s="204"/>
      <c r="BM226" s="204"/>
      <c r="BN226" s="204"/>
      <c r="BO226" s="204"/>
      <c r="BP226" s="204"/>
      <c r="BQ226" s="204"/>
      <c r="BR226" s="204"/>
      <c r="BS226" s="206">
        <v>84411</v>
      </c>
      <c r="BT226" s="206"/>
      <c r="BU226" s="206"/>
      <c r="BV226" s="206"/>
      <c r="BW226" s="206"/>
      <c r="BX226" s="206"/>
      <c r="BY226" s="206"/>
      <c r="BZ226" s="206"/>
      <c r="CA226" s="206"/>
      <c r="CB226" s="206"/>
      <c r="CC226" s="206"/>
      <c r="CD226" s="206"/>
      <c r="CE226" s="206"/>
      <c r="CF226" s="206"/>
      <c r="CG226" s="204"/>
      <c r="CH226" s="204"/>
      <c r="CI226" s="204"/>
      <c r="CJ226" s="206"/>
      <c r="CK226" s="204"/>
      <c r="CL226" s="204"/>
      <c r="CM226" s="206"/>
    </row>
    <row r="227" spans="1:91" ht="24.6">
      <c r="A227" s="125">
        <v>23</v>
      </c>
      <c r="B227" s="255" t="s">
        <v>954</v>
      </c>
      <c r="C227" s="132" t="s">
        <v>537</v>
      </c>
      <c r="D227" s="204"/>
      <c r="E227" s="204"/>
      <c r="F227" s="204"/>
      <c r="G227" s="204"/>
      <c r="H227" s="204"/>
      <c r="I227" s="204"/>
      <c r="J227" s="204"/>
      <c r="K227" s="204"/>
      <c r="L227" s="204"/>
      <c r="M227" s="204"/>
      <c r="N227" s="204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  <c r="AZ227" s="204"/>
      <c r="BA227" s="204"/>
      <c r="BB227" s="204"/>
      <c r="BC227" s="204"/>
      <c r="BD227" s="204"/>
      <c r="BE227" s="204"/>
      <c r="BF227" s="204"/>
      <c r="BG227" s="204"/>
      <c r="BH227" s="204"/>
      <c r="BI227" s="204"/>
      <c r="BJ227" s="204"/>
      <c r="BK227" s="204"/>
      <c r="BL227" s="204"/>
      <c r="BM227" s="204"/>
      <c r="BN227" s="204"/>
      <c r="BO227" s="204"/>
      <c r="BP227" s="204"/>
      <c r="BQ227" s="204"/>
      <c r="BR227" s="204"/>
      <c r="BS227" s="204"/>
      <c r="BT227" s="204"/>
      <c r="BU227" s="206"/>
      <c r="BV227" s="204"/>
      <c r="BW227" s="204"/>
      <c r="BX227" s="204"/>
      <c r="BY227" s="204"/>
      <c r="BZ227" s="204"/>
      <c r="CA227" s="204"/>
      <c r="CB227" s="204"/>
      <c r="CC227" s="206"/>
      <c r="CD227" s="204"/>
      <c r="CE227" s="204"/>
      <c r="CF227" s="206"/>
      <c r="CG227" s="204"/>
      <c r="CH227" s="206"/>
      <c r="CI227" s="204"/>
      <c r="CJ227" s="204"/>
      <c r="CK227" s="204"/>
      <c r="CL227" s="204"/>
      <c r="CM227" s="206"/>
    </row>
    <row r="228" spans="1:91" ht="24.6">
      <c r="A228" s="125">
        <v>23</v>
      </c>
      <c r="B228" s="255" t="s">
        <v>955</v>
      </c>
      <c r="C228" s="132" t="s">
        <v>531</v>
      </c>
      <c r="D228" s="204">
        <v>20400</v>
      </c>
      <c r="E228" s="204"/>
      <c r="F228" s="204"/>
      <c r="G228" s="204"/>
      <c r="H228" s="204"/>
      <c r="I228" s="204"/>
      <c r="J228" s="204"/>
      <c r="K228" s="204"/>
      <c r="L228" s="204"/>
      <c r="M228" s="204">
        <v>27902</v>
      </c>
      <c r="N228" s="204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>
        <v>162400</v>
      </c>
      <c r="Y228" s="204"/>
      <c r="Z228" s="204"/>
      <c r="AA228" s="204"/>
      <c r="AB228" s="204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>
        <v>77500</v>
      </c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  <c r="AZ228" s="204"/>
      <c r="BA228" s="204"/>
      <c r="BB228" s="204">
        <v>5200</v>
      </c>
      <c r="BC228" s="204"/>
      <c r="BD228" s="204">
        <v>52500</v>
      </c>
      <c r="BE228" s="204"/>
      <c r="BF228" s="204"/>
      <c r="BG228" s="204"/>
      <c r="BH228" s="204">
        <v>27400</v>
      </c>
      <c r="BI228" s="204"/>
      <c r="BJ228" s="204"/>
      <c r="BK228" s="204"/>
      <c r="BL228" s="204"/>
      <c r="BM228" s="204">
        <v>25000</v>
      </c>
      <c r="BN228" s="204"/>
      <c r="BO228" s="204"/>
      <c r="BP228" s="204"/>
      <c r="BQ228" s="204"/>
      <c r="BR228" s="204"/>
      <c r="BS228" s="206"/>
      <c r="BT228" s="206">
        <v>45950</v>
      </c>
      <c r="BU228" s="204"/>
      <c r="BV228" s="206"/>
      <c r="BW228" s="204"/>
      <c r="BX228" s="206"/>
      <c r="BY228" s="206"/>
      <c r="BZ228" s="206"/>
      <c r="CA228" s="204"/>
      <c r="CB228" s="206"/>
      <c r="CC228" s="206"/>
      <c r="CD228" s="206"/>
      <c r="CE228" s="206"/>
      <c r="CF228" s="206"/>
      <c r="CG228" s="206"/>
      <c r="CH228" s="206"/>
      <c r="CI228" s="204">
        <v>2900</v>
      </c>
      <c r="CJ228" s="206"/>
      <c r="CK228" s="206"/>
      <c r="CL228" s="206"/>
      <c r="CM228" s="206"/>
    </row>
    <row r="229" spans="1:91" ht="49.2">
      <c r="A229" s="125">
        <v>23</v>
      </c>
      <c r="B229" s="255" t="s">
        <v>956</v>
      </c>
      <c r="C229" s="132" t="s">
        <v>1273</v>
      </c>
      <c r="D229" s="204">
        <v>2600</v>
      </c>
      <c r="E229" s="204"/>
      <c r="F229" s="204"/>
      <c r="G229" s="204"/>
      <c r="H229" s="204"/>
      <c r="I229" s="204"/>
      <c r="J229" s="204">
        <v>51145</v>
      </c>
      <c r="K229" s="204"/>
      <c r="L229" s="204"/>
      <c r="M229" s="204"/>
      <c r="N229" s="204"/>
      <c r="O229" s="204"/>
      <c r="P229" s="204">
        <v>38150</v>
      </c>
      <c r="Q229" s="204"/>
      <c r="R229" s="204"/>
      <c r="S229" s="204"/>
      <c r="T229" s="204"/>
      <c r="U229" s="204"/>
      <c r="V229" s="204"/>
      <c r="W229" s="204"/>
      <c r="X229" s="204">
        <v>22204</v>
      </c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>
        <v>159765</v>
      </c>
      <c r="AM229" s="204"/>
      <c r="AN229" s="204"/>
      <c r="AO229" s="204"/>
      <c r="AP229" s="204"/>
      <c r="AQ229" s="204"/>
      <c r="AR229" s="204"/>
      <c r="AS229" s="204"/>
      <c r="AT229" s="204"/>
      <c r="AU229" s="204">
        <v>24000</v>
      </c>
      <c r="AV229" s="204"/>
      <c r="AW229" s="204"/>
      <c r="AX229" s="204"/>
      <c r="AY229" s="204"/>
      <c r="AZ229" s="204"/>
      <c r="BA229" s="204"/>
      <c r="BB229" s="204">
        <v>780</v>
      </c>
      <c r="BC229" s="204"/>
      <c r="BD229" s="204">
        <v>156556.5</v>
      </c>
      <c r="BE229" s="204"/>
      <c r="BF229" s="204"/>
      <c r="BG229" s="204"/>
      <c r="BH229" s="204">
        <v>9580</v>
      </c>
      <c r="BI229" s="204"/>
      <c r="BJ229" s="204"/>
      <c r="BK229" s="204"/>
      <c r="BL229" s="204"/>
      <c r="BM229" s="204">
        <v>5830</v>
      </c>
      <c r="BN229" s="204"/>
      <c r="BO229" s="204"/>
      <c r="BP229" s="204"/>
      <c r="BQ229" s="204"/>
      <c r="BR229" s="204"/>
      <c r="BS229" s="206">
        <v>145584</v>
      </c>
      <c r="BT229" s="206"/>
      <c r="BU229" s="206"/>
      <c r="BV229" s="206">
        <v>2500</v>
      </c>
      <c r="BW229" s="206"/>
      <c r="BX229" s="206"/>
      <c r="BY229" s="206"/>
      <c r="BZ229" s="206"/>
      <c r="CA229" s="206"/>
      <c r="CB229" s="206"/>
      <c r="CC229" s="206"/>
      <c r="CD229" s="206"/>
      <c r="CE229" s="206"/>
      <c r="CF229" s="206"/>
      <c r="CG229" s="206"/>
      <c r="CH229" s="206"/>
      <c r="CI229" s="206"/>
      <c r="CJ229" s="206"/>
      <c r="CK229" s="206"/>
      <c r="CL229" s="206"/>
      <c r="CM229" s="206"/>
    </row>
    <row r="230" spans="1:91" ht="49.2">
      <c r="A230" s="125">
        <v>23</v>
      </c>
      <c r="B230" s="255" t="s">
        <v>957</v>
      </c>
      <c r="C230" s="132" t="s">
        <v>1274</v>
      </c>
      <c r="D230" s="204"/>
      <c r="E230" s="204"/>
      <c r="F230" s="204"/>
      <c r="G230" s="204"/>
      <c r="H230" s="204"/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  <c r="AZ230" s="204"/>
      <c r="BA230" s="204"/>
      <c r="BB230" s="204"/>
      <c r="BC230" s="204"/>
      <c r="BD230" s="204"/>
      <c r="BE230" s="204"/>
      <c r="BF230" s="204"/>
      <c r="BG230" s="204"/>
      <c r="BH230" s="204"/>
      <c r="BI230" s="204"/>
      <c r="BJ230" s="204"/>
      <c r="BK230" s="204"/>
      <c r="BL230" s="204"/>
      <c r="BM230" s="204"/>
      <c r="BN230" s="204"/>
      <c r="BO230" s="204"/>
      <c r="BP230" s="204"/>
      <c r="BQ230" s="204"/>
      <c r="BR230" s="204"/>
      <c r="BS230" s="206"/>
      <c r="BT230" s="206"/>
      <c r="BU230" s="206"/>
      <c r="BV230" s="206"/>
      <c r="BW230" s="206"/>
      <c r="BX230" s="206"/>
      <c r="BY230" s="204"/>
      <c r="BZ230" s="204"/>
      <c r="CA230" s="206"/>
      <c r="CB230" s="204"/>
      <c r="CC230" s="204"/>
      <c r="CD230" s="206"/>
      <c r="CE230" s="206"/>
      <c r="CF230" s="206"/>
      <c r="CG230" s="206"/>
      <c r="CH230" s="206"/>
      <c r="CI230" s="204"/>
      <c r="CJ230" s="206"/>
      <c r="CK230" s="204"/>
      <c r="CL230" s="206"/>
      <c r="CM230" s="206"/>
    </row>
    <row r="231" spans="1:91" ht="49.2">
      <c r="A231" s="125">
        <v>23</v>
      </c>
      <c r="B231" s="255" t="s">
        <v>958</v>
      </c>
      <c r="C231" s="132" t="s">
        <v>1275</v>
      </c>
      <c r="D231" s="204"/>
      <c r="E231" s="204"/>
      <c r="F231" s="204"/>
      <c r="G231" s="204"/>
      <c r="H231" s="204"/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4"/>
      <c r="W231" s="204"/>
      <c r="X231" s="204"/>
      <c r="Y231" s="204"/>
      <c r="Z231" s="204"/>
      <c r="AA231" s="204"/>
      <c r="AB231" s="204"/>
      <c r="AC231" s="204"/>
      <c r="AD231" s="204"/>
      <c r="AE231" s="204"/>
      <c r="AF231" s="204"/>
      <c r="AG231" s="204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  <c r="AZ231" s="204"/>
      <c r="BA231" s="204"/>
      <c r="BB231" s="204"/>
      <c r="BC231" s="204"/>
      <c r="BD231" s="204"/>
      <c r="BE231" s="204"/>
      <c r="BF231" s="204"/>
      <c r="BG231" s="204"/>
      <c r="BH231" s="204"/>
      <c r="BI231" s="204"/>
      <c r="BJ231" s="204"/>
      <c r="BK231" s="204"/>
      <c r="BL231" s="204"/>
      <c r="BM231" s="204"/>
      <c r="BN231" s="204"/>
      <c r="BO231" s="204"/>
      <c r="BP231" s="204"/>
      <c r="BQ231" s="204"/>
      <c r="BR231" s="204"/>
      <c r="BS231" s="204"/>
      <c r="BT231" s="206"/>
      <c r="BU231" s="206"/>
      <c r="BV231" s="206"/>
      <c r="BW231" s="206"/>
      <c r="BX231" s="204"/>
      <c r="BY231" s="206"/>
      <c r="BZ231" s="206"/>
      <c r="CA231" s="206"/>
      <c r="CB231" s="204"/>
      <c r="CC231" s="206"/>
      <c r="CD231" s="204"/>
      <c r="CE231" s="204"/>
      <c r="CF231" s="204"/>
      <c r="CG231" s="204"/>
      <c r="CH231" s="206"/>
      <c r="CI231" s="206"/>
      <c r="CJ231" s="206"/>
      <c r="CK231" s="206"/>
      <c r="CL231" s="204"/>
      <c r="CM231" s="206"/>
    </row>
    <row r="232" spans="1:91" ht="49.2">
      <c r="A232" s="125">
        <v>23</v>
      </c>
      <c r="B232" s="255" t="s">
        <v>959</v>
      </c>
      <c r="C232" s="132" t="s">
        <v>1276</v>
      </c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  <c r="AZ232" s="204"/>
      <c r="BA232" s="204"/>
      <c r="BB232" s="204"/>
      <c r="BC232" s="204"/>
      <c r="BD232" s="204"/>
      <c r="BE232" s="204"/>
      <c r="BF232" s="204"/>
      <c r="BG232" s="204"/>
      <c r="BH232" s="204"/>
      <c r="BI232" s="204"/>
      <c r="BJ232" s="204"/>
      <c r="BK232" s="204"/>
      <c r="BL232" s="204"/>
      <c r="BM232" s="204">
        <v>10000</v>
      </c>
      <c r="BN232" s="204"/>
      <c r="BO232" s="204"/>
      <c r="BP232" s="204"/>
      <c r="BQ232" s="204"/>
      <c r="BR232" s="204"/>
      <c r="BS232" s="204">
        <v>21000</v>
      </c>
      <c r="BT232" s="204"/>
      <c r="BU232" s="204"/>
      <c r="BV232" s="204"/>
      <c r="BW232" s="206"/>
      <c r="BX232" s="204"/>
      <c r="BY232" s="204"/>
      <c r="BZ232" s="204"/>
      <c r="CA232" s="204"/>
      <c r="CB232" s="204"/>
      <c r="CC232" s="204"/>
      <c r="CD232" s="204"/>
      <c r="CE232" s="204"/>
      <c r="CF232" s="204"/>
      <c r="CG232" s="204"/>
      <c r="CH232" s="204"/>
      <c r="CI232" s="204"/>
      <c r="CJ232" s="204"/>
      <c r="CK232" s="204"/>
      <c r="CL232" s="204"/>
      <c r="CM232" s="204"/>
    </row>
    <row r="233" spans="1:91" ht="24.6">
      <c r="A233" s="125">
        <v>24</v>
      </c>
      <c r="B233" s="255" t="s">
        <v>960</v>
      </c>
      <c r="C233" s="132" t="s">
        <v>1277</v>
      </c>
      <c r="D233" s="204"/>
      <c r="E233" s="204">
        <v>80000</v>
      </c>
      <c r="F233" s="204"/>
      <c r="G233" s="204"/>
      <c r="H233" s="204"/>
      <c r="I233" s="204"/>
      <c r="J233" s="204"/>
      <c r="K233" s="204"/>
      <c r="L233" s="204"/>
      <c r="M233" s="204"/>
      <c r="N233" s="204">
        <v>80000</v>
      </c>
      <c r="O233" s="204"/>
      <c r="P233" s="204"/>
      <c r="Q233" s="204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>
        <v>40000</v>
      </c>
      <c r="AP233" s="204"/>
      <c r="AQ233" s="204"/>
      <c r="AR233" s="204"/>
      <c r="AS233" s="204"/>
      <c r="AT233" s="204"/>
      <c r="AU233" s="204"/>
      <c r="AV233" s="204">
        <v>160000</v>
      </c>
      <c r="AW233" s="204"/>
      <c r="AX233" s="204"/>
      <c r="AY233" s="204"/>
      <c r="AZ233" s="204"/>
      <c r="BA233" s="204"/>
      <c r="BB233" s="204"/>
      <c r="BC233" s="204"/>
      <c r="BD233" s="204"/>
      <c r="BE233" s="204"/>
      <c r="BF233" s="204"/>
      <c r="BG233" s="204"/>
      <c r="BH233" s="204"/>
      <c r="BI233" s="204"/>
      <c r="BJ233" s="204"/>
      <c r="BK233" s="204"/>
      <c r="BL233" s="204"/>
      <c r="BM233" s="204"/>
      <c r="BN233" s="204"/>
      <c r="BO233" s="204"/>
      <c r="BP233" s="204"/>
      <c r="BQ233" s="204"/>
      <c r="BR233" s="204"/>
      <c r="BS233" s="206"/>
      <c r="BT233" s="204"/>
      <c r="BU233" s="204"/>
      <c r="BV233" s="204"/>
      <c r="BW233" s="204"/>
      <c r="BX233" s="204">
        <v>40000</v>
      </c>
      <c r="BY233" s="204"/>
      <c r="BZ233" s="204"/>
      <c r="CA233" s="206"/>
      <c r="CB233" s="204"/>
      <c r="CC233" s="204"/>
      <c r="CD233" s="204"/>
      <c r="CE233" s="204"/>
      <c r="CF233" s="204"/>
      <c r="CG233" s="206"/>
      <c r="CH233" s="204"/>
      <c r="CI233" s="204"/>
      <c r="CJ233" s="204"/>
      <c r="CK233" s="204"/>
      <c r="CL233" s="204"/>
      <c r="CM233" s="204"/>
    </row>
    <row r="234" spans="1:91" ht="24.6">
      <c r="A234" s="125">
        <v>24</v>
      </c>
      <c r="B234" s="255" t="s">
        <v>961</v>
      </c>
      <c r="C234" s="132" t="s">
        <v>1278</v>
      </c>
      <c r="D234" s="204"/>
      <c r="E234" s="204"/>
      <c r="F234" s="204"/>
      <c r="G234" s="204"/>
      <c r="H234" s="204"/>
      <c r="I234" s="204"/>
      <c r="J234" s="204">
        <v>1200</v>
      </c>
      <c r="K234" s="204"/>
      <c r="L234" s="204"/>
      <c r="M234" s="204"/>
      <c r="N234" s="204"/>
      <c r="O234" s="204"/>
      <c r="P234" s="204"/>
      <c r="Q234" s="204"/>
      <c r="R234" s="204"/>
      <c r="S234" s="204"/>
      <c r="T234" s="204"/>
      <c r="U234" s="204"/>
      <c r="V234" s="204"/>
      <c r="W234" s="204"/>
      <c r="X234" s="204">
        <v>24856</v>
      </c>
      <c r="Y234" s="204"/>
      <c r="Z234" s="204"/>
      <c r="AA234" s="204"/>
      <c r="AB234" s="204"/>
      <c r="AC234" s="204"/>
      <c r="AD234" s="204"/>
      <c r="AE234" s="204"/>
      <c r="AF234" s="204"/>
      <c r="AG234" s="204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>
        <v>13764</v>
      </c>
      <c r="AW234" s="204"/>
      <c r="AX234" s="204"/>
      <c r="AY234" s="204"/>
      <c r="AZ234" s="204"/>
      <c r="BA234" s="204"/>
      <c r="BB234" s="204"/>
      <c r="BC234" s="204">
        <v>65000</v>
      </c>
      <c r="BD234" s="204"/>
      <c r="BE234" s="204"/>
      <c r="BF234" s="204"/>
      <c r="BG234" s="204"/>
      <c r="BH234" s="204"/>
      <c r="BI234" s="204"/>
      <c r="BJ234" s="204"/>
      <c r="BK234" s="204"/>
      <c r="BL234" s="204"/>
      <c r="BM234" s="204"/>
      <c r="BN234" s="204"/>
      <c r="BO234" s="204"/>
      <c r="BP234" s="204"/>
      <c r="BQ234" s="204"/>
      <c r="BR234" s="204"/>
      <c r="BS234" s="204"/>
      <c r="BT234" s="204"/>
      <c r="BU234" s="206">
        <v>8500</v>
      </c>
      <c r="BV234" s="204"/>
      <c r="BW234" s="204"/>
      <c r="BX234" s="204"/>
      <c r="BY234" s="206"/>
      <c r="BZ234" s="204"/>
      <c r="CA234" s="204"/>
      <c r="CB234" s="204"/>
      <c r="CC234" s="204"/>
      <c r="CD234" s="204"/>
      <c r="CE234" s="204"/>
      <c r="CF234" s="206"/>
      <c r="CG234" s="204"/>
      <c r="CH234" s="204"/>
      <c r="CI234" s="204"/>
      <c r="CJ234" s="204"/>
      <c r="CK234" s="204"/>
      <c r="CL234" s="204"/>
      <c r="CM234" s="204"/>
    </row>
    <row r="235" spans="1:91" ht="24.6">
      <c r="A235" s="125">
        <v>24</v>
      </c>
      <c r="B235" s="255" t="s">
        <v>962</v>
      </c>
      <c r="C235" s="132" t="s">
        <v>538</v>
      </c>
      <c r="D235" s="204">
        <v>909862</v>
      </c>
      <c r="E235" s="204">
        <v>59600</v>
      </c>
      <c r="F235" s="204">
        <v>70712</v>
      </c>
      <c r="G235" s="204">
        <v>73901</v>
      </c>
      <c r="H235" s="204">
        <v>30900</v>
      </c>
      <c r="I235" s="204">
        <v>288844.74</v>
      </c>
      <c r="J235" s="204">
        <v>125700</v>
      </c>
      <c r="K235" s="204">
        <v>401582.37</v>
      </c>
      <c r="L235" s="204">
        <v>227142</v>
      </c>
      <c r="M235" s="204"/>
      <c r="N235" s="204">
        <v>517270</v>
      </c>
      <c r="O235" s="204">
        <v>14100</v>
      </c>
      <c r="P235" s="204">
        <v>1488371.4</v>
      </c>
      <c r="Q235" s="204">
        <v>128745.5</v>
      </c>
      <c r="R235" s="204">
        <v>216335</v>
      </c>
      <c r="S235" s="204">
        <v>278130</v>
      </c>
      <c r="T235" s="204">
        <v>214805.3</v>
      </c>
      <c r="U235" s="204">
        <v>284565.40000000002</v>
      </c>
      <c r="V235" s="204">
        <v>144239</v>
      </c>
      <c r="W235" s="204">
        <v>20000</v>
      </c>
      <c r="X235" s="204">
        <v>2944678.21</v>
      </c>
      <c r="Y235" s="204">
        <v>443183</v>
      </c>
      <c r="Z235" s="204">
        <v>65500</v>
      </c>
      <c r="AA235" s="204">
        <v>200701</v>
      </c>
      <c r="AB235" s="204">
        <v>209850.75</v>
      </c>
      <c r="AC235" s="204">
        <v>267263</v>
      </c>
      <c r="AD235" s="204">
        <v>38582</v>
      </c>
      <c r="AE235" s="204">
        <v>455460.16</v>
      </c>
      <c r="AF235" s="204"/>
      <c r="AG235" s="204">
        <v>84112.8</v>
      </c>
      <c r="AH235" s="204">
        <v>116254</v>
      </c>
      <c r="AI235" s="204">
        <v>174858</v>
      </c>
      <c r="AJ235" s="204">
        <v>155312</v>
      </c>
      <c r="AK235" s="204">
        <v>162813.73000000001</v>
      </c>
      <c r="AL235" s="204">
        <v>2097331.4300000002</v>
      </c>
      <c r="AM235" s="204">
        <v>315430</v>
      </c>
      <c r="AN235" s="204">
        <v>302343</v>
      </c>
      <c r="AO235" s="204">
        <v>302564.31</v>
      </c>
      <c r="AP235" s="204">
        <v>600100.30000000005</v>
      </c>
      <c r="AQ235" s="204">
        <v>154757.82999999999</v>
      </c>
      <c r="AR235" s="204">
        <v>56609</v>
      </c>
      <c r="AS235" s="204">
        <v>169721</v>
      </c>
      <c r="AT235" s="204">
        <v>311613</v>
      </c>
      <c r="AU235" s="204">
        <v>45508</v>
      </c>
      <c r="AV235" s="204">
        <v>292004</v>
      </c>
      <c r="AW235" s="204"/>
      <c r="AX235" s="204">
        <v>131095.35</v>
      </c>
      <c r="AY235" s="204">
        <v>111964.1</v>
      </c>
      <c r="AZ235" s="204">
        <v>70466.86</v>
      </c>
      <c r="BA235" s="204">
        <v>286146</v>
      </c>
      <c r="BB235" s="204">
        <v>1277777.54</v>
      </c>
      <c r="BC235" s="204">
        <v>91599</v>
      </c>
      <c r="BD235" s="204">
        <v>5809741.5899999999</v>
      </c>
      <c r="BE235" s="204">
        <v>518185</v>
      </c>
      <c r="BF235" s="204">
        <v>82246</v>
      </c>
      <c r="BG235" s="204">
        <v>200533.25</v>
      </c>
      <c r="BH235" s="204">
        <v>727799.72</v>
      </c>
      <c r="BI235" s="204">
        <v>82094</v>
      </c>
      <c r="BJ235" s="204">
        <v>124258</v>
      </c>
      <c r="BK235" s="204">
        <v>61200</v>
      </c>
      <c r="BL235" s="204">
        <v>153582</v>
      </c>
      <c r="BM235" s="204">
        <v>356427</v>
      </c>
      <c r="BN235" s="204">
        <v>146981</v>
      </c>
      <c r="BO235" s="204">
        <v>94197.2</v>
      </c>
      <c r="BP235" s="204">
        <v>262955.90000000002</v>
      </c>
      <c r="BQ235" s="204">
        <v>237372.48</v>
      </c>
      <c r="BR235" s="204">
        <v>360252.27</v>
      </c>
      <c r="BS235" s="206">
        <v>7723799.7400000002</v>
      </c>
      <c r="BT235" s="206">
        <v>186409.9</v>
      </c>
      <c r="BU235" s="206">
        <v>264907.96000000002</v>
      </c>
      <c r="BV235" s="206">
        <v>2129680.9500000002</v>
      </c>
      <c r="BW235" s="204">
        <v>23700</v>
      </c>
      <c r="BX235" s="206">
        <v>51354.400000000001</v>
      </c>
      <c r="BY235" s="206">
        <v>524399.23</v>
      </c>
      <c r="BZ235" s="206">
        <v>137018</v>
      </c>
      <c r="CA235" s="206">
        <v>352172.14</v>
      </c>
      <c r="CB235" s="206">
        <v>205726.87</v>
      </c>
      <c r="CC235" s="206">
        <v>51263</v>
      </c>
      <c r="CD235" s="204">
        <v>436575.7</v>
      </c>
      <c r="CE235" s="204">
        <v>514042.82</v>
      </c>
      <c r="CF235" s="204">
        <v>372111.8</v>
      </c>
      <c r="CG235" s="204">
        <v>164188</v>
      </c>
      <c r="CH235" s="204">
        <v>107460</v>
      </c>
      <c r="CI235" s="204">
        <v>150402.19</v>
      </c>
      <c r="CJ235" s="206">
        <v>176364.9</v>
      </c>
      <c r="CK235" s="204">
        <v>1376260.37</v>
      </c>
      <c r="CL235" s="206">
        <v>93671.6</v>
      </c>
      <c r="CM235" s="204">
        <v>77798</v>
      </c>
    </row>
    <row r="236" spans="1:91" ht="24.6">
      <c r="A236" s="125">
        <v>24</v>
      </c>
      <c r="B236" s="255" t="s">
        <v>963</v>
      </c>
      <c r="C236" s="146" t="s">
        <v>1279</v>
      </c>
      <c r="D236" s="204"/>
      <c r="E236" s="204"/>
      <c r="F236" s="204"/>
      <c r="G236" s="204"/>
      <c r="H236" s="204"/>
      <c r="I236" s="204"/>
      <c r="J236" s="204"/>
      <c r="K236" s="204"/>
      <c r="L236" s="204"/>
      <c r="M236" s="204"/>
      <c r="N236" s="204"/>
      <c r="O236" s="204"/>
      <c r="P236" s="204"/>
      <c r="Q236" s="204"/>
      <c r="R236" s="204"/>
      <c r="S236" s="204"/>
      <c r="T236" s="204"/>
      <c r="U236" s="204"/>
      <c r="V236" s="204"/>
      <c r="W236" s="204"/>
      <c r="X236" s="204"/>
      <c r="Y236" s="204"/>
      <c r="Z236" s="204"/>
      <c r="AA236" s="204"/>
      <c r="AB236" s="204"/>
      <c r="AC236" s="204"/>
      <c r="AD236" s="204"/>
      <c r="AE236" s="204"/>
      <c r="AF236" s="204"/>
      <c r="AG236" s="204"/>
      <c r="AH236" s="204"/>
      <c r="AI236" s="204"/>
      <c r="AJ236" s="204"/>
      <c r="AK236" s="204"/>
      <c r="AL236" s="204">
        <v>9000</v>
      </c>
      <c r="AM236" s="204"/>
      <c r="AN236" s="204"/>
      <c r="AO236" s="204"/>
      <c r="AP236" s="204"/>
      <c r="AQ236" s="204"/>
      <c r="AR236" s="204"/>
      <c r="AS236" s="204">
        <v>18000</v>
      </c>
      <c r="AT236" s="204"/>
      <c r="AU236" s="204"/>
      <c r="AV236" s="204"/>
      <c r="AW236" s="204"/>
      <c r="AX236" s="204"/>
      <c r="AY236" s="204"/>
      <c r="AZ236" s="204"/>
      <c r="BA236" s="204"/>
      <c r="BB236" s="204"/>
      <c r="BC236" s="204"/>
      <c r="BD236" s="204"/>
      <c r="BE236" s="204"/>
      <c r="BF236" s="204"/>
      <c r="BG236" s="204"/>
      <c r="BH236" s="204"/>
      <c r="BI236" s="204"/>
      <c r="BJ236" s="204"/>
      <c r="BK236" s="204"/>
      <c r="BL236" s="204"/>
      <c r="BM236" s="204"/>
      <c r="BN236" s="204"/>
      <c r="BO236" s="204"/>
      <c r="BP236" s="204"/>
      <c r="BQ236" s="204"/>
      <c r="BR236" s="204"/>
      <c r="BS236" s="204"/>
      <c r="BT236" s="204"/>
      <c r="BU236" s="204"/>
      <c r="BV236" s="206"/>
      <c r="BW236" s="204"/>
      <c r="BX236" s="204"/>
      <c r="BY236" s="204"/>
      <c r="BZ236" s="204"/>
      <c r="CA236" s="204"/>
      <c r="CB236" s="204"/>
      <c r="CC236" s="204"/>
      <c r="CD236" s="204"/>
      <c r="CE236" s="204"/>
      <c r="CF236" s="204"/>
      <c r="CG236" s="204"/>
      <c r="CH236" s="204"/>
      <c r="CI236" s="204"/>
      <c r="CJ236" s="204"/>
      <c r="CK236" s="204"/>
      <c r="CL236" s="204"/>
      <c r="CM236" s="204"/>
    </row>
    <row r="237" spans="1:91" ht="24.6">
      <c r="A237" s="125">
        <v>24</v>
      </c>
      <c r="B237" s="255" t="s">
        <v>964</v>
      </c>
      <c r="C237" s="146" t="s">
        <v>1280</v>
      </c>
      <c r="D237" s="204">
        <v>331499</v>
      </c>
      <c r="E237" s="204"/>
      <c r="F237" s="204"/>
      <c r="G237" s="204"/>
      <c r="H237" s="204"/>
      <c r="I237" s="204"/>
      <c r="J237" s="204"/>
      <c r="K237" s="204"/>
      <c r="L237" s="204"/>
      <c r="M237" s="204"/>
      <c r="N237" s="204"/>
      <c r="O237" s="204"/>
      <c r="P237" s="204"/>
      <c r="Q237" s="204"/>
      <c r="R237" s="204"/>
      <c r="S237" s="204"/>
      <c r="T237" s="204"/>
      <c r="U237" s="204"/>
      <c r="V237" s="204"/>
      <c r="W237" s="204"/>
      <c r="X237" s="204"/>
      <c r="Y237" s="204"/>
      <c r="Z237" s="204"/>
      <c r="AA237" s="204"/>
      <c r="AB237" s="204"/>
      <c r="AC237" s="204"/>
      <c r="AD237" s="204"/>
      <c r="AE237" s="204"/>
      <c r="AF237" s="204"/>
      <c r="AG237" s="204"/>
      <c r="AH237" s="204"/>
      <c r="AI237" s="204">
        <v>32900</v>
      </c>
      <c r="AJ237" s="204"/>
      <c r="AK237" s="204"/>
      <c r="AL237" s="204"/>
      <c r="AM237" s="204"/>
      <c r="AN237" s="204"/>
      <c r="AO237" s="204"/>
      <c r="AP237" s="204"/>
      <c r="AQ237" s="204"/>
      <c r="AR237" s="204"/>
      <c r="AS237" s="204"/>
      <c r="AT237" s="204"/>
      <c r="AU237" s="204"/>
      <c r="AV237" s="204"/>
      <c r="AW237" s="204"/>
      <c r="AX237" s="204"/>
      <c r="AY237" s="204"/>
      <c r="AZ237" s="204"/>
      <c r="BA237" s="204"/>
      <c r="BB237" s="204"/>
      <c r="BC237" s="204"/>
      <c r="BD237" s="204"/>
      <c r="BE237" s="204"/>
      <c r="BF237" s="204"/>
      <c r="BG237" s="204"/>
      <c r="BH237" s="204"/>
      <c r="BI237" s="204"/>
      <c r="BJ237" s="204"/>
      <c r="BK237" s="204"/>
      <c r="BL237" s="204"/>
      <c r="BM237" s="204"/>
      <c r="BN237" s="204"/>
      <c r="BO237" s="204"/>
      <c r="BP237" s="204">
        <v>1680</v>
      </c>
      <c r="BQ237" s="204"/>
      <c r="BR237" s="204"/>
      <c r="BS237" s="204"/>
      <c r="BT237" s="204"/>
      <c r="BU237" s="204">
        <v>3848</v>
      </c>
      <c r="BV237" s="204">
        <v>24512</v>
      </c>
      <c r="BW237" s="204"/>
      <c r="BX237" s="204"/>
      <c r="BY237" s="204"/>
      <c r="BZ237" s="204"/>
      <c r="CA237" s="204"/>
      <c r="CB237" s="204"/>
      <c r="CC237" s="204"/>
      <c r="CD237" s="204"/>
      <c r="CE237" s="204"/>
      <c r="CF237" s="204"/>
      <c r="CG237" s="204"/>
      <c r="CH237" s="204">
        <v>6000</v>
      </c>
      <c r="CI237" s="204"/>
      <c r="CJ237" s="204"/>
      <c r="CK237" s="204"/>
      <c r="CL237" s="204"/>
      <c r="CM237" s="204"/>
    </row>
    <row r="238" spans="1:91" ht="24.6">
      <c r="A238" s="125">
        <v>24</v>
      </c>
      <c r="B238" s="255" t="s">
        <v>965</v>
      </c>
      <c r="C238" s="146" t="s">
        <v>1281</v>
      </c>
      <c r="D238" s="204"/>
      <c r="E238" s="204"/>
      <c r="F238" s="204"/>
      <c r="G238" s="204"/>
      <c r="H238" s="204"/>
      <c r="I238" s="204"/>
      <c r="J238" s="204"/>
      <c r="K238" s="204"/>
      <c r="L238" s="204"/>
      <c r="M238" s="204"/>
      <c r="N238" s="204"/>
      <c r="O238" s="204"/>
      <c r="P238" s="204"/>
      <c r="Q238" s="204"/>
      <c r="R238" s="204"/>
      <c r="S238" s="204">
        <v>5264</v>
      </c>
      <c r="T238" s="204"/>
      <c r="U238" s="204"/>
      <c r="V238" s="204"/>
      <c r="W238" s="204"/>
      <c r="X238" s="204"/>
      <c r="Y238" s="204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4"/>
      <c r="AT238" s="204"/>
      <c r="AU238" s="204"/>
      <c r="AV238" s="204"/>
      <c r="AW238" s="204"/>
      <c r="AX238" s="204"/>
      <c r="AY238" s="204"/>
      <c r="AZ238" s="204"/>
      <c r="BA238" s="204"/>
      <c r="BB238" s="204"/>
      <c r="BC238" s="204"/>
      <c r="BD238" s="204"/>
      <c r="BE238" s="204"/>
      <c r="BF238" s="204"/>
      <c r="BG238" s="204"/>
      <c r="BH238" s="204"/>
      <c r="BI238" s="204"/>
      <c r="BJ238" s="204"/>
      <c r="BK238" s="204"/>
      <c r="BL238" s="204"/>
      <c r="BM238" s="204"/>
      <c r="BN238" s="204"/>
      <c r="BO238" s="204"/>
      <c r="BP238" s="204"/>
      <c r="BQ238" s="204"/>
      <c r="BR238" s="204"/>
      <c r="BS238" s="206"/>
      <c r="BT238" s="206"/>
      <c r="BU238" s="204"/>
      <c r="BV238" s="206"/>
      <c r="BW238" s="204"/>
      <c r="BX238" s="204"/>
      <c r="BY238" s="206"/>
      <c r="BZ238" s="206"/>
      <c r="CA238" s="204"/>
      <c r="CB238" s="204"/>
      <c r="CC238" s="204"/>
      <c r="CD238" s="206"/>
      <c r="CE238" s="204"/>
      <c r="CF238" s="206"/>
      <c r="CG238" s="204"/>
      <c r="CH238" s="204"/>
      <c r="CI238" s="204"/>
      <c r="CJ238" s="204"/>
      <c r="CK238" s="206"/>
      <c r="CL238" s="206"/>
      <c r="CM238" s="206"/>
    </row>
    <row r="239" spans="1:91" ht="24.6">
      <c r="A239" s="125">
        <v>24</v>
      </c>
      <c r="B239" s="255" t="s">
        <v>966</v>
      </c>
      <c r="C239" s="146" t="s">
        <v>1282</v>
      </c>
      <c r="D239" s="204">
        <v>192410</v>
      </c>
      <c r="E239" s="204">
        <v>23580</v>
      </c>
      <c r="F239" s="204">
        <v>5840</v>
      </c>
      <c r="G239" s="204">
        <v>20280</v>
      </c>
      <c r="H239" s="204">
        <v>5280</v>
      </c>
      <c r="I239" s="204"/>
      <c r="J239" s="204">
        <v>58270</v>
      </c>
      <c r="K239" s="204">
        <v>6824</v>
      </c>
      <c r="L239" s="204">
        <v>12160</v>
      </c>
      <c r="M239" s="204">
        <v>70680</v>
      </c>
      <c r="N239" s="204">
        <v>109890</v>
      </c>
      <c r="O239" s="204">
        <v>4080</v>
      </c>
      <c r="P239" s="204">
        <v>78000</v>
      </c>
      <c r="Q239" s="204">
        <v>2080</v>
      </c>
      <c r="R239" s="204">
        <v>960</v>
      </c>
      <c r="S239" s="204">
        <v>4440</v>
      </c>
      <c r="T239" s="204">
        <v>35773.089999999997</v>
      </c>
      <c r="U239" s="204"/>
      <c r="V239" s="204"/>
      <c r="W239" s="204">
        <v>8320</v>
      </c>
      <c r="X239" s="204">
        <v>46520</v>
      </c>
      <c r="Y239" s="204">
        <v>11585</v>
      </c>
      <c r="Z239" s="204">
        <v>44640</v>
      </c>
      <c r="AA239" s="204">
        <v>2700</v>
      </c>
      <c r="AB239" s="204"/>
      <c r="AC239" s="204"/>
      <c r="AD239" s="204">
        <v>7680</v>
      </c>
      <c r="AE239" s="204"/>
      <c r="AF239" s="204">
        <v>26980</v>
      </c>
      <c r="AG239" s="204">
        <v>38720</v>
      </c>
      <c r="AH239" s="204">
        <v>18100</v>
      </c>
      <c r="AI239" s="204">
        <v>2000</v>
      </c>
      <c r="AJ239" s="204">
        <v>3760</v>
      </c>
      <c r="AK239" s="204">
        <v>4216</v>
      </c>
      <c r="AL239" s="204">
        <v>266210</v>
      </c>
      <c r="AM239" s="204"/>
      <c r="AN239" s="204"/>
      <c r="AO239" s="204"/>
      <c r="AP239" s="204"/>
      <c r="AQ239" s="204"/>
      <c r="AR239" s="204"/>
      <c r="AS239" s="204">
        <v>1130</v>
      </c>
      <c r="AT239" s="204"/>
      <c r="AU239" s="204">
        <v>22780</v>
      </c>
      <c r="AV239" s="204"/>
      <c r="AW239" s="204">
        <v>40060</v>
      </c>
      <c r="AX239" s="204"/>
      <c r="AY239" s="204">
        <v>800</v>
      </c>
      <c r="AZ239" s="204">
        <v>8320</v>
      </c>
      <c r="BA239" s="204">
        <v>13982</v>
      </c>
      <c r="BB239" s="204"/>
      <c r="BC239" s="204">
        <v>23400</v>
      </c>
      <c r="BD239" s="204">
        <v>125620</v>
      </c>
      <c r="BE239" s="204">
        <v>99200</v>
      </c>
      <c r="BF239" s="204">
        <v>640</v>
      </c>
      <c r="BG239" s="204">
        <v>7230</v>
      </c>
      <c r="BH239" s="204">
        <v>39480</v>
      </c>
      <c r="BI239" s="204">
        <v>12000</v>
      </c>
      <c r="BJ239" s="204"/>
      <c r="BK239" s="204">
        <v>20240</v>
      </c>
      <c r="BL239" s="204">
        <v>235520</v>
      </c>
      <c r="BM239" s="204">
        <v>65890</v>
      </c>
      <c r="BN239" s="204">
        <v>4440</v>
      </c>
      <c r="BO239" s="204"/>
      <c r="BP239" s="204">
        <v>50300</v>
      </c>
      <c r="BQ239" s="204"/>
      <c r="BR239" s="204">
        <v>22240</v>
      </c>
      <c r="BS239" s="204">
        <v>106765</v>
      </c>
      <c r="BT239" s="204">
        <v>1470</v>
      </c>
      <c r="BU239" s="204"/>
      <c r="BV239" s="204"/>
      <c r="BW239" s="204">
        <v>5200</v>
      </c>
      <c r="BX239" s="204"/>
      <c r="BY239" s="204"/>
      <c r="BZ239" s="204"/>
      <c r="CA239" s="204"/>
      <c r="CB239" s="204"/>
      <c r="CC239" s="204"/>
      <c r="CD239" s="204">
        <v>720</v>
      </c>
      <c r="CE239" s="204"/>
      <c r="CF239" s="204"/>
      <c r="CG239" s="204"/>
      <c r="CH239" s="204"/>
      <c r="CI239" s="204"/>
      <c r="CJ239" s="204"/>
      <c r="CK239" s="204"/>
      <c r="CL239" s="204">
        <v>720</v>
      </c>
      <c r="CM239" s="204"/>
    </row>
    <row r="240" spans="1:91" ht="24.6">
      <c r="A240" s="125">
        <v>24</v>
      </c>
      <c r="B240" s="255" t="s">
        <v>967</v>
      </c>
      <c r="C240" s="146" t="s">
        <v>1283</v>
      </c>
      <c r="D240" s="204"/>
      <c r="E240" s="204"/>
      <c r="F240" s="204"/>
      <c r="G240" s="204"/>
      <c r="H240" s="204"/>
      <c r="I240" s="204"/>
      <c r="J240" s="204"/>
      <c r="K240" s="204"/>
      <c r="L240" s="204"/>
      <c r="M240" s="204"/>
      <c r="N240" s="204"/>
      <c r="O240" s="204"/>
      <c r="P240" s="204"/>
      <c r="Q240" s="204"/>
      <c r="R240" s="204"/>
      <c r="S240" s="204"/>
      <c r="T240" s="204"/>
      <c r="U240" s="204"/>
      <c r="V240" s="204"/>
      <c r="W240" s="204"/>
      <c r="X240" s="204"/>
      <c r="Y240" s="204"/>
      <c r="Z240" s="204"/>
      <c r="AA240" s="204"/>
      <c r="AB240" s="204"/>
      <c r="AC240" s="204"/>
      <c r="AD240" s="204"/>
      <c r="AE240" s="204"/>
      <c r="AF240" s="204"/>
      <c r="AG240" s="204"/>
      <c r="AH240" s="204"/>
      <c r="AI240" s="204"/>
      <c r="AJ240" s="204"/>
      <c r="AK240" s="204"/>
      <c r="AL240" s="204"/>
      <c r="AM240" s="204"/>
      <c r="AN240" s="204"/>
      <c r="AO240" s="204"/>
      <c r="AP240" s="204"/>
      <c r="AQ240" s="204"/>
      <c r="AR240" s="204"/>
      <c r="AS240" s="204"/>
      <c r="AT240" s="204"/>
      <c r="AU240" s="204"/>
      <c r="AV240" s="204"/>
      <c r="AW240" s="204"/>
      <c r="AX240" s="204"/>
      <c r="AY240" s="204"/>
      <c r="AZ240" s="204"/>
      <c r="BA240" s="204"/>
      <c r="BB240" s="204"/>
      <c r="BC240" s="204"/>
      <c r="BD240" s="204"/>
      <c r="BE240" s="204"/>
      <c r="BF240" s="204"/>
      <c r="BG240" s="204"/>
      <c r="BH240" s="204"/>
      <c r="BI240" s="204"/>
      <c r="BJ240" s="204"/>
      <c r="BK240" s="204"/>
      <c r="BL240" s="204"/>
      <c r="BM240" s="204"/>
      <c r="BN240" s="204"/>
      <c r="BO240" s="204"/>
      <c r="BP240" s="204"/>
      <c r="BQ240" s="204"/>
      <c r="BR240" s="204"/>
      <c r="BS240" s="204"/>
      <c r="BT240" s="204"/>
      <c r="BU240" s="204"/>
      <c r="BV240" s="204"/>
      <c r="BW240" s="204"/>
      <c r="BX240" s="204"/>
      <c r="BY240" s="206"/>
      <c r="BZ240" s="204"/>
      <c r="CA240" s="206"/>
      <c r="CB240" s="204"/>
      <c r="CC240" s="204"/>
      <c r="CD240" s="204"/>
      <c r="CE240" s="204"/>
      <c r="CF240" s="204"/>
      <c r="CG240" s="204"/>
      <c r="CH240" s="204"/>
      <c r="CI240" s="204"/>
      <c r="CJ240" s="204"/>
      <c r="CK240" s="204"/>
      <c r="CL240" s="204"/>
      <c r="CM240" s="204"/>
    </row>
    <row r="241" spans="1:91" ht="24.6">
      <c r="A241" s="125">
        <v>24</v>
      </c>
      <c r="B241" s="255" t="s">
        <v>968</v>
      </c>
      <c r="C241" s="146" t="s">
        <v>1284</v>
      </c>
      <c r="D241" s="204">
        <v>410259</v>
      </c>
      <c r="E241" s="204">
        <v>60600</v>
      </c>
      <c r="F241" s="204">
        <v>11910</v>
      </c>
      <c r="G241" s="204">
        <v>45963</v>
      </c>
      <c r="H241" s="204">
        <v>7693.5</v>
      </c>
      <c r="I241" s="204"/>
      <c r="J241" s="204">
        <v>118852</v>
      </c>
      <c r="K241" s="204">
        <v>20976</v>
      </c>
      <c r="L241" s="204">
        <v>23850</v>
      </c>
      <c r="M241" s="204">
        <v>132224.63</v>
      </c>
      <c r="N241" s="204">
        <v>269990.78999999998</v>
      </c>
      <c r="O241" s="204">
        <v>17000</v>
      </c>
      <c r="P241" s="204">
        <v>6600</v>
      </c>
      <c r="Q241" s="204"/>
      <c r="R241" s="204">
        <v>2780</v>
      </c>
      <c r="S241" s="204">
        <v>14940</v>
      </c>
      <c r="T241" s="204">
        <v>19709.16</v>
      </c>
      <c r="U241" s="204"/>
      <c r="V241" s="204"/>
      <c r="W241" s="204">
        <v>13643</v>
      </c>
      <c r="X241" s="204">
        <v>51003</v>
      </c>
      <c r="Y241" s="204"/>
      <c r="Z241" s="204">
        <v>72200</v>
      </c>
      <c r="AA241" s="204">
        <v>9450</v>
      </c>
      <c r="AB241" s="204"/>
      <c r="AC241" s="204"/>
      <c r="AD241" s="204">
        <v>8638</v>
      </c>
      <c r="AE241" s="204"/>
      <c r="AF241" s="204">
        <v>43530.49</v>
      </c>
      <c r="AG241" s="204">
        <v>72500</v>
      </c>
      <c r="AH241" s="204">
        <v>20170</v>
      </c>
      <c r="AI241" s="204">
        <v>3270</v>
      </c>
      <c r="AJ241" s="204">
        <v>12146</v>
      </c>
      <c r="AK241" s="204"/>
      <c r="AL241" s="204">
        <v>426843.99</v>
      </c>
      <c r="AM241" s="204"/>
      <c r="AN241" s="204"/>
      <c r="AO241" s="204"/>
      <c r="AP241" s="204"/>
      <c r="AQ241" s="204"/>
      <c r="AR241" s="204"/>
      <c r="AS241" s="204">
        <v>8412.86</v>
      </c>
      <c r="AT241" s="204"/>
      <c r="AU241" s="204">
        <v>50494.04</v>
      </c>
      <c r="AV241" s="204"/>
      <c r="AW241" s="204">
        <v>63941</v>
      </c>
      <c r="AX241" s="204"/>
      <c r="AY241" s="204">
        <v>2400</v>
      </c>
      <c r="AZ241" s="204">
        <v>7200</v>
      </c>
      <c r="BA241" s="204">
        <v>13090</v>
      </c>
      <c r="BB241" s="204"/>
      <c r="BC241" s="204"/>
      <c r="BD241" s="204">
        <v>217999</v>
      </c>
      <c r="BE241" s="204">
        <v>97403.66</v>
      </c>
      <c r="BF241" s="204">
        <v>1300</v>
      </c>
      <c r="BG241" s="204"/>
      <c r="BH241" s="204">
        <v>102111</v>
      </c>
      <c r="BI241" s="204">
        <v>55250</v>
      </c>
      <c r="BJ241" s="204"/>
      <c r="BK241" s="204">
        <v>39370.03</v>
      </c>
      <c r="BL241" s="204">
        <v>14130</v>
      </c>
      <c r="BM241" s="204">
        <v>171607.42</v>
      </c>
      <c r="BN241" s="204"/>
      <c r="BO241" s="204"/>
      <c r="BP241" s="204">
        <v>10000</v>
      </c>
      <c r="BQ241" s="204"/>
      <c r="BR241" s="204">
        <v>67965</v>
      </c>
      <c r="BS241" s="204">
        <v>43750</v>
      </c>
      <c r="BT241" s="204"/>
      <c r="BU241" s="204"/>
      <c r="BV241" s="206"/>
      <c r="BW241" s="204">
        <v>16370</v>
      </c>
      <c r="BX241" s="204"/>
      <c r="BY241" s="204"/>
      <c r="BZ241" s="204"/>
      <c r="CA241" s="204"/>
      <c r="CB241" s="204"/>
      <c r="CC241" s="204"/>
      <c r="CD241" s="206"/>
      <c r="CE241" s="204"/>
      <c r="CF241" s="204"/>
      <c r="CG241" s="204"/>
      <c r="CH241" s="204"/>
      <c r="CI241" s="204"/>
      <c r="CJ241" s="204"/>
      <c r="CK241" s="204"/>
      <c r="CL241" s="204"/>
      <c r="CM241" s="204"/>
    </row>
    <row r="242" spans="1:91" ht="24.6">
      <c r="A242" s="125">
        <v>24</v>
      </c>
      <c r="B242" s="255" t="s">
        <v>969</v>
      </c>
      <c r="C242" s="146" t="s">
        <v>1285</v>
      </c>
      <c r="D242" s="204"/>
      <c r="E242" s="204"/>
      <c r="F242" s="204"/>
      <c r="G242" s="204"/>
      <c r="H242" s="204"/>
      <c r="I242" s="204"/>
      <c r="J242" s="204"/>
      <c r="K242" s="204"/>
      <c r="L242" s="204"/>
      <c r="M242" s="204"/>
      <c r="N242" s="204"/>
      <c r="O242" s="204"/>
      <c r="P242" s="204"/>
      <c r="Q242" s="204"/>
      <c r="R242" s="204"/>
      <c r="S242" s="204"/>
      <c r="T242" s="204"/>
      <c r="U242" s="204"/>
      <c r="V242" s="204"/>
      <c r="W242" s="204"/>
      <c r="X242" s="204"/>
      <c r="Y242" s="204"/>
      <c r="Z242" s="204"/>
      <c r="AA242" s="204"/>
      <c r="AB242" s="204"/>
      <c r="AC242" s="204"/>
      <c r="AD242" s="204"/>
      <c r="AE242" s="204"/>
      <c r="AF242" s="204"/>
      <c r="AG242" s="204"/>
      <c r="AH242" s="204"/>
      <c r="AI242" s="204"/>
      <c r="AJ242" s="204"/>
      <c r="AK242" s="204"/>
      <c r="AL242" s="204"/>
      <c r="AM242" s="204"/>
      <c r="AN242" s="204"/>
      <c r="AO242" s="204"/>
      <c r="AP242" s="204"/>
      <c r="AQ242" s="204"/>
      <c r="AR242" s="204"/>
      <c r="AS242" s="204"/>
      <c r="AT242" s="204"/>
      <c r="AU242" s="204"/>
      <c r="AV242" s="204"/>
      <c r="AW242" s="204"/>
      <c r="AX242" s="204"/>
      <c r="AY242" s="204"/>
      <c r="AZ242" s="204"/>
      <c r="BA242" s="204"/>
      <c r="BB242" s="204"/>
      <c r="BC242" s="204"/>
      <c r="BD242" s="204"/>
      <c r="BE242" s="204"/>
      <c r="BF242" s="204"/>
      <c r="BG242" s="204"/>
      <c r="BH242" s="204"/>
      <c r="BI242" s="204"/>
      <c r="BJ242" s="204"/>
      <c r="BK242" s="204"/>
      <c r="BL242" s="204"/>
      <c r="BM242" s="204"/>
      <c r="BN242" s="204"/>
      <c r="BO242" s="204"/>
      <c r="BP242" s="204"/>
      <c r="BQ242" s="204"/>
      <c r="BR242" s="204"/>
      <c r="BS242" s="204"/>
      <c r="BT242" s="204"/>
      <c r="BU242" s="204"/>
      <c r="BV242" s="204"/>
      <c r="BW242" s="204"/>
      <c r="BX242" s="204"/>
      <c r="BY242" s="204"/>
      <c r="BZ242" s="204"/>
      <c r="CA242" s="204"/>
      <c r="CB242" s="204"/>
      <c r="CC242" s="204"/>
      <c r="CD242" s="204"/>
      <c r="CE242" s="204"/>
      <c r="CF242" s="204"/>
      <c r="CG242" s="204"/>
      <c r="CH242" s="204"/>
      <c r="CI242" s="204"/>
      <c r="CJ242" s="204"/>
      <c r="CK242" s="204"/>
      <c r="CL242" s="204"/>
      <c r="CM242" s="204"/>
    </row>
    <row r="243" spans="1:91" ht="24.6">
      <c r="A243" s="125">
        <v>24</v>
      </c>
      <c r="B243" s="255" t="s">
        <v>970</v>
      </c>
      <c r="C243" s="146" t="s">
        <v>1286</v>
      </c>
      <c r="D243" s="204">
        <v>575759</v>
      </c>
      <c r="E243" s="204">
        <v>79351</v>
      </c>
      <c r="F243" s="204">
        <v>25714</v>
      </c>
      <c r="G243" s="204">
        <v>16548</v>
      </c>
      <c r="H243" s="204">
        <v>9218</v>
      </c>
      <c r="I243" s="204"/>
      <c r="J243" s="204">
        <v>78432.899999999994</v>
      </c>
      <c r="K243" s="204">
        <v>61377</v>
      </c>
      <c r="L243" s="204">
        <v>43993</v>
      </c>
      <c r="M243" s="204">
        <v>186890</v>
      </c>
      <c r="N243" s="204">
        <v>369194.98</v>
      </c>
      <c r="O243" s="204">
        <v>25949</v>
      </c>
      <c r="P243" s="204"/>
      <c r="Q243" s="204"/>
      <c r="R243" s="204"/>
      <c r="S243" s="204">
        <v>25918.74</v>
      </c>
      <c r="T243" s="204"/>
      <c r="U243" s="204"/>
      <c r="V243" s="204">
        <v>480</v>
      </c>
      <c r="W243" s="204">
        <v>27817.040000000001</v>
      </c>
      <c r="X243" s="204">
        <v>45826</v>
      </c>
      <c r="Y243" s="204"/>
      <c r="Z243" s="204">
        <v>55314.8</v>
      </c>
      <c r="AA243" s="204">
        <v>8316.9599999999991</v>
      </c>
      <c r="AB243" s="204"/>
      <c r="AC243" s="204"/>
      <c r="AD243" s="204">
        <v>21984</v>
      </c>
      <c r="AE243" s="204"/>
      <c r="AF243" s="204">
        <v>115000</v>
      </c>
      <c r="AG243" s="204">
        <v>42604</v>
      </c>
      <c r="AH243" s="204">
        <v>25128</v>
      </c>
      <c r="AI243" s="204">
        <v>9360</v>
      </c>
      <c r="AJ243" s="204">
        <v>16504</v>
      </c>
      <c r="AK243" s="204">
        <v>10120</v>
      </c>
      <c r="AL243" s="204">
        <v>1112748.51</v>
      </c>
      <c r="AM243" s="204"/>
      <c r="AN243" s="204"/>
      <c r="AO243" s="204"/>
      <c r="AP243" s="204"/>
      <c r="AQ243" s="204"/>
      <c r="AR243" s="204"/>
      <c r="AS243" s="204">
        <v>300164.24</v>
      </c>
      <c r="AT243" s="204"/>
      <c r="AU243" s="204">
        <v>100848.12</v>
      </c>
      <c r="AV243" s="204"/>
      <c r="AW243" s="204">
        <v>95187</v>
      </c>
      <c r="AX243" s="204"/>
      <c r="AY243" s="204">
        <v>930</v>
      </c>
      <c r="AZ243" s="204">
        <v>25139</v>
      </c>
      <c r="BA243" s="204">
        <v>10920</v>
      </c>
      <c r="BB243" s="204"/>
      <c r="BC243" s="204">
        <v>800</v>
      </c>
      <c r="BD243" s="204">
        <v>190823</v>
      </c>
      <c r="BE243" s="204">
        <v>130389.81</v>
      </c>
      <c r="BF243" s="204">
        <v>3997.8</v>
      </c>
      <c r="BG243" s="204"/>
      <c r="BH243" s="204">
        <v>149159.18</v>
      </c>
      <c r="BI243" s="204">
        <v>25707.33</v>
      </c>
      <c r="BJ243" s="204"/>
      <c r="BK243" s="204">
        <v>43004.6</v>
      </c>
      <c r="BL243" s="204">
        <v>63616.800000000003</v>
      </c>
      <c r="BM243" s="204">
        <v>145194.29999999999</v>
      </c>
      <c r="BN243" s="204">
        <v>4600</v>
      </c>
      <c r="BO243" s="204">
        <v>1840</v>
      </c>
      <c r="BP243" s="204">
        <v>10106</v>
      </c>
      <c r="BQ243" s="204"/>
      <c r="BR243" s="204">
        <v>169510.63</v>
      </c>
      <c r="BS243" s="204">
        <v>65522.8</v>
      </c>
      <c r="BT243" s="206"/>
      <c r="BU243" s="204"/>
      <c r="BV243" s="204"/>
      <c r="BW243" s="204">
        <v>20676.64</v>
      </c>
      <c r="BX243" s="204"/>
      <c r="BY243" s="204"/>
      <c r="BZ243" s="204"/>
      <c r="CA243" s="206"/>
      <c r="CB243" s="204"/>
      <c r="CC243" s="204"/>
      <c r="CD243" s="204">
        <v>15000</v>
      </c>
      <c r="CE243" s="204"/>
      <c r="CF243" s="204"/>
      <c r="CG243" s="206"/>
      <c r="CH243" s="204">
        <v>31088</v>
      </c>
      <c r="CI243" s="204"/>
      <c r="CJ243" s="204"/>
      <c r="CK243" s="204"/>
      <c r="CL243" s="204"/>
      <c r="CM243" s="204"/>
    </row>
    <row r="244" spans="1:91" ht="24.6">
      <c r="A244" s="125">
        <v>28</v>
      </c>
      <c r="B244" s="255" t="s">
        <v>971</v>
      </c>
      <c r="C244" s="146" t="s">
        <v>539</v>
      </c>
      <c r="D244" s="204">
        <v>1617003.42</v>
      </c>
      <c r="E244" s="204">
        <v>504851.52</v>
      </c>
      <c r="F244" s="204">
        <v>233336</v>
      </c>
      <c r="G244" s="204">
        <v>314243</v>
      </c>
      <c r="H244" s="204">
        <v>230106.75</v>
      </c>
      <c r="I244" s="204">
        <v>255456.45</v>
      </c>
      <c r="J244" s="204">
        <v>382598.59</v>
      </c>
      <c r="K244" s="204">
        <v>2048996</v>
      </c>
      <c r="L244" s="204">
        <v>295700.5</v>
      </c>
      <c r="M244" s="204">
        <v>680763.13</v>
      </c>
      <c r="N244" s="204">
        <v>742415.75</v>
      </c>
      <c r="O244" s="204">
        <v>95013.73</v>
      </c>
      <c r="P244" s="204">
        <v>1199159.73</v>
      </c>
      <c r="Q244" s="204">
        <v>224357.5</v>
      </c>
      <c r="R244" s="204">
        <v>411903.15</v>
      </c>
      <c r="S244" s="204">
        <v>542591.5</v>
      </c>
      <c r="T244" s="204">
        <v>325695.51</v>
      </c>
      <c r="U244" s="204">
        <v>129325</v>
      </c>
      <c r="V244" s="204">
        <v>317533.06</v>
      </c>
      <c r="W244" s="204">
        <v>72367</v>
      </c>
      <c r="X244" s="204">
        <v>3046106.08</v>
      </c>
      <c r="Y244" s="204">
        <v>152939.82</v>
      </c>
      <c r="Z244" s="204">
        <v>311520.67</v>
      </c>
      <c r="AA244" s="204">
        <v>285488.5</v>
      </c>
      <c r="AB244" s="204">
        <v>119449.5</v>
      </c>
      <c r="AC244" s="204">
        <v>234952.69</v>
      </c>
      <c r="AD244" s="204">
        <v>195491</v>
      </c>
      <c r="AE244" s="204">
        <v>1751169.6</v>
      </c>
      <c r="AF244" s="204">
        <v>416153</v>
      </c>
      <c r="AG244" s="204">
        <v>72274</v>
      </c>
      <c r="AH244" s="204">
        <v>456203</v>
      </c>
      <c r="AI244" s="204">
        <v>362082.23</v>
      </c>
      <c r="AJ244" s="204">
        <v>546551.75</v>
      </c>
      <c r="AK244" s="204">
        <v>270322.3</v>
      </c>
      <c r="AL244" s="204">
        <v>4635281.07</v>
      </c>
      <c r="AM244" s="204">
        <v>871548</v>
      </c>
      <c r="AN244" s="204">
        <v>166203.1</v>
      </c>
      <c r="AO244" s="204">
        <v>716024</v>
      </c>
      <c r="AP244" s="204">
        <v>554560.99</v>
      </c>
      <c r="AQ244" s="204">
        <v>429283</v>
      </c>
      <c r="AR244" s="204">
        <v>237495</v>
      </c>
      <c r="AS244" s="204">
        <v>1494526.28</v>
      </c>
      <c r="AT244" s="204">
        <v>601042.05000000005</v>
      </c>
      <c r="AU244" s="204">
        <v>400509</v>
      </c>
      <c r="AV244" s="204">
        <v>548855</v>
      </c>
      <c r="AW244" s="204">
        <v>336160</v>
      </c>
      <c r="AX244" s="204">
        <v>181280</v>
      </c>
      <c r="AY244" s="204">
        <v>430044.5</v>
      </c>
      <c r="AZ244" s="204">
        <v>350440.96000000002</v>
      </c>
      <c r="BA244" s="204">
        <v>161743</v>
      </c>
      <c r="BB244" s="204">
        <v>1261078.1200000001</v>
      </c>
      <c r="BC244" s="204">
        <v>193447</v>
      </c>
      <c r="BD244" s="204">
        <v>1512713.1</v>
      </c>
      <c r="BE244" s="204">
        <v>923731</v>
      </c>
      <c r="BF244" s="204">
        <v>170243</v>
      </c>
      <c r="BG244" s="204">
        <v>179585.54</v>
      </c>
      <c r="BH244" s="204">
        <v>851649.16</v>
      </c>
      <c r="BI244" s="204">
        <v>232633.3</v>
      </c>
      <c r="BJ244" s="204">
        <v>117019</v>
      </c>
      <c r="BK244" s="204">
        <v>461824</v>
      </c>
      <c r="BL244" s="204">
        <v>164088.78</v>
      </c>
      <c r="BM244" s="204">
        <v>1738147.2</v>
      </c>
      <c r="BN244" s="204">
        <v>428035.7</v>
      </c>
      <c r="BO244" s="204">
        <v>306612.25</v>
      </c>
      <c r="BP244" s="204">
        <v>668349.19999999995</v>
      </c>
      <c r="BQ244" s="204">
        <v>278694.86</v>
      </c>
      <c r="BR244" s="204">
        <v>482272.5</v>
      </c>
      <c r="BS244" s="204">
        <v>5250737.03</v>
      </c>
      <c r="BT244" s="204">
        <v>481266</v>
      </c>
      <c r="BU244" s="204">
        <v>479594</v>
      </c>
      <c r="BV244" s="206">
        <v>2274724.14</v>
      </c>
      <c r="BW244" s="204">
        <v>50263</v>
      </c>
      <c r="BX244" s="204">
        <v>155774.17000000001</v>
      </c>
      <c r="BY244" s="204">
        <v>517101.8</v>
      </c>
      <c r="BZ244" s="204">
        <v>214315</v>
      </c>
      <c r="CA244" s="206">
        <v>154464.66</v>
      </c>
      <c r="CB244" s="204">
        <v>313659.3</v>
      </c>
      <c r="CC244" s="204">
        <v>1639141.92</v>
      </c>
      <c r="CD244" s="206">
        <v>949257.6</v>
      </c>
      <c r="CE244" s="204">
        <v>359387.45</v>
      </c>
      <c r="CF244" s="204">
        <v>630318.22</v>
      </c>
      <c r="CG244" s="206">
        <v>210365.98</v>
      </c>
      <c r="CH244" s="206">
        <v>177564.68</v>
      </c>
      <c r="CI244" s="204">
        <v>124030.39999999999</v>
      </c>
      <c r="CJ244" s="204">
        <v>314646.15000000002</v>
      </c>
      <c r="CK244" s="204">
        <v>789169</v>
      </c>
      <c r="CL244" s="206">
        <v>140009</v>
      </c>
      <c r="CM244" s="204">
        <v>86512</v>
      </c>
    </row>
    <row r="245" spans="1:91" ht="24.6">
      <c r="A245" s="125">
        <v>28</v>
      </c>
      <c r="B245" s="255" t="s">
        <v>972</v>
      </c>
      <c r="C245" s="146" t="s">
        <v>540</v>
      </c>
      <c r="D245" s="204"/>
      <c r="E245" s="204"/>
      <c r="F245" s="204"/>
      <c r="G245" s="204"/>
      <c r="H245" s="204">
        <v>11500</v>
      </c>
      <c r="I245" s="204">
        <v>580</v>
      </c>
      <c r="J245" s="204"/>
      <c r="K245" s="204"/>
      <c r="L245" s="204"/>
      <c r="M245" s="204">
        <v>8000</v>
      </c>
      <c r="N245" s="204">
        <v>31200</v>
      </c>
      <c r="O245" s="204"/>
      <c r="P245" s="204">
        <v>88354.99</v>
      </c>
      <c r="Q245" s="204"/>
      <c r="R245" s="204">
        <v>79295</v>
      </c>
      <c r="S245" s="204">
        <v>5760</v>
      </c>
      <c r="T245" s="204">
        <v>10500</v>
      </c>
      <c r="U245" s="204">
        <v>45560</v>
      </c>
      <c r="V245" s="204">
        <v>18000</v>
      </c>
      <c r="W245" s="204"/>
      <c r="X245" s="204">
        <v>73504</v>
      </c>
      <c r="Y245" s="204">
        <v>14000</v>
      </c>
      <c r="Z245" s="204">
        <v>62440</v>
      </c>
      <c r="AA245" s="204">
        <v>15170</v>
      </c>
      <c r="AB245" s="204">
        <v>3700</v>
      </c>
      <c r="AC245" s="204"/>
      <c r="AD245" s="204">
        <v>32628.18</v>
      </c>
      <c r="AE245" s="204">
        <v>57475</v>
      </c>
      <c r="AF245" s="204">
        <v>32510</v>
      </c>
      <c r="AG245" s="204">
        <v>620</v>
      </c>
      <c r="AH245" s="204">
        <v>23600</v>
      </c>
      <c r="AI245" s="204">
        <v>45470</v>
      </c>
      <c r="AJ245" s="204"/>
      <c r="AK245" s="204">
        <v>4485</v>
      </c>
      <c r="AL245" s="204"/>
      <c r="AM245" s="204"/>
      <c r="AN245" s="204"/>
      <c r="AO245" s="204"/>
      <c r="AP245" s="204">
        <v>36807</v>
      </c>
      <c r="AQ245" s="204">
        <v>115600</v>
      </c>
      <c r="AR245" s="204">
        <v>42200</v>
      </c>
      <c r="AS245" s="204">
        <v>65600</v>
      </c>
      <c r="AT245" s="204">
        <v>5288</v>
      </c>
      <c r="AU245" s="204">
        <v>53600</v>
      </c>
      <c r="AV245" s="204"/>
      <c r="AW245" s="204"/>
      <c r="AX245" s="204">
        <v>38535</v>
      </c>
      <c r="AY245" s="204">
        <v>37600</v>
      </c>
      <c r="AZ245" s="204">
        <v>3750</v>
      </c>
      <c r="BA245" s="204">
        <v>55400</v>
      </c>
      <c r="BB245" s="204">
        <v>136488</v>
      </c>
      <c r="BC245" s="204">
        <v>2835</v>
      </c>
      <c r="BD245" s="204">
        <v>513</v>
      </c>
      <c r="BE245" s="204"/>
      <c r="BF245" s="204">
        <v>1365</v>
      </c>
      <c r="BG245" s="204">
        <v>42870</v>
      </c>
      <c r="BH245" s="204">
        <v>68222</v>
      </c>
      <c r="BI245" s="204">
        <v>6400</v>
      </c>
      <c r="BJ245" s="204"/>
      <c r="BK245" s="204"/>
      <c r="BL245" s="204"/>
      <c r="BM245" s="204">
        <v>22480</v>
      </c>
      <c r="BN245" s="204">
        <v>6350</v>
      </c>
      <c r="BO245" s="204">
        <v>43900</v>
      </c>
      <c r="BP245" s="204">
        <v>11940</v>
      </c>
      <c r="BQ245" s="204">
        <v>17220</v>
      </c>
      <c r="BR245" s="204">
        <v>73695</v>
      </c>
      <c r="BS245" s="204"/>
      <c r="BT245" s="204">
        <v>2800</v>
      </c>
      <c r="BU245" s="204"/>
      <c r="BV245" s="206">
        <v>52992</v>
      </c>
      <c r="BW245" s="204">
        <v>2366.84</v>
      </c>
      <c r="BX245" s="206"/>
      <c r="BY245" s="204">
        <v>40620</v>
      </c>
      <c r="BZ245" s="204"/>
      <c r="CA245" s="204"/>
      <c r="CB245" s="204">
        <v>4300</v>
      </c>
      <c r="CC245" s="204">
        <v>43414.6</v>
      </c>
      <c r="CD245" s="204">
        <v>1149</v>
      </c>
      <c r="CE245" s="204">
        <v>63380</v>
      </c>
      <c r="CF245" s="204">
        <v>5692</v>
      </c>
      <c r="CG245" s="204"/>
      <c r="CH245" s="204">
        <v>28280</v>
      </c>
      <c r="CI245" s="204">
        <v>3000</v>
      </c>
      <c r="CJ245" s="204">
        <v>5950</v>
      </c>
      <c r="CK245" s="204"/>
      <c r="CL245" s="204">
        <v>19400</v>
      </c>
      <c r="CM245" s="204">
        <v>2527</v>
      </c>
    </row>
    <row r="246" spans="1:91" ht="24.6">
      <c r="A246" s="125">
        <v>28</v>
      </c>
      <c r="B246" s="255" t="s">
        <v>973</v>
      </c>
      <c r="C246" s="146" t="s">
        <v>541</v>
      </c>
      <c r="D246" s="204">
        <v>179110</v>
      </c>
      <c r="E246" s="204">
        <v>111698.15</v>
      </c>
      <c r="F246" s="204">
        <v>61046</v>
      </c>
      <c r="G246" s="204">
        <v>371327</v>
      </c>
      <c r="H246" s="204">
        <v>60285</v>
      </c>
      <c r="I246" s="204">
        <v>122999</v>
      </c>
      <c r="J246" s="204">
        <v>70887</v>
      </c>
      <c r="K246" s="204">
        <v>127770</v>
      </c>
      <c r="L246" s="204">
        <v>137285</v>
      </c>
      <c r="M246" s="204">
        <v>58659</v>
      </c>
      <c r="N246" s="204">
        <v>290326.40000000002</v>
      </c>
      <c r="O246" s="204">
        <v>10692</v>
      </c>
      <c r="P246" s="204">
        <v>373527.5</v>
      </c>
      <c r="Q246" s="204">
        <v>35616</v>
      </c>
      <c r="R246" s="204">
        <v>259869.8</v>
      </c>
      <c r="S246" s="204">
        <v>55578</v>
      </c>
      <c r="T246" s="204">
        <v>140241</v>
      </c>
      <c r="U246" s="204">
        <v>310811.5</v>
      </c>
      <c r="V246" s="204">
        <v>187203.34</v>
      </c>
      <c r="W246" s="204">
        <v>71865</v>
      </c>
      <c r="X246" s="204">
        <v>1622994.8</v>
      </c>
      <c r="Y246" s="204">
        <v>101906</v>
      </c>
      <c r="Z246" s="204">
        <v>70720</v>
      </c>
      <c r="AA246" s="204">
        <v>48685</v>
      </c>
      <c r="AB246" s="204">
        <v>286874</v>
      </c>
      <c r="AC246" s="204">
        <v>15800</v>
      </c>
      <c r="AD246" s="204">
        <v>57870</v>
      </c>
      <c r="AE246" s="204">
        <v>407292</v>
      </c>
      <c r="AF246" s="204">
        <v>42406.720000000001</v>
      </c>
      <c r="AG246" s="204">
        <v>60830</v>
      </c>
      <c r="AH246" s="204">
        <v>159619</v>
      </c>
      <c r="AI246" s="204">
        <v>103719.2</v>
      </c>
      <c r="AJ246" s="204">
        <v>58472</v>
      </c>
      <c r="AK246" s="204">
        <v>73519</v>
      </c>
      <c r="AL246" s="204">
        <v>498085</v>
      </c>
      <c r="AM246" s="204">
        <v>229745</v>
      </c>
      <c r="AN246" s="204">
        <v>73800</v>
      </c>
      <c r="AO246" s="204">
        <v>133624</v>
      </c>
      <c r="AP246" s="204">
        <v>157943</v>
      </c>
      <c r="AQ246" s="204">
        <v>181007.75</v>
      </c>
      <c r="AR246" s="204">
        <v>63323.5</v>
      </c>
      <c r="AS246" s="204">
        <v>361614</v>
      </c>
      <c r="AT246" s="204">
        <v>44266.6</v>
      </c>
      <c r="AU246" s="204">
        <v>316755</v>
      </c>
      <c r="AV246" s="204">
        <v>44290</v>
      </c>
      <c r="AW246" s="204">
        <v>91387.1</v>
      </c>
      <c r="AX246" s="204">
        <v>33085.11</v>
      </c>
      <c r="AY246" s="204">
        <v>31985</v>
      </c>
      <c r="AZ246" s="204">
        <v>73458</v>
      </c>
      <c r="BA246" s="204">
        <v>64696</v>
      </c>
      <c r="BB246" s="204">
        <v>49490</v>
      </c>
      <c r="BC246" s="204">
        <v>80475</v>
      </c>
      <c r="BD246" s="204">
        <v>561204</v>
      </c>
      <c r="BE246" s="204">
        <v>757151</v>
      </c>
      <c r="BF246" s="204">
        <v>32445</v>
      </c>
      <c r="BG246" s="204">
        <v>156380.81</v>
      </c>
      <c r="BH246" s="204">
        <v>299841</v>
      </c>
      <c r="BI246" s="204">
        <v>103909.9</v>
      </c>
      <c r="BJ246" s="204">
        <v>58008</v>
      </c>
      <c r="BK246" s="204">
        <v>262370</v>
      </c>
      <c r="BL246" s="204">
        <v>62858.67</v>
      </c>
      <c r="BM246" s="204">
        <v>356618</v>
      </c>
      <c r="BN246" s="204">
        <v>112890</v>
      </c>
      <c r="BO246" s="204">
        <v>61940</v>
      </c>
      <c r="BP246" s="204">
        <v>101572.5</v>
      </c>
      <c r="BQ246" s="204">
        <v>548626.68999999994</v>
      </c>
      <c r="BR246" s="204">
        <v>149013.20000000001</v>
      </c>
      <c r="BS246" s="206">
        <v>1385797.84</v>
      </c>
      <c r="BT246" s="206">
        <v>93229</v>
      </c>
      <c r="BU246" s="206">
        <v>99095</v>
      </c>
      <c r="BV246" s="206">
        <v>152870</v>
      </c>
      <c r="BW246" s="206">
        <v>3720</v>
      </c>
      <c r="BX246" s="206">
        <v>102684</v>
      </c>
      <c r="BY246" s="206">
        <v>118846</v>
      </c>
      <c r="BZ246" s="206">
        <v>62890</v>
      </c>
      <c r="CA246" s="206">
        <v>52337.17</v>
      </c>
      <c r="CB246" s="206">
        <v>32185</v>
      </c>
      <c r="CC246" s="206">
        <v>205357</v>
      </c>
      <c r="CD246" s="206">
        <v>167093</v>
      </c>
      <c r="CE246" s="206">
        <v>58828.6</v>
      </c>
      <c r="CF246" s="206">
        <v>92164.4</v>
      </c>
      <c r="CG246" s="206">
        <v>70421</v>
      </c>
      <c r="CH246" s="206">
        <v>40045</v>
      </c>
      <c r="CI246" s="206">
        <v>39969.9</v>
      </c>
      <c r="CJ246" s="206">
        <v>61450</v>
      </c>
      <c r="CK246" s="206">
        <v>171510</v>
      </c>
      <c r="CL246" s="206">
        <v>16600</v>
      </c>
      <c r="CM246" s="206">
        <v>46763.75</v>
      </c>
    </row>
    <row r="247" spans="1:91" ht="24.6">
      <c r="A247" s="125">
        <v>28</v>
      </c>
      <c r="B247" s="255" t="s">
        <v>974</v>
      </c>
      <c r="C247" s="128" t="s">
        <v>542</v>
      </c>
      <c r="D247" s="204">
        <v>21906</v>
      </c>
      <c r="E247" s="204"/>
      <c r="F247" s="204">
        <v>11730</v>
      </c>
      <c r="G247" s="204">
        <v>1750</v>
      </c>
      <c r="H247" s="204">
        <v>11787.8</v>
      </c>
      <c r="I247" s="204"/>
      <c r="J247" s="204">
        <v>7801</v>
      </c>
      <c r="K247" s="204">
        <v>29400</v>
      </c>
      <c r="L247" s="204">
        <v>70577</v>
      </c>
      <c r="M247" s="204"/>
      <c r="N247" s="204">
        <v>39490</v>
      </c>
      <c r="O247" s="204">
        <v>882</v>
      </c>
      <c r="P247" s="204">
        <v>137712.66</v>
      </c>
      <c r="Q247" s="204">
        <v>1900</v>
      </c>
      <c r="R247" s="204"/>
      <c r="S247" s="204"/>
      <c r="T247" s="204"/>
      <c r="U247" s="204"/>
      <c r="V247" s="204"/>
      <c r="W247" s="204"/>
      <c r="X247" s="204">
        <v>7783.5</v>
      </c>
      <c r="Y247" s="204"/>
      <c r="Z247" s="204">
        <v>17075</v>
      </c>
      <c r="AA247" s="204"/>
      <c r="AB247" s="204">
        <v>21690</v>
      </c>
      <c r="AC247" s="204">
        <v>5020</v>
      </c>
      <c r="AD247" s="204"/>
      <c r="AE247" s="204"/>
      <c r="AF247" s="204">
        <v>1780</v>
      </c>
      <c r="AG247" s="204">
        <v>9800</v>
      </c>
      <c r="AH247" s="204"/>
      <c r="AI247" s="204"/>
      <c r="AJ247" s="204">
        <v>4880</v>
      </c>
      <c r="AK247" s="204"/>
      <c r="AL247" s="204">
        <v>231890</v>
      </c>
      <c r="AM247" s="204">
        <v>43930</v>
      </c>
      <c r="AN247" s="204">
        <v>14000</v>
      </c>
      <c r="AO247" s="204">
        <v>2650</v>
      </c>
      <c r="AP247" s="204">
        <v>550</v>
      </c>
      <c r="AQ247" s="204">
        <v>9853</v>
      </c>
      <c r="AR247" s="204">
        <v>108615</v>
      </c>
      <c r="AS247" s="204">
        <v>14125</v>
      </c>
      <c r="AT247" s="204">
        <v>1370</v>
      </c>
      <c r="AU247" s="204">
        <v>31460</v>
      </c>
      <c r="AV247" s="204">
        <v>6770</v>
      </c>
      <c r="AW247" s="204">
        <v>1700</v>
      </c>
      <c r="AX247" s="204"/>
      <c r="AY247" s="204"/>
      <c r="AZ247" s="204">
        <v>4000</v>
      </c>
      <c r="BA247" s="204">
        <v>31800</v>
      </c>
      <c r="BB247" s="204"/>
      <c r="BC247" s="204"/>
      <c r="BD247" s="204">
        <v>2930</v>
      </c>
      <c r="BE247" s="204">
        <v>7200</v>
      </c>
      <c r="BF247" s="204"/>
      <c r="BG247" s="204"/>
      <c r="BH247" s="204">
        <v>68585.8</v>
      </c>
      <c r="BI247" s="204">
        <v>5800</v>
      </c>
      <c r="BJ247" s="204">
        <v>7020</v>
      </c>
      <c r="BK247" s="204">
        <v>810</v>
      </c>
      <c r="BL247" s="204"/>
      <c r="BM247" s="204">
        <v>54014</v>
      </c>
      <c r="BN247" s="204"/>
      <c r="BO247" s="204"/>
      <c r="BP247" s="204">
        <v>4990</v>
      </c>
      <c r="BQ247" s="204">
        <v>60049</v>
      </c>
      <c r="BR247" s="204">
        <v>390</v>
      </c>
      <c r="BS247" s="206">
        <v>114450</v>
      </c>
      <c r="BT247" s="204">
        <v>13040</v>
      </c>
      <c r="BU247" s="206">
        <v>8940</v>
      </c>
      <c r="BV247" s="204"/>
      <c r="BW247" s="204"/>
      <c r="BX247" s="204"/>
      <c r="BY247" s="206">
        <v>9844</v>
      </c>
      <c r="BZ247" s="204">
        <v>32778</v>
      </c>
      <c r="CA247" s="204">
        <v>850</v>
      </c>
      <c r="CB247" s="204"/>
      <c r="CC247" s="204">
        <v>136456</v>
      </c>
      <c r="CD247" s="206"/>
      <c r="CE247" s="206">
        <v>19115</v>
      </c>
      <c r="CF247" s="204">
        <v>5163</v>
      </c>
      <c r="CG247" s="204"/>
      <c r="CH247" s="204">
        <v>2350</v>
      </c>
      <c r="CI247" s="204">
        <v>15540</v>
      </c>
      <c r="CJ247" s="204"/>
      <c r="CK247" s="204"/>
      <c r="CL247" s="204"/>
      <c r="CM247" s="204"/>
    </row>
    <row r="248" spans="1:91" ht="24.6">
      <c r="A248" s="125">
        <v>28</v>
      </c>
      <c r="B248" s="255" t="s">
        <v>975</v>
      </c>
      <c r="C248" s="128" t="s">
        <v>543</v>
      </c>
      <c r="D248" s="204">
        <v>557150</v>
      </c>
      <c r="E248" s="204">
        <v>180380</v>
      </c>
      <c r="F248" s="204">
        <v>409640</v>
      </c>
      <c r="G248" s="204">
        <v>219903</v>
      </c>
      <c r="H248" s="204">
        <v>84260</v>
      </c>
      <c r="I248" s="204">
        <v>169390</v>
      </c>
      <c r="J248" s="204">
        <v>188879</v>
      </c>
      <c r="K248" s="204">
        <v>447350</v>
      </c>
      <c r="L248" s="204">
        <v>229511</v>
      </c>
      <c r="M248" s="204">
        <v>158365</v>
      </c>
      <c r="N248" s="204">
        <v>198950</v>
      </c>
      <c r="O248" s="204">
        <v>7725</v>
      </c>
      <c r="P248" s="204">
        <v>2020596</v>
      </c>
      <c r="Q248" s="204">
        <v>205730</v>
      </c>
      <c r="R248" s="204">
        <v>68660</v>
      </c>
      <c r="S248" s="204">
        <v>376400</v>
      </c>
      <c r="T248" s="204">
        <v>107540</v>
      </c>
      <c r="U248" s="204">
        <v>217047</v>
      </c>
      <c r="V248" s="204">
        <v>114020</v>
      </c>
      <c r="W248" s="204">
        <v>70350</v>
      </c>
      <c r="X248" s="204">
        <v>1686970</v>
      </c>
      <c r="Y248" s="204">
        <v>94020</v>
      </c>
      <c r="Z248" s="204">
        <v>190380</v>
      </c>
      <c r="AA248" s="204">
        <v>108505</v>
      </c>
      <c r="AB248" s="204">
        <v>85732</v>
      </c>
      <c r="AC248" s="204">
        <v>139165</v>
      </c>
      <c r="AD248" s="204">
        <v>161088</v>
      </c>
      <c r="AE248" s="204">
        <v>743327</v>
      </c>
      <c r="AF248" s="204">
        <v>183930</v>
      </c>
      <c r="AG248" s="204">
        <v>259110</v>
      </c>
      <c r="AH248" s="204">
        <v>77490</v>
      </c>
      <c r="AI248" s="204">
        <v>281360</v>
      </c>
      <c r="AJ248" s="204">
        <v>60970</v>
      </c>
      <c r="AK248" s="204">
        <v>309090</v>
      </c>
      <c r="AL248" s="204">
        <v>1083179.2</v>
      </c>
      <c r="AM248" s="204">
        <v>440649</v>
      </c>
      <c r="AN248" s="204">
        <v>97970</v>
      </c>
      <c r="AO248" s="204">
        <v>266000</v>
      </c>
      <c r="AP248" s="204">
        <v>244890</v>
      </c>
      <c r="AQ248" s="204">
        <v>825960</v>
      </c>
      <c r="AR248" s="204">
        <v>84960</v>
      </c>
      <c r="AS248" s="204">
        <v>691415.03</v>
      </c>
      <c r="AT248" s="204">
        <v>74802</v>
      </c>
      <c r="AU248" s="204">
        <v>214940</v>
      </c>
      <c r="AV248" s="204">
        <v>160230</v>
      </c>
      <c r="AW248" s="204">
        <v>232010</v>
      </c>
      <c r="AX248" s="204">
        <v>86096.02</v>
      </c>
      <c r="AY248" s="204">
        <v>167735</v>
      </c>
      <c r="AZ248" s="204">
        <v>190340</v>
      </c>
      <c r="BA248" s="204">
        <v>390155</v>
      </c>
      <c r="BB248" s="204">
        <v>1386772</v>
      </c>
      <c r="BC248" s="204">
        <v>118940</v>
      </c>
      <c r="BD248" s="204">
        <v>551250</v>
      </c>
      <c r="BE248" s="204">
        <v>430970</v>
      </c>
      <c r="BF248" s="204">
        <v>178656</v>
      </c>
      <c r="BG248" s="204">
        <v>107341</v>
      </c>
      <c r="BH248" s="204">
        <v>241929</v>
      </c>
      <c r="BI248" s="204">
        <v>345794</v>
      </c>
      <c r="BJ248" s="204">
        <v>7184.83</v>
      </c>
      <c r="BK248" s="204">
        <v>247450</v>
      </c>
      <c r="BL248" s="204">
        <v>127400</v>
      </c>
      <c r="BM248" s="204">
        <v>1138139</v>
      </c>
      <c r="BN248" s="204">
        <v>145435</v>
      </c>
      <c r="BO248" s="204">
        <v>312564.5</v>
      </c>
      <c r="BP248" s="204">
        <v>203515</v>
      </c>
      <c r="BQ248" s="204">
        <v>166830</v>
      </c>
      <c r="BR248" s="204">
        <v>135670</v>
      </c>
      <c r="BS248" s="204">
        <v>1727682</v>
      </c>
      <c r="BT248" s="204">
        <v>133494</v>
      </c>
      <c r="BU248" s="204"/>
      <c r="BV248" s="206">
        <v>81250</v>
      </c>
      <c r="BW248" s="204">
        <v>67365</v>
      </c>
      <c r="BX248" s="204">
        <v>164242</v>
      </c>
      <c r="BY248" s="204">
        <v>269303.33</v>
      </c>
      <c r="BZ248" s="204">
        <v>148585</v>
      </c>
      <c r="CA248" s="204">
        <v>106775</v>
      </c>
      <c r="CB248" s="204">
        <v>477240</v>
      </c>
      <c r="CC248" s="204">
        <v>101770</v>
      </c>
      <c r="CD248" s="204">
        <v>282651</v>
      </c>
      <c r="CE248" s="204">
        <v>34680</v>
      </c>
      <c r="CF248" s="204">
        <v>247380</v>
      </c>
      <c r="CG248" s="204">
        <v>130280</v>
      </c>
      <c r="CH248" s="204">
        <v>318003.76</v>
      </c>
      <c r="CI248" s="204">
        <v>66580</v>
      </c>
      <c r="CJ248" s="204">
        <v>98895</v>
      </c>
      <c r="CK248" s="204">
        <v>182436</v>
      </c>
      <c r="CL248" s="206">
        <v>96600</v>
      </c>
      <c r="CM248" s="204">
        <v>3300</v>
      </c>
    </row>
    <row r="249" spans="1:91" ht="24.6">
      <c r="A249" s="125">
        <v>28</v>
      </c>
      <c r="B249" s="255" t="s">
        <v>976</v>
      </c>
      <c r="C249" s="128" t="s">
        <v>544</v>
      </c>
      <c r="D249" s="204">
        <v>3060234.65</v>
      </c>
      <c r="E249" s="204">
        <v>600588.03</v>
      </c>
      <c r="F249" s="204">
        <v>556594</v>
      </c>
      <c r="G249" s="204">
        <v>508892.25</v>
      </c>
      <c r="H249" s="204">
        <v>414622</v>
      </c>
      <c r="I249" s="204">
        <v>455696</v>
      </c>
      <c r="J249" s="204">
        <v>652630.97</v>
      </c>
      <c r="K249" s="204">
        <v>959342</v>
      </c>
      <c r="L249" s="204">
        <v>831318.63</v>
      </c>
      <c r="M249" s="204">
        <v>874596.01</v>
      </c>
      <c r="N249" s="204">
        <v>1326334.01</v>
      </c>
      <c r="O249" s="204">
        <v>103458.9</v>
      </c>
      <c r="P249" s="204">
        <v>3271902.92</v>
      </c>
      <c r="Q249" s="204">
        <v>313640</v>
      </c>
      <c r="R249" s="204">
        <v>948551.4</v>
      </c>
      <c r="S249" s="204">
        <v>992652</v>
      </c>
      <c r="T249" s="204">
        <v>494676</v>
      </c>
      <c r="U249" s="204">
        <v>736554.42</v>
      </c>
      <c r="V249" s="204">
        <v>408489.43</v>
      </c>
      <c r="W249" s="204">
        <v>139667.45000000001</v>
      </c>
      <c r="X249" s="204">
        <v>4293184.59</v>
      </c>
      <c r="Y249" s="204">
        <v>315299.18</v>
      </c>
      <c r="Z249" s="204">
        <v>793192.75</v>
      </c>
      <c r="AA249" s="204">
        <v>505125.26</v>
      </c>
      <c r="AB249" s="204">
        <v>275688</v>
      </c>
      <c r="AC249" s="204">
        <v>240803.41</v>
      </c>
      <c r="AD249" s="204">
        <v>845636.52</v>
      </c>
      <c r="AE249" s="204">
        <v>4960260.2699999996</v>
      </c>
      <c r="AF249" s="204">
        <v>1141844.2</v>
      </c>
      <c r="AG249" s="204">
        <v>417616.25</v>
      </c>
      <c r="AH249" s="204">
        <v>1232947.5</v>
      </c>
      <c r="AI249" s="204">
        <v>1113166.28</v>
      </c>
      <c r="AJ249" s="204">
        <v>533884.25</v>
      </c>
      <c r="AK249" s="204">
        <v>400816.24</v>
      </c>
      <c r="AL249" s="204">
        <v>3090132.79</v>
      </c>
      <c r="AM249" s="204">
        <v>817153</v>
      </c>
      <c r="AN249" s="204">
        <v>362301.2</v>
      </c>
      <c r="AO249" s="204">
        <v>1153509.43</v>
      </c>
      <c r="AP249" s="204">
        <v>907391</v>
      </c>
      <c r="AQ249" s="204">
        <v>496573.05</v>
      </c>
      <c r="AR249" s="204">
        <v>274567.05</v>
      </c>
      <c r="AS249" s="204">
        <v>2578299.67</v>
      </c>
      <c r="AT249" s="204">
        <v>339347.19</v>
      </c>
      <c r="AU249" s="204">
        <v>209385</v>
      </c>
      <c r="AV249" s="204">
        <v>654901.75</v>
      </c>
      <c r="AW249" s="204">
        <v>285972</v>
      </c>
      <c r="AX249" s="204">
        <v>291200.40000000002</v>
      </c>
      <c r="AY249" s="204">
        <v>767039.68</v>
      </c>
      <c r="AZ249" s="204">
        <v>362298.19</v>
      </c>
      <c r="BA249" s="204">
        <v>785990.34</v>
      </c>
      <c r="BB249" s="204">
        <v>1227644.5</v>
      </c>
      <c r="BC249" s="204">
        <v>257242</v>
      </c>
      <c r="BD249" s="204">
        <v>2554331.15</v>
      </c>
      <c r="BE249" s="204">
        <v>1263909</v>
      </c>
      <c r="BF249" s="204">
        <v>225956</v>
      </c>
      <c r="BG249" s="204">
        <v>381241.36</v>
      </c>
      <c r="BH249" s="204">
        <v>2796596.21</v>
      </c>
      <c r="BI249" s="204">
        <v>323089.39</v>
      </c>
      <c r="BJ249" s="204">
        <v>283460</v>
      </c>
      <c r="BK249" s="204">
        <v>435679</v>
      </c>
      <c r="BL249" s="204">
        <v>345960</v>
      </c>
      <c r="BM249" s="204">
        <v>2270897</v>
      </c>
      <c r="BN249" s="204">
        <v>1479236.86</v>
      </c>
      <c r="BO249" s="204">
        <v>643773.27</v>
      </c>
      <c r="BP249" s="204">
        <v>1278343</v>
      </c>
      <c r="BQ249" s="204">
        <v>1234143.93</v>
      </c>
      <c r="BR249" s="204">
        <v>350086</v>
      </c>
      <c r="BS249" s="204">
        <v>8311487.2000000002</v>
      </c>
      <c r="BT249" s="204">
        <v>1243477.8700000001</v>
      </c>
      <c r="BU249" s="204">
        <v>1451521</v>
      </c>
      <c r="BV249" s="204">
        <v>2614836.71</v>
      </c>
      <c r="BW249" s="204">
        <v>136522.01</v>
      </c>
      <c r="BX249" s="204">
        <v>387591.3</v>
      </c>
      <c r="BY249" s="204">
        <v>1181217.21</v>
      </c>
      <c r="BZ249" s="204">
        <v>829268</v>
      </c>
      <c r="CA249" s="204">
        <v>332404.33</v>
      </c>
      <c r="CB249" s="204">
        <v>782505.7</v>
      </c>
      <c r="CC249" s="204">
        <v>3677030.5</v>
      </c>
      <c r="CD249" s="204">
        <v>1604888.5</v>
      </c>
      <c r="CE249" s="204">
        <v>508776.91</v>
      </c>
      <c r="CF249" s="204">
        <v>870147.54</v>
      </c>
      <c r="CG249" s="204">
        <v>380994.92</v>
      </c>
      <c r="CH249" s="204">
        <v>324993.91999999998</v>
      </c>
      <c r="CI249" s="204">
        <v>337140.04</v>
      </c>
      <c r="CJ249" s="204">
        <v>340176.74</v>
      </c>
      <c r="CK249" s="204">
        <v>3536736.95</v>
      </c>
      <c r="CL249" s="204">
        <v>191201.25</v>
      </c>
      <c r="CM249" s="204">
        <v>179829.3</v>
      </c>
    </row>
    <row r="250" spans="1:91" ht="24.6">
      <c r="A250" s="125">
        <v>28</v>
      </c>
      <c r="B250" s="255" t="s">
        <v>977</v>
      </c>
      <c r="C250" s="128" t="s">
        <v>545</v>
      </c>
      <c r="D250" s="204">
        <v>296003</v>
      </c>
      <c r="E250" s="204">
        <v>160725.17000000001</v>
      </c>
      <c r="F250" s="204">
        <v>238848</v>
      </c>
      <c r="G250" s="204">
        <v>914245.7</v>
      </c>
      <c r="H250" s="204">
        <v>41836</v>
      </c>
      <c r="I250" s="204">
        <v>111674</v>
      </c>
      <c r="J250" s="204">
        <v>889607</v>
      </c>
      <c r="K250" s="204">
        <v>152790</v>
      </c>
      <c r="L250" s="204">
        <v>142328.57999999999</v>
      </c>
      <c r="M250" s="204">
        <v>40515</v>
      </c>
      <c r="N250" s="204">
        <v>315300.53999999998</v>
      </c>
      <c r="O250" s="204">
        <v>15085.1</v>
      </c>
      <c r="P250" s="204">
        <v>217719.19</v>
      </c>
      <c r="Q250" s="204">
        <v>45778.8</v>
      </c>
      <c r="R250" s="204">
        <v>607487.53</v>
      </c>
      <c r="S250" s="204">
        <v>481499.1</v>
      </c>
      <c r="T250" s="204">
        <v>90365.3</v>
      </c>
      <c r="U250" s="204">
        <v>128308</v>
      </c>
      <c r="V250" s="204">
        <v>134649</v>
      </c>
      <c r="W250" s="204">
        <v>20277</v>
      </c>
      <c r="X250" s="204">
        <v>1230159.78</v>
      </c>
      <c r="Y250" s="204">
        <v>46343</v>
      </c>
      <c r="Z250" s="204">
        <v>56220</v>
      </c>
      <c r="AA250" s="204">
        <v>24827</v>
      </c>
      <c r="AB250" s="204">
        <v>54535</v>
      </c>
      <c r="AC250" s="204">
        <v>112510</v>
      </c>
      <c r="AD250" s="204">
        <v>157737</v>
      </c>
      <c r="AE250" s="204">
        <v>982950</v>
      </c>
      <c r="AF250" s="204">
        <v>74409.55</v>
      </c>
      <c r="AG250" s="204">
        <v>92683</v>
      </c>
      <c r="AH250" s="204">
        <v>140885</v>
      </c>
      <c r="AI250" s="204">
        <v>89828</v>
      </c>
      <c r="AJ250" s="204">
        <v>117090</v>
      </c>
      <c r="AK250" s="204">
        <v>138054.87</v>
      </c>
      <c r="AL250" s="204">
        <v>690137.3</v>
      </c>
      <c r="AM250" s="204">
        <v>1624449.58</v>
      </c>
      <c r="AN250" s="204">
        <v>102056</v>
      </c>
      <c r="AO250" s="204">
        <v>136176</v>
      </c>
      <c r="AP250" s="204">
        <v>546676.69999999995</v>
      </c>
      <c r="AQ250" s="204">
        <v>395732.15</v>
      </c>
      <c r="AR250" s="204">
        <v>263864.25</v>
      </c>
      <c r="AS250" s="204">
        <v>2463668.2000000002</v>
      </c>
      <c r="AT250" s="204">
        <v>46533</v>
      </c>
      <c r="AU250" s="204">
        <v>75850</v>
      </c>
      <c r="AV250" s="204">
        <v>107390</v>
      </c>
      <c r="AW250" s="204">
        <v>93946.95</v>
      </c>
      <c r="AX250" s="204">
        <v>68887</v>
      </c>
      <c r="AY250" s="204">
        <v>55125</v>
      </c>
      <c r="AZ250" s="204">
        <v>47466.5</v>
      </c>
      <c r="BA250" s="204">
        <v>116089.64</v>
      </c>
      <c r="BB250" s="204">
        <v>201431</v>
      </c>
      <c r="BC250" s="204">
        <v>220585</v>
      </c>
      <c r="BD250" s="204">
        <v>336743</v>
      </c>
      <c r="BE250" s="204">
        <v>153725</v>
      </c>
      <c r="BF250" s="204">
        <v>23068</v>
      </c>
      <c r="BG250" s="204">
        <v>271863.71000000002</v>
      </c>
      <c r="BH250" s="204">
        <v>299567.63</v>
      </c>
      <c r="BI250" s="204">
        <v>39040</v>
      </c>
      <c r="BJ250" s="204">
        <v>35417.019999999997</v>
      </c>
      <c r="BK250" s="204">
        <v>197460</v>
      </c>
      <c r="BL250" s="204">
        <v>39632</v>
      </c>
      <c r="BM250" s="204">
        <v>243783</v>
      </c>
      <c r="BN250" s="204">
        <v>95473</v>
      </c>
      <c r="BO250" s="204">
        <v>77327</v>
      </c>
      <c r="BP250" s="204">
        <v>114184</v>
      </c>
      <c r="BQ250" s="204">
        <v>503969.42</v>
      </c>
      <c r="BR250" s="204">
        <v>283125</v>
      </c>
      <c r="BS250" s="204">
        <v>4036344.23</v>
      </c>
      <c r="BT250" s="206">
        <v>51139</v>
      </c>
      <c r="BU250" s="204">
        <v>128380</v>
      </c>
      <c r="BV250" s="204">
        <v>167104</v>
      </c>
      <c r="BW250" s="204">
        <v>700</v>
      </c>
      <c r="BX250" s="204">
        <v>117370</v>
      </c>
      <c r="BY250" s="204">
        <v>25113.5</v>
      </c>
      <c r="BZ250" s="204">
        <v>71820</v>
      </c>
      <c r="CA250" s="204">
        <v>27365</v>
      </c>
      <c r="CB250" s="204">
        <v>60848</v>
      </c>
      <c r="CC250" s="204">
        <v>56356</v>
      </c>
      <c r="CD250" s="204">
        <v>242761.54</v>
      </c>
      <c r="CE250" s="204">
        <v>45162.559999999998</v>
      </c>
      <c r="CF250" s="204">
        <v>109571.9</v>
      </c>
      <c r="CG250" s="204">
        <v>31329</v>
      </c>
      <c r="CH250" s="204">
        <v>70775</v>
      </c>
      <c r="CI250" s="204">
        <v>67784.02</v>
      </c>
      <c r="CJ250" s="204">
        <v>65911</v>
      </c>
      <c r="CK250" s="204">
        <v>167179.85</v>
      </c>
      <c r="CL250" s="204">
        <v>20945</v>
      </c>
      <c r="CM250" s="204">
        <v>16781.91</v>
      </c>
    </row>
    <row r="251" spans="1:91" ht="24.6">
      <c r="A251" s="125">
        <v>28</v>
      </c>
      <c r="B251" s="255" t="s">
        <v>978</v>
      </c>
      <c r="C251" s="128" t="s">
        <v>546</v>
      </c>
      <c r="D251" s="204"/>
      <c r="E251" s="204">
        <v>87500</v>
      </c>
      <c r="F251" s="204">
        <v>78925</v>
      </c>
      <c r="G251" s="204">
        <v>5030</v>
      </c>
      <c r="H251" s="204">
        <v>1920</v>
      </c>
      <c r="I251" s="204">
        <v>145360</v>
      </c>
      <c r="J251" s="204">
        <v>515978.5</v>
      </c>
      <c r="K251" s="204">
        <v>256109</v>
      </c>
      <c r="L251" s="204">
        <v>357283</v>
      </c>
      <c r="M251" s="204">
        <v>1410823</v>
      </c>
      <c r="N251" s="204">
        <v>2830</v>
      </c>
      <c r="O251" s="204"/>
      <c r="P251" s="204"/>
      <c r="Q251" s="204"/>
      <c r="R251" s="204">
        <v>28396</v>
      </c>
      <c r="S251" s="204">
        <v>2000</v>
      </c>
      <c r="T251" s="204"/>
      <c r="U251" s="204">
        <v>21880</v>
      </c>
      <c r="V251" s="204"/>
      <c r="W251" s="204">
        <v>956</v>
      </c>
      <c r="X251" s="204">
        <v>36205</v>
      </c>
      <c r="Y251" s="204">
        <v>2440</v>
      </c>
      <c r="Z251" s="204">
        <v>6590</v>
      </c>
      <c r="AA251" s="204"/>
      <c r="AB251" s="204">
        <v>5865</v>
      </c>
      <c r="AC251" s="204"/>
      <c r="AD251" s="204">
        <v>350</v>
      </c>
      <c r="AE251" s="204">
        <v>50325</v>
      </c>
      <c r="AF251" s="204"/>
      <c r="AG251" s="204">
        <v>3513</v>
      </c>
      <c r="AH251" s="204">
        <v>131000</v>
      </c>
      <c r="AI251" s="204">
        <v>102810</v>
      </c>
      <c r="AJ251" s="204">
        <v>17960</v>
      </c>
      <c r="AK251" s="204">
        <v>10060</v>
      </c>
      <c r="AL251" s="204"/>
      <c r="AM251" s="204">
        <v>33361</v>
      </c>
      <c r="AN251" s="204">
        <v>26672</v>
      </c>
      <c r="AO251" s="204"/>
      <c r="AP251" s="204">
        <v>24323</v>
      </c>
      <c r="AQ251" s="204">
        <v>91496</v>
      </c>
      <c r="AR251" s="204">
        <v>19687.2</v>
      </c>
      <c r="AS251" s="204">
        <v>16800</v>
      </c>
      <c r="AT251" s="204">
        <v>387331</v>
      </c>
      <c r="AU251" s="204">
        <v>901660.75</v>
      </c>
      <c r="AV251" s="204"/>
      <c r="AW251" s="204">
        <v>45954</v>
      </c>
      <c r="AX251" s="204">
        <v>450</v>
      </c>
      <c r="AY251" s="204">
        <v>50670</v>
      </c>
      <c r="AZ251" s="204">
        <v>2520</v>
      </c>
      <c r="BA251" s="204">
        <v>15534</v>
      </c>
      <c r="BB251" s="204">
        <v>53460</v>
      </c>
      <c r="BC251" s="204">
        <v>107628</v>
      </c>
      <c r="BD251" s="204">
        <v>24110</v>
      </c>
      <c r="BE251" s="204">
        <v>15100</v>
      </c>
      <c r="BF251" s="204">
        <v>106740</v>
      </c>
      <c r="BG251" s="204">
        <v>80837</v>
      </c>
      <c r="BH251" s="204">
        <v>8035</v>
      </c>
      <c r="BI251" s="204">
        <v>21661</v>
      </c>
      <c r="BJ251" s="204">
        <v>978</v>
      </c>
      <c r="BK251" s="204">
        <v>19650</v>
      </c>
      <c r="BL251" s="204">
        <v>18990</v>
      </c>
      <c r="BM251" s="204"/>
      <c r="BN251" s="204">
        <v>520</v>
      </c>
      <c r="BO251" s="204">
        <v>363880</v>
      </c>
      <c r="BP251" s="204">
        <v>81636</v>
      </c>
      <c r="BQ251" s="204">
        <v>615440.17000000004</v>
      </c>
      <c r="BR251" s="204">
        <v>21480</v>
      </c>
      <c r="BS251" s="204">
        <v>3015538.65</v>
      </c>
      <c r="BT251" s="204">
        <v>43864.5</v>
      </c>
      <c r="BU251" s="204">
        <v>95410</v>
      </c>
      <c r="BV251" s="204"/>
      <c r="BW251" s="204">
        <v>64780.2</v>
      </c>
      <c r="BX251" s="204"/>
      <c r="BY251" s="204">
        <v>727241</v>
      </c>
      <c r="BZ251" s="204">
        <v>18900</v>
      </c>
      <c r="CA251" s="204">
        <v>68638</v>
      </c>
      <c r="CB251" s="204">
        <v>241085</v>
      </c>
      <c r="CC251" s="204">
        <v>162264</v>
      </c>
      <c r="CD251" s="204">
        <v>2108</v>
      </c>
      <c r="CE251" s="204">
        <v>1905</v>
      </c>
      <c r="CF251" s="204">
        <v>14143</v>
      </c>
      <c r="CG251" s="204">
        <v>77885</v>
      </c>
      <c r="CH251" s="204">
        <v>30280</v>
      </c>
      <c r="CI251" s="204">
        <v>19536.900000000001</v>
      </c>
      <c r="CJ251" s="204">
        <v>132977.60000000001</v>
      </c>
      <c r="CK251" s="204">
        <v>278231</v>
      </c>
      <c r="CL251" s="204">
        <v>7350</v>
      </c>
      <c r="CM251" s="204">
        <v>3045</v>
      </c>
    </row>
    <row r="252" spans="1:91" ht="24.6">
      <c r="A252" s="125">
        <v>28</v>
      </c>
      <c r="B252" s="255" t="s">
        <v>979</v>
      </c>
      <c r="C252" s="128" t="s">
        <v>547</v>
      </c>
      <c r="D252" s="204"/>
      <c r="E252" s="204"/>
      <c r="F252" s="204"/>
      <c r="G252" s="204"/>
      <c r="H252" s="204"/>
      <c r="I252" s="204"/>
      <c r="J252" s="204"/>
      <c r="K252" s="204"/>
      <c r="L252" s="204"/>
      <c r="M252" s="204"/>
      <c r="N252" s="204"/>
      <c r="O252" s="204"/>
      <c r="P252" s="204"/>
      <c r="Q252" s="204"/>
      <c r="R252" s="204"/>
      <c r="S252" s="204"/>
      <c r="T252" s="204"/>
      <c r="U252" s="204"/>
      <c r="V252" s="204"/>
      <c r="W252" s="204"/>
      <c r="X252" s="204"/>
      <c r="Y252" s="204"/>
      <c r="Z252" s="204"/>
      <c r="AA252" s="204"/>
      <c r="AB252" s="204"/>
      <c r="AC252" s="204"/>
      <c r="AD252" s="204"/>
      <c r="AE252" s="204"/>
      <c r="AF252" s="204"/>
      <c r="AG252" s="204"/>
      <c r="AH252" s="204"/>
      <c r="AI252" s="204"/>
      <c r="AJ252" s="204"/>
      <c r="AK252" s="204"/>
      <c r="AL252" s="204"/>
      <c r="AM252" s="204"/>
      <c r="AN252" s="204"/>
      <c r="AO252" s="204"/>
      <c r="AP252" s="204"/>
      <c r="AQ252" s="204"/>
      <c r="AR252" s="204"/>
      <c r="AS252" s="204"/>
      <c r="AT252" s="204"/>
      <c r="AU252" s="204"/>
      <c r="AV252" s="204"/>
      <c r="AW252" s="204"/>
      <c r="AX252" s="204"/>
      <c r="AY252" s="204"/>
      <c r="AZ252" s="204"/>
      <c r="BA252" s="204"/>
      <c r="BB252" s="204"/>
      <c r="BC252" s="204"/>
      <c r="BD252" s="204"/>
      <c r="BE252" s="204"/>
      <c r="BF252" s="204"/>
      <c r="BG252" s="204"/>
      <c r="BH252" s="204"/>
      <c r="BI252" s="204"/>
      <c r="BJ252" s="204"/>
      <c r="BK252" s="204"/>
      <c r="BL252" s="204"/>
      <c r="BM252" s="204"/>
      <c r="BN252" s="204"/>
      <c r="BO252" s="204"/>
      <c r="BP252" s="204"/>
      <c r="BQ252" s="204"/>
      <c r="BR252" s="204"/>
      <c r="BS252" s="206"/>
      <c r="BT252" s="206"/>
      <c r="BU252" s="206"/>
      <c r="BV252" s="206"/>
      <c r="BW252" s="206"/>
      <c r="BX252" s="204"/>
      <c r="BY252" s="206"/>
      <c r="BZ252" s="204"/>
      <c r="CA252" s="206"/>
      <c r="CB252" s="204"/>
      <c r="CC252" s="206"/>
      <c r="CD252" s="206"/>
      <c r="CE252" s="206"/>
      <c r="CF252" s="206"/>
      <c r="CG252" s="206"/>
      <c r="CH252" s="204"/>
      <c r="CI252" s="206"/>
      <c r="CJ252" s="206"/>
      <c r="CK252" s="206"/>
      <c r="CL252" s="206"/>
      <c r="CM252" s="206"/>
    </row>
    <row r="253" spans="1:91" ht="24.6">
      <c r="A253" s="125">
        <v>29</v>
      </c>
      <c r="B253" s="255" t="s">
        <v>980</v>
      </c>
      <c r="C253" s="128" t="s">
        <v>548</v>
      </c>
      <c r="D253" s="204">
        <v>519000</v>
      </c>
      <c r="E253" s="204">
        <v>999500</v>
      </c>
      <c r="F253" s="204">
        <v>1813409.7</v>
      </c>
      <c r="G253" s="204">
        <v>8759483</v>
      </c>
      <c r="H253" s="204">
        <v>300000</v>
      </c>
      <c r="I253" s="204">
        <v>154000</v>
      </c>
      <c r="J253" s="204"/>
      <c r="K253" s="204"/>
      <c r="L253" s="204">
        <v>1060500</v>
      </c>
      <c r="M253" s="204">
        <v>1008798</v>
      </c>
      <c r="N253" s="204">
        <v>366700</v>
      </c>
      <c r="O253" s="204"/>
      <c r="P253" s="204">
        <v>860000</v>
      </c>
      <c r="Q253" s="204">
        <v>2037258</v>
      </c>
      <c r="R253" s="204">
        <v>600756.75</v>
      </c>
      <c r="S253" s="204"/>
      <c r="T253" s="204">
        <v>1850845</v>
      </c>
      <c r="U253" s="204"/>
      <c r="V253" s="204"/>
      <c r="W253" s="204"/>
      <c r="X253" s="204">
        <v>3573303.15</v>
      </c>
      <c r="Y253" s="204">
        <v>490000</v>
      </c>
      <c r="Z253" s="204">
        <v>12400</v>
      </c>
      <c r="AA253" s="204"/>
      <c r="AB253" s="204">
        <v>2169513.02</v>
      </c>
      <c r="AC253" s="204"/>
      <c r="AD253" s="204">
        <v>550000</v>
      </c>
      <c r="AE253" s="204"/>
      <c r="AF253" s="204"/>
      <c r="AG253" s="204">
        <v>1181700</v>
      </c>
      <c r="AH253" s="204"/>
      <c r="AI253" s="204">
        <v>81900</v>
      </c>
      <c r="AJ253" s="204">
        <v>220200</v>
      </c>
      <c r="AK253" s="204"/>
      <c r="AL253" s="204">
        <v>1368060</v>
      </c>
      <c r="AM253" s="204">
        <v>449400</v>
      </c>
      <c r="AN253" s="204"/>
      <c r="AO253" s="204"/>
      <c r="AP253" s="204">
        <v>82900</v>
      </c>
      <c r="AQ253" s="204"/>
      <c r="AR253" s="204">
        <v>873000</v>
      </c>
      <c r="AS253" s="204">
        <v>98970</v>
      </c>
      <c r="AT253" s="204">
        <v>144966</v>
      </c>
      <c r="AU253" s="204">
        <v>2218894</v>
      </c>
      <c r="AV253" s="204">
        <v>0</v>
      </c>
      <c r="AW253" s="204">
        <v>489000</v>
      </c>
      <c r="AX253" s="204">
        <v>637035.59</v>
      </c>
      <c r="AY253" s="204"/>
      <c r="AZ253" s="204"/>
      <c r="BA253" s="204">
        <v>274568</v>
      </c>
      <c r="BB253" s="204">
        <v>399000</v>
      </c>
      <c r="BC253" s="204"/>
      <c r="BD253" s="204">
        <v>5466206.7999999998</v>
      </c>
      <c r="BE253" s="204">
        <v>323700</v>
      </c>
      <c r="BF253" s="204">
        <v>36800</v>
      </c>
      <c r="BG253" s="204"/>
      <c r="BH253" s="204">
        <v>80000</v>
      </c>
      <c r="BI253" s="204">
        <v>3200</v>
      </c>
      <c r="BJ253" s="204"/>
      <c r="BK253" s="204"/>
      <c r="BL253" s="204"/>
      <c r="BM253" s="204"/>
      <c r="BN253" s="204">
        <v>343620</v>
      </c>
      <c r="BO253" s="204"/>
      <c r="BP253" s="204"/>
      <c r="BQ253" s="204">
        <v>8667</v>
      </c>
      <c r="BR253" s="204"/>
      <c r="BS253" s="206">
        <v>27411427.309999999</v>
      </c>
      <c r="BT253" s="204">
        <v>274700</v>
      </c>
      <c r="BU253" s="206">
        <v>93200</v>
      </c>
      <c r="BV253" s="206">
        <v>57784</v>
      </c>
      <c r="BW253" s="204"/>
      <c r="BX253" s="204"/>
      <c r="BY253" s="206">
        <v>51610</v>
      </c>
      <c r="BZ253" s="204"/>
      <c r="CA253" s="204">
        <v>499400</v>
      </c>
      <c r="CB253" s="204"/>
      <c r="CC253" s="204">
        <v>547320</v>
      </c>
      <c r="CD253" s="206">
        <v>254667</v>
      </c>
      <c r="CE253" s="204"/>
      <c r="CF253" s="204"/>
      <c r="CG253" s="206"/>
      <c r="CH253" s="204"/>
      <c r="CI253" s="204">
        <v>669384</v>
      </c>
      <c r="CJ253" s="204"/>
      <c r="CK253" s="206"/>
      <c r="CL253" s="204">
        <v>485000</v>
      </c>
      <c r="CM253" s="204">
        <v>85000</v>
      </c>
    </row>
    <row r="254" spans="1:91" ht="24.6">
      <c r="A254" s="125">
        <v>29</v>
      </c>
      <c r="B254" s="255" t="s">
        <v>981</v>
      </c>
      <c r="C254" s="128" t="s">
        <v>549</v>
      </c>
      <c r="D254" s="204"/>
      <c r="E254" s="204">
        <v>155964</v>
      </c>
      <c r="F254" s="204">
        <v>76800</v>
      </c>
      <c r="G254" s="204">
        <v>226354</v>
      </c>
      <c r="H254" s="204"/>
      <c r="I254" s="204"/>
      <c r="J254" s="204">
        <v>17100</v>
      </c>
      <c r="K254" s="204">
        <v>6200</v>
      </c>
      <c r="L254" s="204">
        <v>2500</v>
      </c>
      <c r="M254" s="204"/>
      <c r="N254" s="204"/>
      <c r="O254" s="204"/>
      <c r="P254" s="204">
        <v>120000</v>
      </c>
      <c r="Q254" s="204">
        <v>1000</v>
      </c>
      <c r="R254" s="204">
        <v>12060</v>
      </c>
      <c r="S254" s="204"/>
      <c r="T254" s="204">
        <v>18850</v>
      </c>
      <c r="U254" s="204"/>
      <c r="V254" s="204"/>
      <c r="W254" s="204"/>
      <c r="X254" s="204">
        <v>111945.8</v>
      </c>
      <c r="Y254" s="204"/>
      <c r="Z254" s="204"/>
      <c r="AA254" s="204"/>
      <c r="AB254" s="204"/>
      <c r="AC254" s="204"/>
      <c r="AD254" s="204"/>
      <c r="AE254" s="204">
        <v>71990</v>
      </c>
      <c r="AF254" s="204">
        <v>18600</v>
      </c>
      <c r="AG254" s="204">
        <v>7200</v>
      </c>
      <c r="AH254" s="204">
        <v>13700</v>
      </c>
      <c r="AI254" s="204">
        <v>25100</v>
      </c>
      <c r="AJ254" s="204">
        <v>200</v>
      </c>
      <c r="AK254" s="204">
        <v>8030</v>
      </c>
      <c r="AL254" s="204">
        <v>1058942</v>
      </c>
      <c r="AM254" s="204">
        <v>71680</v>
      </c>
      <c r="AN254" s="204">
        <v>40260</v>
      </c>
      <c r="AO254" s="204">
        <v>148700</v>
      </c>
      <c r="AP254" s="204">
        <v>20090</v>
      </c>
      <c r="AQ254" s="204">
        <v>100300</v>
      </c>
      <c r="AR254" s="204"/>
      <c r="AS254" s="204">
        <v>56513.1</v>
      </c>
      <c r="AT254" s="204"/>
      <c r="AU254" s="204"/>
      <c r="AV254" s="204">
        <v>6950</v>
      </c>
      <c r="AW254" s="204"/>
      <c r="AX254" s="204"/>
      <c r="AY254" s="204">
        <v>48520</v>
      </c>
      <c r="AZ254" s="204"/>
      <c r="BA254" s="204">
        <v>5992</v>
      </c>
      <c r="BB254" s="204"/>
      <c r="BC254" s="204">
        <v>9400</v>
      </c>
      <c r="BD254" s="204">
        <v>100266.2</v>
      </c>
      <c r="BE254" s="204">
        <v>26700</v>
      </c>
      <c r="BF254" s="204">
        <v>16000</v>
      </c>
      <c r="BG254" s="204">
        <v>99500</v>
      </c>
      <c r="BH254" s="204">
        <v>7900</v>
      </c>
      <c r="BI254" s="204">
        <v>9500</v>
      </c>
      <c r="BJ254" s="204">
        <v>5380</v>
      </c>
      <c r="BK254" s="204">
        <v>102900</v>
      </c>
      <c r="BL254" s="204">
        <v>8350</v>
      </c>
      <c r="BM254" s="204">
        <v>135340</v>
      </c>
      <c r="BN254" s="204">
        <v>175000</v>
      </c>
      <c r="BO254" s="204">
        <v>12000</v>
      </c>
      <c r="BP254" s="204">
        <v>72946.5</v>
      </c>
      <c r="BQ254" s="204">
        <v>329425.59999999998</v>
      </c>
      <c r="BR254" s="204"/>
      <c r="BS254" s="206">
        <v>3393391.15</v>
      </c>
      <c r="BT254" s="206"/>
      <c r="BU254" s="206">
        <v>35548</v>
      </c>
      <c r="BV254" s="206">
        <v>373246.5</v>
      </c>
      <c r="BW254" s="206"/>
      <c r="BX254" s="206">
        <v>14500</v>
      </c>
      <c r="BY254" s="206">
        <v>324000</v>
      </c>
      <c r="BZ254" s="204">
        <v>35000</v>
      </c>
      <c r="CA254" s="206">
        <v>18832</v>
      </c>
      <c r="CB254" s="206">
        <v>36380</v>
      </c>
      <c r="CC254" s="206">
        <v>22900</v>
      </c>
      <c r="CD254" s="206"/>
      <c r="CE254" s="206"/>
      <c r="CF254" s="206">
        <v>91530</v>
      </c>
      <c r="CG254" s="206"/>
      <c r="CH254" s="206"/>
      <c r="CI254" s="206">
        <v>1500</v>
      </c>
      <c r="CJ254" s="206">
        <v>3745</v>
      </c>
      <c r="CK254" s="206"/>
      <c r="CL254" s="206">
        <v>12820</v>
      </c>
      <c r="CM254" s="206"/>
    </row>
    <row r="255" spans="1:91" ht="24.6">
      <c r="A255" s="125">
        <v>29</v>
      </c>
      <c r="B255" s="255" t="s">
        <v>982</v>
      </c>
      <c r="C255" s="128" t="s">
        <v>550</v>
      </c>
      <c r="D255" s="204">
        <v>132050</v>
      </c>
      <c r="E255" s="204">
        <v>126260.53</v>
      </c>
      <c r="F255" s="204">
        <v>164092.67000000001</v>
      </c>
      <c r="G255" s="204">
        <v>152500</v>
      </c>
      <c r="H255" s="204">
        <v>29200</v>
      </c>
      <c r="I255" s="204">
        <v>57710</v>
      </c>
      <c r="J255" s="204">
        <v>139569.29</v>
      </c>
      <c r="K255" s="204">
        <v>116444.08</v>
      </c>
      <c r="L255" s="204">
        <v>26873.01</v>
      </c>
      <c r="M255" s="204">
        <v>166226.32</v>
      </c>
      <c r="N255" s="204">
        <v>209700</v>
      </c>
      <c r="O255" s="204">
        <v>11046.7</v>
      </c>
      <c r="P255" s="204">
        <v>382984.19</v>
      </c>
      <c r="Q255" s="204">
        <v>482051.78</v>
      </c>
      <c r="R255" s="204">
        <v>153830.65</v>
      </c>
      <c r="S255" s="204">
        <v>3062.34</v>
      </c>
      <c r="T255" s="204">
        <v>228239.95</v>
      </c>
      <c r="U255" s="204">
        <v>182640.19</v>
      </c>
      <c r="V255" s="204">
        <v>80429.42</v>
      </c>
      <c r="W255" s="204">
        <v>18797.04</v>
      </c>
      <c r="X255" s="204">
        <v>515118.92</v>
      </c>
      <c r="Y255" s="204">
        <v>34249.910000000003</v>
      </c>
      <c r="Z255" s="204">
        <v>31027.47</v>
      </c>
      <c r="AA255" s="204">
        <v>154879.31</v>
      </c>
      <c r="AB255" s="204">
        <v>120606.33</v>
      </c>
      <c r="AC255" s="204">
        <v>81258.89</v>
      </c>
      <c r="AD255" s="204">
        <v>234880.66</v>
      </c>
      <c r="AE255" s="204">
        <v>144782.79999999999</v>
      </c>
      <c r="AF255" s="204">
        <v>100032.62</v>
      </c>
      <c r="AG255" s="204">
        <v>79495.72</v>
      </c>
      <c r="AH255" s="204">
        <v>193010.36</v>
      </c>
      <c r="AI255" s="204">
        <v>188301.89</v>
      </c>
      <c r="AJ255" s="204">
        <v>247842.51</v>
      </c>
      <c r="AK255" s="204">
        <v>81499.03</v>
      </c>
      <c r="AL255" s="204">
        <v>253375</v>
      </c>
      <c r="AM255" s="204">
        <v>156936.91</v>
      </c>
      <c r="AN255" s="204">
        <v>85845.440000000002</v>
      </c>
      <c r="AO255" s="204">
        <v>268668.24</v>
      </c>
      <c r="AP255" s="204">
        <v>56214.87</v>
      </c>
      <c r="AQ255" s="204">
        <v>86739.63</v>
      </c>
      <c r="AR255" s="204">
        <v>70174.67</v>
      </c>
      <c r="AS255" s="204">
        <v>546969.65</v>
      </c>
      <c r="AT255" s="204">
        <v>286075</v>
      </c>
      <c r="AU255" s="204">
        <v>201220</v>
      </c>
      <c r="AV255" s="204">
        <v>40255</v>
      </c>
      <c r="AW255" s="204">
        <v>98406.26</v>
      </c>
      <c r="AX255" s="204">
        <v>47920.66</v>
      </c>
      <c r="AY255" s="204">
        <v>133698.74</v>
      </c>
      <c r="AZ255" s="204">
        <v>104243.18</v>
      </c>
      <c r="BA255" s="204">
        <v>106024.48</v>
      </c>
      <c r="BB255" s="204">
        <v>243939.11</v>
      </c>
      <c r="BC255" s="204">
        <v>101830</v>
      </c>
      <c r="BD255" s="204">
        <v>285501.7</v>
      </c>
      <c r="BE255" s="204">
        <v>185943.2</v>
      </c>
      <c r="BF255" s="204">
        <v>57138.81</v>
      </c>
      <c r="BG255" s="204">
        <v>117094.1</v>
      </c>
      <c r="BH255" s="204">
        <v>277588.14</v>
      </c>
      <c r="BI255" s="204">
        <v>76336.039999999994</v>
      </c>
      <c r="BJ255" s="204">
        <v>106735</v>
      </c>
      <c r="BK255" s="204">
        <v>346991.51</v>
      </c>
      <c r="BL255" s="204">
        <v>132202.29999999999</v>
      </c>
      <c r="BM255" s="204">
        <v>238691.05</v>
      </c>
      <c r="BN255" s="204">
        <v>585130</v>
      </c>
      <c r="BO255" s="204">
        <v>49000</v>
      </c>
      <c r="BP255" s="204">
        <v>200007.39</v>
      </c>
      <c r="BQ255" s="204">
        <v>309829.25</v>
      </c>
      <c r="BR255" s="204">
        <v>126741.79</v>
      </c>
      <c r="BS255" s="206">
        <v>971441.5</v>
      </c>
      <c r="BT255" s="206">
        <v>65372.95</v>
      </c>
      <c r="BU255" s="206">
        <v>203494.58</v>
      </c>
      <c r="BV255" s="206">
        <v>282768.8</v>
      </c>
      <c r="BW255" s="206">
        <v>42832.79</v>
      </c>
      <c r="BX255" s="206">
        <v>86066.89</v>
      </c>
      <c r="BY255" s="206">
        <v>131415.31</v>
      </c>
      <c r="BZ255" s="204">
        <v>69750</v>
      </c>
      <c r="CA255" s="206">
        <v>109849.74</v>
      </c>
      <c r="CB255" s="206">
        <v>124981.78</v>
      </c>
      <c r="CC255" s="206">
        <v>275884.7</v>
      </c>
      <c r="CD255" s="206">
        <v>197745.46</v>
      </c>
      <c r="CE255" s="206"/>
      <c r="CF255" s="206">
        <v>141174.14000000001</v>
      </c>
      <c r="CG255" s="206">
        <v>100273.78</v>
      </c>
      <c r="CH255" s="206">
        <v>61694.62</v>
      </c>
      <c r="CI255" s="206">
        <v>151062.98000000001</v>
      </c>
      <c r="CJ255" s="206">
        <v>95418.880000000005</v>
      </c>
      <c r="CK255" s="206">
        <v>251835</v>
      </c>
      <c r="CL255" s="206">
        <v>51761.32</v>
      </c>
      <c r="CM255" s="206">
        <v>155501.47</v>
      </c>
    </row>
    <row r="256" spans="1:91" ht="24.6">
      <c r="A256" s="125">
        <v>29</v>
      </c>
      <c r="B256" s="255" t="s">
        <v>983</v>
      </c>
      <c r="C256" s="145" t="s">
        <v>551</v>
      </c>
      <c r="D256" s="204">
        <v>472940</v>
      </c>
      <c r="E256" s="204"/>
      <c r="F256" s="204"/>
      <c r="G256" s="204">
        <v>1668803</v>
      </c>
      <c r="H256" s="204"/>
      <c r="I256" s="204"/>
      <c r="J256" s="204"/>
      <c r="K256" s="204"/>
      <c r="L256" s="204"/>
      <c r="M256" s="204"/>
      <c r="N256" s="204"/>
      <c r="O256" s="204"/>
      <c r="P256" s="204">
        <v>212215.24</v>
      </c>
      <c r="Q256" s="204"/>
      <c r="R256" s="204"/>
      <c r="S256" s="204"/>
      <c r="T256" s="204"/>
      <c r="U256" s="204"/>
      <c r="V256" s="204"/>
      <c r="W256" s="204"/>
      <c r="X256" s="204">
        <v>175046.65</v>
      </c>
      <c r="Y256" s="204"/>
      <c r="Z256" s="204"/>
      <c r="AA256" s="204"/>
      <c r="AB256" s="204"/>
      <c r="AC256" s="204"/>
      <c r="AD256" s="204"/>
      <c r="AE256" s="204">
        <v>48150</v>
      </c>
      <c r="AF256" s="204">
        <v>5000</v>
      </c>
      <c r="AG256" s="204"/>
      <c r="AH256" s="204">
        <v>245238.65</v>
      </c>
      <c r="AI256" s="204">
        <v>36365.9</v>
      </c>
      <c r="AJ256" s="204">
        <v>44450</v>
      </c>
      <c r="AK256" s="204"/>
      <c r="AL256" s="204">
        <v>24180</v>
      </c>
      <c r="AM256" s="204"/>
      <c r="AN256" s="204">
        <v>48900</v>
      </c>
      <c r="AO256" s="204"/>
      <c r="AP256" s="204">
        <v>56175</v>
      </c>
      <c r="AQ256" s="204">
        <v>58743</v>
      </c>
      <c r="AR256" s="204"/>
      <c r="AS256" s="204"/>
      <c r="AT256" s="204">
        <v>18190</v>
      </c>
      <c r="AU256" s="204"/>
      <c r="AV256" s="204"/>
      <c r="AW256" s="204"/>
      <c r="AX256" s="204">
        <v>8560</v>
      </c>
      <c r="AY256" s="204"/>
      <c r="AZ256" s="204"/>
      <c r="BA256" s="204">
        <v>2600</v>
      </c>
      <c r="BB256" s="204"/>
      <c r="BC256" s="204">
        <v>10845</v>
      </c>
      <c r="BD256" s="204"/>
      <c r="BE256" s="204"/>
      <c r="BF256" s="204"/>
      <c r="BG256" s="204"/>
      <c r="BH256" s="204">
        <v>184500</v>
      </c>
      <c r="BI256" s="204"/>
      <c r="BJ256" s="204"/>
      <c r="BK256" s="204">
        <v>48150</v>
      </c>
      <c r="BL256" s="204"/>
      <c r="BM256" s="204">
        <v>495</v>
      </c>
      <c r="BN256" s="204"/>
      <c r="BO256" s="204"/>
      <c r="BP256" s="204"/>
      <c r="BQ256" s="204">
        <v>122545.97</v>
      </c>
      <c r="BR256" s="204"/>
      <c r="BS256" s="204">
        <v>156131.76</v>
      </c>
      <c r="BT256" s="204"/>
      <c r="BU256" s="204"/>
      <c r="BV256" s="206">
        <v>163924</v>
      </c>
      <c r="BW256" s="204">
        <v>39590</v>
      </c>
      <c r="BX256" s="204"/>
      <c r="BY256" s="206"/>
      <c r="BZ256" s="204"/>
      <c r="CA256" s="204">
        <v>497111.3</v>
      </c>
      <c r="CB256" s="204"/>
      <c r="CC256" s="204">
        <v>81068</v>
      </c>
      <c r="CD256" s="206"/>
      <c r="CE256" s="206"/>
      <c r="CF256" s="204"/>
      <c r="CG256" s="204"/>
      <c r="CH256" s="204"/>
      <c r="CI256" s="204">
        <v>3500</v>
      </c>
      <c r="CJ256" s="204">
        <v>4800</v>
      </c>
      <c r="CK256" s="206"/>
      <c r="CL256" s="204"/>
      <c r="CM256" s="204"/>
    </row>
    <row r="257" spans="1:91" ht="24.6">
      <c r="A257" s="125">
        <v>29</v>
      </c>
      <c r="B257" s="255" t="s">
        <v>984</v>
      </c>
      <c r="C257" s="145" t="s">
        <v>552</v>
      </c>
      <c r="D257" s="204"/>
      <c r="E257" s="204"/>
      <c r="F257" s="204"/>
      <c r="G257" s="204"/>
      <c r="H257" s="204"/>
      <c r="I257" s="204"/>
      <c r="J257" s="204"/>
      <c r="K257" s="204"/>
      <c r="L257" s="204"/>
      <c r="M257" s="204"/>
      <c r="N257" s="204"/>
      <c r="O257" s="204"/>
      <c r="P257" s="204"/>
      <c r="Q257" s="204">
        <v>3000</v>
      </c>
      <c r="R257" s="204"/>
      <c r="S257" s="204"/>
      <c r="T257" s="204"/>
      <c r="U257" s="204"/>
      <c r="V257" s="204"/>
      <c r="W257" s="204"/>
      <c r="X257" s="204"/>
      <c r="Y257" s="204">
        <v>2750</v>
      </c>
      <c r="Z257" s="204"/>
      <c r="AA257" s="204"/>
      <c r="AB257" s="204"/>
      <c r="AC257" s="204">
        <v>950</v>
      </c>
      <c r="AD257" s="204"/>
      <c r="AE257" s="204"/>
      <c r="AF257" s="204"/>
      <c r="AG257" s="204"/>
      <c r="AH257" s="204"/>
      <c r="AI257" s="204"/>
      <c r="AJ257" s="204"/>
      <c r="AK257" s="204">
        <v>17700</v>
      </c>
      <c r="AL257" s="204"/>
      <c r="AM257" s="204"/>
      <c r="AN257" s="204"/>
      <c r="AO257" s="204"/>
      <c r="AP257" s="204"/>
      <c r="AQ257" s="204"/>
      <c r="AR257" s="204"/>
      <c r="AS257" s="204"/>
      <c r="AT257" s="204"/>
      <c r="AU257" s="204"/>
      <c r="AV257" s="204"/>
      <c r="AW257" s="204"/>
      <c r="AX257" s="204"/>
      <c r="AY257" s="204"/>
      <c r="AZ257" s="204"/>
      <c r="BA257" s="204"/>
      <c r="BB257" s="204"/>
      <c r="BC257" s="204"/>
      <c r="BD257" s="204"/>
      <c r="BE257" s="204">
        <v>1500</v>
      </c>
      <c r="BF257" s="204"/>
      <c r="BG257" s="204"/>
      <c r="BH257" s="204"/>
      <c r="BI257" s="204"/>
      <c r="BJ257" s="204"/>
      <c r="BK257" s="204"/>
      <c r="BL257" s="204"/>
      <c r="BM257" s="204"/>
      <c r="BN257" s="204"/>
      <c r="BO257" s="204"/>
      <c r="BP257" s="204">
        <v>62257.5</v>
      </c>
      <c r="BQ257" s="204">
        <v>187777</v>
      </c>
      <c r="BR257" s="204"/>
      <c r="BS257" s="204"/>
      <c r="BT257" s="204"/>
      <c r="BU257" s="204"/>
      <c r="BV257" s="204"/>
      <c r="BW257" s="204"/>
      <c r="BX257" s="204"/>
      <c r="BY257" s="204"/>
      <c r="BZ257" s="204"/>
      <c r="CA257" s="204"/>
      <c r="CB257" s="204"/>
      <c r="CC257" s="204"/>
      <c r="CD257" s="204"/>
      <c r="CE257" s="204"/>
      <c r="CF257" s="204"/>
      <c r="CG257" s="204"/>
      <c r="CH257" s="204"/>
      <c r="CI257" s="204"/>
      <c r="CJ257" s="204"/>
      <c r="CK257" s="204"/>
      <c r="CL257" s="204"/>
      <c r="CM257" s="204"/>
    </row>
    <row r="258" spans="1:91" ht="24.6">
      <c r="A258" s="125">
        <v>29</v>
      </c>
      <c r="B258" s="255" t="s">
        <v>985</v>
      </c>
      <c r="C258" s="145" t="s">
        <v>553</v>
      </c>
      <c r="D258" s="204">
        <v>639120</v>
      </c>
      <c r="E258" s="204">
        <v>171185</v>
      </c>
      <c r="F258" s="204">
        <v>85746.69</v>
      </c>
      <c r="G258" s="204">
        <v>296528.59999999998</v>
      </c>
      <c r="H258" s="204">
        <v>13460.6</v>
      </c>
      <c r="I258" s="204"/>
      <c r="J258" s="204">
        <v>537826.5</v>
      </c>
      <c r="K258" s="204">
        <v>361390</v>
      </c>
      <c r="L258" s="204">
        <v>44969.02</v>
      </c>
      <c r="M258" s="204">
        <v>130900</v>
      </c>
      <c r="N258" s="204">
        <v>511788</v>
      </c>
      <c r="O258" s="204">
        <v>11000</v>
      </c>
      <c r="P258" s="204">
        <v>3036192.53</v>
      </c>
      <c r="Q258" s="204">
        <v>91280</v>
      </c>
      <c r="R258" s="204"/>
      <c r="S258" s="204">
        <v>25584.5</v>
      </c>
      <c r="T258" s="204">
        <v>179730</v>
      </c>
      <c r="U258" s="204">
        <v>105989</v>
      </c>
      <c r="V258" s="204">
        <v>94292</v>
      </c>
      <c r="W258" s="204">
        <v>19235</v>
      </c>
      <c r="X258" s="204">
        <v>1027837.94</v>
      </c>
      <c r="Y258" s="204">
        <v>46000</v>
      </c>
      <c r="Z258" s="204">
        <v>33300</v>
      </c>
      <c r="AA258" s="204">
        <v>24550</v>
      </c>
      <c r="AB258" s="204"/>
      <c r="AC258" s="204">
        <v>29060.6</v>
      </c>
      <c r="AD258" s="204"/>
      <c r="AE258" s="204">
        <v>431163.8</v>
      </c>
      <c r="AF258" s="204">
        <v>13935</v>
      </c>
      <c r="AG258" s="204">
        <v>182650</v>
      </c>
      <c r="AH258" s="204">
        <v>225015.75</v>
      </c>
      <c r="AI258" s="204">
        <v>40650</v>
      </c>
      <c r="AJ258" s="204">
        <v>176973.7</v>
      </c>
      <c r="AK258" s="204">
        <v>38290</v>
      </c>
      <c r="AL258" s="204">
        <v>7173341.2300000004</v>
      </c>
      <c r="AM258" s="204">
        <v>2500</v>
      </c>
      <c r="AN258" s="204">
        <v>286160</v>
      </c>
      <c r="AO258" s="204">
        <v>236710.6</v>
      </c>
      <c r="AP258" s="204"/>
      <c r="AQ258" s="204">
        <v>209525</v>
      </c>
      <c r="AR258" s="204"/>
      <c r="AS258" s="204">
        <v>957770.98</v>
      </c>
      <c r="AT258" s="204">
        <v>53660.5</v>
      </c>
      <c r="AU258" s="204">
        <v>28000</v>
      </c>
      <c r="AV258" s="204">
        <v>27317.5</v>
      </c>
      <c r="AW258" s="204">
        <v>85300</v>
      </c>
      <c r="AX258" s="204">
        <v>25920</v>
      </c>
      <c r="AY258" s="204">
        <v>20725.18</v>
      </c>
      <c r="AZ258" s="204"/>
      <c r="BA258" s="204">
        <v>91250</v>
      </c>
      <c r="BB258" s="204">
        <v>294008</v>
      </c>
      <c r="BC258" s="204">
        <v>58520</v>
      </c>
      <c r="BD258" s="204">
        <v>2580362.1</v>
      </c>
      <c r="BE258" s="204">
        <v>124984</v>
      </c>
      <c r="BF258" s="204">
        <v>62150</v>
      </c>
      <c r="BG258" s="204">
        <v>211200</v>
      </c>
      <c r="BH258" s="204">
        <v>1670944.81</v>
      </c>
      <c r="BI258" s="204">
        <v>43147.01</v>
      </c>
      <c r="BJ258" s="204">
        <v>119300</v>
      </c>
      <c r="BK258" s="204">
        <v>98216.72</v>
      </c>
      <c r="BL258" s="204">
        <v>176823.5</v>
      </c>
      <c r="BM258" s="204">
        <v>2205229.7400000002</v>
      </c>
      <c r="BN258" s="204">
        <v>170331.74</v>
      </c>
      <c r="BO258" s="204">
        <v>170510</v>
      </c>
      <c r="BP258" s="204">
        <v>276900</v>
      </c>
      <c r="BQ258" s="204">
        <v>68810.36</v>
      </c>
      <c r="BR258" s="204">
        <v>21025</v>
      </c>
      <c r="BS258" s="206">
        <v>3512223.97</v>
      </c>
      <c r="BT258" s="206">
        <v>25850</v>
      </c>
      <c r="BU258" s="204">
        <v>89035</v>
      </c>
      <c r="BV258" s="206">
        <v>381490.13</v>
      </c>
      <c r="BW258" s="204">
        <v>30500</v>
      </c>
      <c r="BX258" s="204">
        <v>290651</v>
      </c>
      <c r="BY258" s="206">
        <v>55860.75</v>
      </c>
      <c r="BZ258" s="204">
        <v>134900</v>
      </c>
      <c r="CA258" s="204">
        <v>198637</v>
      </c>
      <c r="CB258" s="204">
        <v>91950</v>
      </c>
      <c r="CC258" s="204">
        <v>7000</v>
      </c>
      <c r="CD258" s="206">
        <v>468245.1</v>
      </c>
      <c r="CE258" s="204"/>
      <c r="CF258" s="206">
        <v>468452.5</v>
      </c>
      <c r="CG258" s="204">
        <v>22811.06</v>
      </c>
      <c r="CH258" s="204"/>
      <c r="CI258" s="206">
        <v>86720.6</v>
      </c>
      <c r="CJ258" s="206">
        <v>46750</v>
      </c>
      <c r="CK258" s="206">
        <v>76575</v>
      </c>
      <c r="CL258" s="204">
        <v>49160</v>
      </c>
      <c r="CM258" s="204"/>
    </row>
    <row r="259" spans="1:91" ht="24.6">
      <c r="A259" s="125">
        <v>29</v>
      </c>
      <c r="B259" s="255" t="s">
        <v>986</v>
      </c>
      <c r="C259" s="145" t="s">
        <v>554</v>
      </c>
      <c r="D259" s="204"/>
      <c r="E259" s="204"/>
      <c r="F259" s="204"/>
      <c r="G259" s="204">
        <v>145980</v>
      </c>
      <c r="H259" s="204"/>
      <c r="I259" s="204"/>
      <c r="J259" s="204"/>
      <c r="K259" s="204">
        <v>500</v>
      </c>
      <c r="L259" s="204"/>
      <c r="M259" s="204">
        <v>68140</v>
      </c>
      <c r="N259" s="204"/>
      <c r="O259" s="204"/>
      <c r="P259" s="204">
        <v>2050</v>
      </c>
      <c r="Q259" s="204">
        <v>1550</v>
      </c>
      <c r="R259" s="204"/>
      <c r="S259" s="204"/>
      <c r="T259" s="204"/>
      <c r="U259" s="204">
        <v>15890</v>
      </c>
      <c r="V259" s="204"/>
      <c r="W259" s="204"/>
      <c r="X259" s="204">
        <v>20000</v>
      </c>
      <c r="Y259" s="204">
        <v>2500</v>
      </c>
      <c r="Z259" s="204">
        <v>6700</v>
      </c>
      <c r="AA259" s="204">
        <v>3190</v>
      </c>
      <c r="AB259" s="204"/>
      <c r="AC259" s="204">
        <v>21180</v>
      </c>
      <c r="AD259" s="204"/>
      <c r="AE259" s="204"/>
      <c r="AF259" s="204"/>
      <c r="AG259" s="204">
        <v>14000</v>
      </c>
      <c r="AH259" s="204">
        <v>4830</v>
      </c>
      <c r="AI259" s="204"/>
      <c r="AJ259" s="204">
        <v>9500</v>
      </c>
      <c r="AK259" s="204">
        <v>2070</v>
      </c>
      <c r="AL259" s="204">
        <v>3400</v>
      </c>
      <c r="AM259" s="204"/>
      <c r="AN259" s="204"/>
      <c r="AO259" s="204">
        <v>20500</v>
      </c>
      <c r="AP259" s="204">
        <v>3300</v>
      </c>
      <c r="AQ259" s="204"/>
      <c r="AR259" s="204">
        <v>6000</v>
      </c>
      <c r="AS259" s="204"/>
      <c r="AT259" s="204"/>
      <c r="AU259" s="204"/>
      <c r="AV259" s="204">
        <v>4990</v>
      </c>
      <c r="AW259" s="204">
        <v>4460</v>
      </c>
      <c r="AX259" s="204"/>
      <c r="AY259" s="204"/>
      <c r="AZ259" s="204"/>
      <c r="BA259" s="204"/>
      <c r="BB259" s="204">
        <v>219780</v>
      </c>
      <c r="BC259" s="204">
        <v>3900</v>
      </c>
      <c r="BD259" s="204"/>
      <c r="BE259" s="204"/>
      <c r="BF259" s="204"/>
      <c r="BG259" s="204"/>
      <c r="BH259" s="204">
        <v>4456.55</v>
      </c>
      <c r="BI259" s="204">
        <v>950</v>
      </c>
      <c r="BJ259" s="204"/>
      <c r="BK259" s="204"/>
      <c r="BL259" s="204"/>
      <c r="BM259" s="204">
        <v>319910</v>
      </c>
      <c r="BN259" s="204">
        <v>4400</v>
      </c>
      <c r="BO259" s="204"/>
      <c r="BP259" s="204">
        <v>800</v>
      </c>
      <c r="BQ259" s="204"/>
      <c r="BR259" s="204">
        <v>8240</v>
      </c>
      <c r="BS259" s="206">
        <v>59000</v>
      </c>
      <c r="BT259" s="206"/>
      <c r="BU259" s="206"/>
      <c r="BV259" s="206"/>
      <c r="BW259" s="206"/>
      <c r="BX259" s="206">
        <v>4555</v>
      </c>
      <c r="BY259" s="206"/>
      <c r="BZ259" s="206"/>
      <c r="CA259" s="206">
        <v>4900</v>
      </c>
      <c r="CB259" s="206">
        <v>13500</v>
      </c>
      <c r="CC259" s="206"/>
      <c r="CD259" s="206"/>
      <c r="CE259" s="206"/>
      <c r="CF259" s="206"/>
      <c r="CG259" s="206">
        <v>1590</v>
      </c>
      <c r="CH259" s="206"/>
      <c r="CI259" s="206"/>
      <c r="CJ259" s="206">
        <v>7800</v>
      </c>
      <c r="CK259" s="206"/>
      <c r="CL259" s="206"/>
      <c r="CM259" s="206"/>
    </row>
    <row r="260" spans="1:91" ht="24.6">
      <c r="A260" s="125">
        <v>29</v>
      </c>
      <c r="B260" s="255" t="s">
        <v>987</v>
      </c>
      <c r="C260" s="145" t="s">
        <v>555</v>
      </c>
      <c r="D260" s="204">
        <v>83750</v>
      </c>
      <c r="E260" s="204"/>
      <c r="F260" s="204">
        <v>114775</v>
      </c>
      <c r="G260" s="204">
        <v>1600</v>
      </c>
      <c r="H260" s="204"/>
      <c r="I260" s="204"/>
      <c r="J260" s="204"/>
      <c r="K260" s="204">
        <v>40264</v>
      </c>
      <c r="L260" s="204">
        <v>23000</v>
      </c>
      <c r="M260" s="204">
        <v>4600</v>
      </c>
      <c r="N260" s="204">
        <v>49909</v>
      </c>
      <c r="O260" s="204">
        <v>21935</v>
      </c>
      <c r="P260" s="204">
        <v>241476</v>
      </c>
      <c r="Q260" s="204"/>
      <c r="R260" s="204">
        <v>27947.33</v>
      </c>
      <c r="S260" s="204"/>
      <c r="T260" s="204">
        <v>56496</v>
      </c>
      <c r="U260" s="204">
        <v>79358.009999999995</v>
      </c>
      <c r="V260" s="204">
        <v>180685.75</v>
      </c>
      <c r="W260" s="204"/>
      <c r="X260" s="204">
        <v>283025.52</v>
      </c>
      <c r="Y260" s="204">
        <v>153500</v>
      </c>
      <c r="Z260" s="204"/>
      <c r="AA260" s="204">
        <v>61002.48</v>
      </c>
      <c r="AB260" s="204"/>
      <c r="AC260" s="204">
        <v>21500</v>
      </c>
      <c r="AD260" s="204">
        <v>18925.29</v>
      </c>
      <c r="AE260" s="204">
        <v>102934</v>
      </c>
      <c r="AF260" s="204">
        <v>26403</v>
      </c>
      <c r="AG260" s="204">
        <v>49840</v>
      </c>
      <c r="AH260" s="204">
        <v>94574</v>
      </c>
      <c r="AI260" s="204">
        <v>131646</v>
      </c>
      <c r="AJ260" s="204">
        <v>53018.5</v>
      </c>
      <c r="AK260" s="204">
        <v>22827.25</v>
      </c>
      <c r="AL260" s="204">
        <v>556727.19999999995</v>
      </c>
      <c r="AM260" s="204">
        <v>94365.2</v>
      </c>
      <c r="AN260" s="204"/>
      <c r="AO260" s="204">
        <v>138578.5</v>
      </c>
      <c r="AP260" s="204">
        <v>28604</v>
      </c>
      <c r="AQ260" s="204">
        <v>46117</v>
      </c>
      <c r="AR260" s="204">
        <v>22523.5</v>
      </c>
      <c r="AS260" s="204">
        <v>113400</v>
      </c>
      <c r="AT260" s="204">
        <v>71145</v>
      </c>
      <c r="AU260" s="204">
        <v>321778.59999999998</v>
      </c>
      <c r="AV260" s="204"/>
      <c r="AW260" s="204"/>
      <c r="AX260" s="204">
        <v>34889.800000000003</v>
      </c>
      <c r="AY260" s="204">
        <v>36380</v>
      </c>
      <c r="AZ260" s="204"/>
      <c r="BA260" s="204"/>
      <c r="BB260" s="204"/>
      <c r="BC260" s="204">
        <v>25180</v>
      </c>
      <c r="BD260" s="204">
        <v>113021.7</v>
      </c>
      <c r="BE260" s="204">
        <v>49000</v>
      </c>
      <c r="BF260" s="204"/>
      <c r="BG260" s="204"/>
      <c r="BH260" s="204">
        <v>109578.92</v>
      </c>
      <c r="BI260" s="204"/>
      <c r="BJ260" s="204"/>
      <c r="BK260" s="204">
        <v>23000</v>
      </c>
      <c r="BL260" s="204"/>
      <c r="BM260" s="204">
        <v>164924.70000000001</v>
      </c>
      <c r="BN260" s="204">
        <v>146990.79999999999</v>
      </c>
      <c r="BO260" s="204">
        <v>4880</v>
      </c>
      <c r="BP260" s="204"/>
      <c r="BQ260" s="204">
        <v>19590</v>
      </c>
      <c r="BR260" s="204">
        <v>30495</v>
      </c>
      <c r="BS260" s="206">
        <v>1069525.72</v>
      </c>
      <c r="BT260" s="206">
        <v>50076</v>
      </c>
      <c r="BU260" s="206">
        <v>10000</v>
      </c>
      <c r="BV260" s="206">
        <v>99638</v>
      </c>
      <c r="BW260" s="206">
        <v>25975.1</v>
      </c>
      <c r="BX260" s="206">
        <v>28000</v>
      </c>
      <c r="BY260" s="206">
        <v>144154.57</v>
      </c>
      <c r="BZ260" s="206"/>
      <c r="CA260" s="206"/>
      <c r="CB260" s="204">
        <v>17548</v>
      </c>
      <c r="CC260" s="206">
        <v>374710</v>
      </c>
      <c r="CD260" s="206"/>
      <c r="CE260" s="206"/>
      <c r="CF260" s="206"/>
      <c r="CG260" s="204"/>
      <c r="CH260" s="206"/>
      <c r="CI260" s="204">
        <v>20600</v>
      </c>
      <c r="CJ260" s="204">
        <v>51841.5</v>
      </c>
      <c r="CK260" s="206"/>
      <c r="CL260" s="204"/>
      <c r="CM260" s="204"/>
    </row>
    <row r="261" spans="1:91" ht="24.6">
      <c r="A261" s="125">
        <v>29</v>
      </c>
      <c r="B261" s="255" t="s">
        <v>988</v>
      </c>
      <c r="C261" s="145" t="s">
        <v>556</v>
      </c>
      <c r="D261" s="204">
        <v>416678.75</v>
      </c>
      <c r="E261" s="204"/>
      <c r="F261" s="204"/>
      <c r="G261" s="204"/>
      <c r="H261" s="204"/>
      <c r="I261" s="204"/>
      <c r="J261" s="204"/>
      <c r="K261" s="204">
        <v>10750</v>
      </c>
      <c r="L261" s="204"/>
      <c r="M261" s="204">
        <v>78645.02</v>
      </c>
      <c r="N261" s="204">
        <v>52162.5</v>
      </c>
      <c r="O261" s="204"/>
      <c r="P261" s="204">
        <v>1014167.75</v>
      </c>
      <c r="Q261" s="204"/>
      <c r="R261" s="204"/>
      <c r="S261" s="204"/>
      <c r="T261" s="204"/>
      <c r="U261" s="204"/>
      <c r="V261" s="204"/>
      <c r="W261" s="204"/>
      <c r="X261" s="204">
        <v>282480</v>
      </c>
      <c r="Y261" s="204"/>
      <c r="Z261" s="204"/>
      <c r="AA261" s="204"/>
      <c r="AB261" s="204"/>
      <c r="AC261" s="204"/>
      <c r="AD261" s="204"/>
      <c r="AE261" s="204"/>
      <c r="AF261" s="204"/>
      <c r="AG261" s="204"/>
      <c r="AH261" s="204"/>
      <c r="AI261" s="204"/>
      <c r="AJ261" s="204"/>
      <c r="AK261" s="204"/>
      <c r="AL261" s="204">
        <v>451624</v>
      </c>
      <c r="AM261" s="204"/>
      <c r="AN261" s="204"/>
      <c r="AO261" s="204">
        <v>8000</v>
      </c>
      <c r="AP261" s="204"/>
      <c r="AQ261" s="204"/>
      <c r="AR261" s="204"/>
      <c r="AS261" s="204"/>
      <c r="AT261" s="204"/>
      <c r="AU261" s="204"/>
      <c r="AV261" s="204">
        <v>13000</v>
      </c>
      <c r="AW261" s="204"/>
      <c r="AX261" s="204"/>
      <c r="AY261" s="204">
        <v>35310</v>
      </c>
      <c r="AZ261" s="204"/>
      <c r="BA261" s="204"/>
      <c r="BB261" s="204">
        <v>620641.02</v>
      </c>
      <c r="BC261" s="204">
        <v>173607.5</v>
      </c>
      <c r="BD261" s="204">
        <v>15484.5</v>
      </c>
      <c r="BE261" s="204"/>
      <c r="BF261" s="204"/>
      <c r="BG261" s="204"/>
      <c r="BH261" s="204">
        <v>187464</v>
      </c>
      <c r="BI261" s="204"/>
      <c r="BJ261" s="204"/>
      <c r="BK261" s="204"/>
      <c r="BL261" s="204">
        <v>33705</v>
      </c>
      <c r="BM261" s="204">
        <v>1757646.9</v>
      </c>
      <c r="BN261" s="204"/>
      <c r="BO261" s="204"/>
      <c r="BP261" s="204"/>
      <c r="BQ261" s="204"/>
      <c r="BR261" s="204"/>
      <c r="BS261" s="206">
        <v>164724.4</v>
      </c>
      <c r="BT261" s="204"/>
      <c r="BU261" s="206"/>
      <c r="BV261" s="206">
        <v>364014</v>
      </c>
      <c r="BW261" s="206"/>
      <c r="BX261" s="204"/>
      <c r="BY261" s="206">
        <v>81320</v>
      </c>
      <c r="BZ261" s="204"/>
      <c r="CA261" s="206"/>
      <c r="CB261" s="206"/>
      <c r="CC261" s="206"/>
      <c r="CD261" s="206">
        <v>179764.28</v>
      </c>
      <c r="CE261" s="206"/>
      <c r="CF261" s="206">
        <v>98440</v>
      </c>
      <c r="CG261" s="206"/>
      <c r="CH261" s="206"/>
      <c r="CI261" s="204"/>
      <c r="CJ261" s="206"/>
      <c r="CK261" s="206">
        <v>17120</v>
      </c>
      <c r="CL261" s="206"/>
      <c r="CM261" s="206"/>
    </row>
    <row r="262" spans="1:91" ht="24.6">
      <c r="A262" s="125">
        <v>29</v>
      </c>
      <c r="B262" s="255" t="s">
        <v>989</v>
      </c>
      <c r="C262" s="145" t="s">
        <v>557</v>
      </c>
      <c r="D262" s="204"/>
      <c r="E262" s="204"/>
      <c r="F262" s="204"/>
      <c r="G262" s="204"/>
      <c r="H262" s="204"/>
      <c r="I262" s="204"/>
      <c r="J262" s="204"/>
      <c r="K262" s="204"/>
      <c r="L262" s="204"/>
      <c r="M262" s="204"/>
      <c r="N262" s="204"/>
      <c r="O262" s="204"/>
      <c r="P262" s="204"/>
      <c r="Q262" s="204"/>
      <c r="R262" s="204"/>
      <c r="S262" s="204"/>
      <c r="T262" s="204"/>
      <c r="U262" s="204"/>
      <c r="V262" s="204"/>
      <c r="W262" s="204"/>
      <c r="X262" s="204"/>
      <c r="Y262" s="204"/>
      <c r="Z262" s="204"/>
      <c r="AA262" s="204"/>
      <c r="AB262" s="204"/>
      <c r="AC262" s="204"/>
      <c r="AD262" s="204"/>
      <c r="AE262" s="204"/>
      <c r="AF262" s="204"/>
      <c r="AG262" s="204"/>
      <c r="AH262" s="204"/>
      <c r="AI262" s="204"/>
      <c r="AJ262" s="204"/>
      <c r="AK262" s="204"/>
      <c r="AL262" s="204">
        <v>600000</v>
      </c>
      <c r="AM262" s="204"/>
      <c r="AN262" s="204"/>
      <c r="AO262" s="204"/>
      <c r="AP262" s="204"/>
      <c r="AQ262" s="204"/>
      <c r="AR262" s="204">
        <v>124983</v>
      </c>
      <c r="AS262" s="204"/>
      <c r="AT262" s="204">
        <v>8250</v>
      </c>
      <c r="AU262" s="204">
        <v>44500</v>
      </c>
      <c r="AV262" s="204"/>
      <c r="AW262" s="204"/>
      <c r="AX262" s="204"/>
      <c r="AY262" s="204"/>
      <c r="AZ262" s="204"/>
      <c r="BA262" s="204"/>
      <c r="BB262" s="204"/>
      <c r="BC262" s="204"/>
      <c r="BD262" s="204"/>
      <c r="BE262" s="204"/>
      <c r="BF262" s="204"/>
      <c r="BG262" s="204"/>
      <c r="BH262" s="204"/>
      <c r="BI262" s="204"/>
      <c r="BJ262" s="204"/>
      <c r="BK262" s="204"/>
      <c r="BL262" s="204"/>
      <c r="BM262" s="204"/>
      <c r="BN262" s="204"/>
      <c r="BO262" s="204"/>
      <c r="BP262" s="204"/>
      <c r="BQ262" s="204"/>
      <c r="BR262" s="204"/>
      <c r="BS262" s="206"/>
      <c r="BT262" s="206"/>
      <c r="BU262" s="206"/>
      <c r="BV262" s="206"/>
      <c r="BW262" s="206"/>
      <c r="BX262" s="206"/>
      <c r="BY262" s="206"/>
      <c r="BZ262" s="206"/>
      <c r="CA262" s="206"/>
      <c r="CB262" s="204"/>
      <c r="CC262" s="206"/>
      <c r="CD262" s="204"/>
      <c r="CE262" s="206"/>
      <c r="CF262" s="206"/>
      <c r="CG262" s="206"/>
      <c r="CH262" s="206"/>
      <c r="CI262" s="206"/>
      <c r="CJ262" s="204"/>
      <c r="CK262" s="206"/>
      <c r="CL262" s="206"/>
      <c r="CM262" s="206"/>
    </row>
    <row r="263" spans="1:91" ht="24.6">
      <c r="A263" s="125">
        <v>29</v>
      </c>
      <c r="B263" s="255" t="s">
        <v>990</v>
      </c>
      <c r="C263" s="145" t="s">
        <v>558</v>
      </c>
      <c r="D263" s="204">
        <v>219126</v>
      </c>
      <c r="E263" s="204">
        <v>58140</v>
      </c>
      <c r="F263" s="204"/>
      <c r="G263" s="204">
        <v>226605</v>
      </c>
      <c r="H263" s="204"/>
      <c r="I263" s="204"/>
      <c r="J263" s="204">
        <v>235755.4</v>
      </c>
      <c r="K263" s="204">
        <v>46080</v>
      </c>
      <c r="L263" s="204"/>
      <c r="M263" s="204">
        <v>280711.99</v>
      </c>
      <c r="N263" s="204">
        <v>409246.48</v>
      </c>
      <c r="O263" s="204"/>
      <c r="P263" s="204">
        <v>261840</v>
      </c>
      <c r="Q263" s="204"/>
      <c r="R263" s="204"/>
      <c r="S263" s="204"/>
      <c r="T263" s="204">
        <v>84157</v>
      </c>
      <c r="U263" s="204">
        <v>86930</v>
      </c>
      <c r="V263" s="204"/>
      <c r="W263" s="204"/>
      <c r="X263" s="204">
        <v>2954454</v>
      </c>
      <c r="Y263" s="204">
        <v>60000</v>
      </c>
      <c r="Z263" s="204"/>
      <c r="AA263" s="204"/>
      <c r="AB263" s="204"/>
      <c r="AC263" s="204"/>
      <c r="AD263" s="204"/>
      <c r="AE263" s="204"/>
      <c r="AF263" s="204"/>
      <c r="AG263" s="204">
        <v>34702.019999999997</v>
      </c>
      <c r="AH263" s="204"/>
      <c r="AI263" s="204">
        <v>84500</v>
      </c>
      <c r="AJ263" s="204"/>
      <c r="AK263" s="204"/>
      <c r="AL263" s="204">
        <v>12142971.68</v>
      </c>
      <c r="AM263" s="204"/>
      <c r="AN263" s="204"/>
      <c r="AO263" s="204"/>
      <c r="AP263" s="204">
        <v>300000</v>
      </c>
      <c r="AQ263" s="204"/>
      <c r="AR263" s="204">
        <v>89280</v>
      </c>
      <c r="AS263" s="204"/>
      <c r="AT263" s="204">
        <v>33170</v>
      </c>
      <c r="AU263" s="204">
        <v>497417</v>
      </c>
      <c r="AV263" s="204">
        <v>348000</v>
      </c>
      <c r="AW263" s="204">
        <v>5000</v>
      </c>
      <c r="AX263" s="204">
        <v>79680</v>
      </c>
      <c r="AY263" s="204">
        <v>22000</v>
      </c>
      <c r="AZ263" s="204"/>
      <c r="BA263" s="204"/>
      <c r="BB263" s="204"/>
      <c r="BC263" s="204"/>
      <c r="BD263" s="204"/>
      <c r="BE263" s="204">
        <v>165580</v>
      </c>
      <c r="BF263" s="204">
        <v>434768</v>
      </c>
      <c r="BG263" s="204"/>
      <c r="BH263" s="204">
        <v>1121823.74</v>
      </c>
      <c r="BI263" s="204">
        <v>161508.68</v>
      </c>
      <c r="BJ263" s="204"/>
      <c r="BK263" s="204"/>
      <c r="BL263" s="204"/>
      <c r="BM263" s="204"/>
      <c r="BN263" s="204"/>
      <c r="BO263" s="204"/>
      <c r="BP263" s="204"/>
      <c r="BQ263" s="204">
        <v>61436.66</v>
      </c>
      <c r="BR263" s="204">
        <v>258940</v>
      </c>
      <c r="BS263" s="206">
        <v>4697456.4000000004</v>
      </c>
      <c r="BT263" s="204">
        <v>325250</v>
      </c>
      <c r="BU263" s="204"/>
      <c r="BV263" s="206">
        <v>244927.5</v>
      </c>
      <c r="BW263" s="206">
        <v>60000</v>
      </c>
      <c r="BX263" s="206">
        <v>5700</v>
      </c>
      <c r="BY263" s="206">
        <v>150333.34</v>
      </c>
      <c r="BZ263" s="206"/>
      <c r="CA263" s="204">
        <v>58500</v>
      </c>
      <c r="CB263" s="206"/>
      <c r="CC263" s="206"/>
      <c r="CD263" s="206">
        <v>7811</v>
      </c>
      <c r="CE263" s="206"/>
      <c r="CF263" s="206">
        <v>87500</v>
      </c>
      <c r="CG263" s="204">
        <v>38500</v>
      </c>
      <c r="CH263" s="206"/>
      <c r="CI263" s="204"/>
      <c r="CJ263" s="206">
        <v>7000</v>
      </c>
      <c r="CK263" s="206"/>
      <c r="CL263" s="204">
        <v>14552</v>
      </c>
      <c r="CM263" s="206">
        <v>64998.31</v>
      </c>
    </row>
    <row r="264" spans="1:91" ht="24.6">
      <c r="A264" s="125">
        <v>29</v>
      </c>
      <c r="B264" s="255" t="s">
        <v>991</v>
      </c>
      <c r="C264" s="145" t="s">
        <v>559</v>
      </c>
      <c r="D264" s="204">
        <v>155408</v>
      </c>
      <c r="E264" s="204"/>
      <c r="F264" s="204"/>
      <c r="G264" s="204"/>
      <c r="H264" s="204">
        <v>10700</v>
      </c>
      <c r="I264" s="204"/>
      <c r="J264" s="204">
        <v>49220</v>
      </c>
      <c r="K264" s="204">
        <v>129040</v>
      </c>
      <c r="L264" s="204">
        <v>124940</v>
      </c>
      <c r="M264" s="204">
        <v>238750</v>
      </c>
      <c r="N264" s="204"/>
      <c r="O264" s="204"/>
      <c r="P264" s="204">
        <v>246195</v>
      </c>
      <c r="Q264" s="204">
        <v>104800</v>
      </c>
      <c r="R264" s="204"/>
      <c r="S264" s="204">
        <v>35600</v>
      </c>
      <c r="T264" s="204">
        <v>3900</v>
      </c>
      <c r="U264" s="204">
        <v>30500</v>
      </c>
      <c r="V264" s="204"/>
      <c r="W264" s="204"/>
      <c r="X264" s="204">
        <v>642145</v>
      </c>
      <c r="Y264" s="204"/>
      <c r="Z264" s="204">
        <v>139450</v>
      </c>
      <c r="AA264" s="204">
        <v>49050</v>
      </c>
      <c r="AB264" s="204">
        <v>18000</v>
      </c>
      <c r="AC264" s="204"/>
      <c r="AD264" s="204">
        <v>28900</v>
      </c>
      <c r="AE264" s="204">
        <v>1399410</v>
      </c>
      <c r="AF264" s="204"/>
      <c r="AG264" s="204">
        <v>63200</v>
      </c>
      <c r="AH264" s="204">
        <v>53450</v>
      </c>
      <c r="AI264" s="204"/>
      <c r="AJ264" s="204"/>
      <c r="AK264" s="204"/>
      <c r="AL264" s="204">
        <v>551669.5</v>
      </c>
      <c r="AM264" s="204"/>
      <c r="AN264" s="204"/>
      <c r="AO264" s="204"/>
      <c r="AP264" s="204">
        <v>85187</v>
      </c>
      <c r="AQ264" s="204"/>
      <c r="AR264" s="204"/>
      <c r="AS264" s="204"/>
      <c r="AT264" s="204">
        <v>20800</v>
      </c>
      <c r="AU264" s="204">
        <v>136800</v>
      </c>
      <c r="AV264" s="204"/>
      <c r="AW264" s="204"/>
      <c r="AX264" s="204">
        <v>20600</v>
      </c>
      <c r="AY264" s="204"/>
      <c r="AZ264" s="204">
        <v>183947</v>
      </c>
      <c r="BA264" s="204"/>
      <c r="BB264" s="204">
        <v>234810</v>
      </c>
      <c r="BC264" s="204">
        <v>1200</v>
      </c>
      <c r="BD264" s="204">
        <v>96810</v>
      </c>
      <c r="BE264" s="204"/>
      <c r="BF264" s="204">
        <v>14500</v>
      </c>
      <c r="BG264" s="204">
        <v>2600</v>
      </c>
      <c r="BH264" s="204"/>
      <c r="BI264" s="204"/>
      <c r="BJ264" s="204">
        <v>17833.330000000002</v>
      </c>
      <c r="BK264" s="204"/>
      <c r="BL264" s="204"/>
      <c r="BM264" s="204"/>
      <c r="BN264" s="204"/>
      <c r="BO264" s="204"/>
      <c r="BP264" s="204"/>
      <c r="BQ264" s="204">
        <v>15530</v>
      </c>
      <c r="BR264" s="204">
        <v>98790</v>
      </c>
      <c r="BS264" s="206">
        <v>1471660.08</v>
      </c>
      <c r="BT264" s="204">
        <v>18457.5</v>
      </c>
      <c r="BU264" s="204"/>
      <c r="BV264" s="204"/>
      <c r="BW264" s="204">
        <v>5900</v>
      </c>
      <c r="BX264" s="204">
        <v>9300</v>
      </c>
      <c r="BY264" s="204">
        <v>58000</v>
      </c>
      <c r="BZ264" s="204"/>
      <c r="CA264" s="204">
        <v>243150</v>
      </c>
      <c r="CB264" s="204">
        <v>5938.5</v>
      </c>
      <c r="CC264" s="204"/>
      <c r="CD264" s="204">
        <v>77050</v>
      </c>
      <c r="CE264" s="204"/>
      <c r="CF264" s="204">
        <v>145610</v>
      </c>
      <c r="CG264" s="204"/>
      <c r="CH264" s="204">
        <v>22175</v>
      </c>
      <c r="CI264" s="204">
        <v>11000</v>
      </c>
      <c r="CJ264" s="204">
        <v>49710</v>
      </c>
      <c r="CK264" s="206"/>
      <c r="CL264" s="204"/>
      <c r="CM264" s="204"/>
    </row>
    <row r="265" spans="1:91" ht="24.6">
      <c r="A265" s="125">
        <v>29</v>
      </c>
      <c r="B265" s="255" t="s">
        <v>992</v>
      </c>
      <c r="C265" s="145" t="s">
        <v>560</v>
      </c>
      <c r="D265" s="204"/>
      <c r="E265" s="204"/>
      <c r="F265" s="204"/>
      <c r="G265" s="204">
        <v>433225</v>
      </c>
      <c r="H265" s="204">
        <v>54400</v>
      </c>
      <c r="I265" s="204"/>
      <c r="J265" s="204"/>
      <c r="K265" s="204"/>
      <c r="L265" s="204">
        <v>354400</v>
      </c>
      <c r="M265" s="204">
        <v>65225</v>
      </c>
      <c r="N265" s="204"/>
      <c r="O265" s="204"/>
      <c r="P265" s="204"/>
      <c r="Q265" s="204"/>
      <c r="R265" s="204"/>
      <c r="S265" s="204"/>
      <c r="T265" s="204">
        <v>781695.63</v>
      </c>
      <c r="U265" s="204"/>
      <c r="V265" s="204"/>
      <c r="W265" s="204"/>
      <c r="X265" s="204"/>
      <c r="Y265" s="204">
        <v>391000</v>
      </c>
      <c r="Z265" s="204">
        <v>106800</v>
      </c>
      <c r="AA265" s="204">
        <v>94400</v>
      </c>
      <c r="AB265" s="204">
        <v>1079700</v>
      </c>
      <c r="AC265" s="204"/>
      <c r="AD265" s="204"/>
      <c r="AE265" s="204"/>
      <c r="AF265" s="204"/>
      <c r="AG265" s="204">
        <v>748500</v>
      </c>
      <c r="AH265" s="204"/>
      <c r="AI265" s="204"/>
      <c r="AJ265" s="204">
        <v>15000</v>
      </c>
      <c r="AK265" s="204"/>
      <c r="AL265" s="204"/>
      <c r="AM265" s="204">
        <v>1157800</v>
      </c>
      <c r="AN265" s="204">
        <v>206400</v>
      </c>
      <c r="AO265" s="204"/>
      <c r="AP265" s="204">
        <v>20010</v>
      </c>
      <c r="AQ265" s="204"/>
      <c r="AR265" s="204"/>
      <c r="AS265" s="204"/>
      <c r="AT265" s="204">
        <v>390331</v>
      </c>
      <c r="AU265" s="204">
        <v>100000</v>
      </c>
      <c r="AV265" s="204">
        <v>0</v>
      </c>
      <c r="AW265" s="204"/>
      <c r="AX265" s="204"/>
      <c r="AY265" s="204"/>
      <c r="AZ265" s="204">
        <v>53000</v>
      </c>
      <c r="BA265" s="204"/>
      <c r="BB265" s="204"/>
      <c r="BC265" s="204"/>
      <c r="BD265" s="204"/>
      <c r="BE265" s="204">
        <v>16000</v>
      </c>
      <c r="BF265" s="204"/>
      <c r="BG265" s="204"/>
      <c r="BH265" s="204"/>
      <c r="BI265" s="204"/>
      <c r="BJ265" s="204"/>
      <c r="BK265" s="204"/>
      <c r="BL265" s="204"/>
      <c r="BM265" s="204"/>
      <c r="BN265" s="204"/>
      <c r="BO265" s="204">
        <v>59500</v>
      </c>
      <c r="BP265" s="204"/>
      <c r="BQ265" s="204"/>
      <c r="BR265" s="204"/>
      <c r="BS265" s="206"/>
      <c r="BT265" s="204"/>
      <c r="BU265" s="206"/>
      <c r="BV265" s="204"/>
      <c r="BW265" s="204"/>
      <c r="BX265" s="204">
        <v>15500</v>
      </c>
      <c r="BY265" s="204"/>
      <c r="BZ265" s="206"/>
      <c r="CA265" s="204">
        <v>498000</v>
      </c>
      <c r="CB265" s="204">
        <v>117000</v>
      </c>
      <c r="CC265" s="204"/>
      <c r="CD265" s="206"/>
      <c r="CE265" s="204"/>
      <c r="CF265" s="204"/>
      <c r="CG265" s="204"/>
      <c r="CH265" s="206"/>
      <c r="CI265" s="204">
        <v>1258000</v>
      </c>
      <c r="CJ265" s="204"/>
      <c r="CK265" s="204"/>
      <c r="CL265" s="204"/>
      <c r="CM265" s="206"/>
    </row>
    <row r="266" spans="1:91" ht="24.6">
      <c r="A266" s="125">
        <v>28</v>
      </c>
      <c r="B266" s="255" t="s">
        <v>993</v>
      </c>
      <c r="C266" s="145" t="s">
        <v>561</v>
      </c>
      <c r="D266" s="204">
        <v>2755722.23</v>
      </c>
      <c r="E266" s="204">
        <v>331908.40000000002</v>
      </c>
      <c r="F266" s="204">
        <v>233886</v>
      </c>
      <c r="G266" s="204">
        <v>426572.7</v>
      </c>
      <c r="H266" s="204">
        <v>278553</v>
      </c>
      <c r="I266" s="204">
        <v>412278.4</v>
      </c>
      <c r="J266" s="204">
        <v>179578</v>
      </c>
      <c r="K266" s="204">
        <v>760600</v>
      </c>
      <c r="L266" s="204">
        <v>476947.20000000001</v>
      </c>
      <c r="M266" s="204">
        <v>325288.27</v>
      </c>
      <c r="N266" s="204">
        <v>764471.58</v>
      </c>
      <c r="O266" s="204">
        <v>101927</v>
      </c>
      <c r="P266" s="204">
        <v>951999.8</v>
      </c>
      <c r="Q266" s="204">
        <v>440923.2</v>
      </c>
      <c r="R266" s="204">
        <v>639868</v>
      </c>
      <c r="S266" s="204">
        <v>523313.1</v>
      </c>
      <c r="T266" s="204">
        <v>300188</v>
      </c>
      <c r="U266" s="204">
        <v>356422.2</v>
      </c>
      <c r="V266" s="204">
        <v>301875.71000000002</v>
      </c>
      <c r="W266" s="204">
        <v>153600</v>
      </c>
      <c r="X266" s="204">
        <v>3626826.2</v>
      </c>
      <c r="Y266" s="204">
        <v>183910</v>
      </c>
      <c r="Z266" s="204">
        <v>698987</v>
      </c>
      <c r="AA266" s="204">
        <v>676194</v>
      </c>
      <c r="AB266" s="204">
        <v>288863.65000000002</v>
      </c>
      <c r="AC266" s="204">
        <v>290827.5</v>
      </c>
      <c r="AD266" s="204">
        <v>339168</v>
      </c>
      <c r="AE266" s="204">
        <v>436381</v>
      </c>
      <c r="AF266" s="204">
        <v>422637</v>
      </c>
      <c r="AG266" s="204">
        <v>272176.2</v>
      </c>
      <c r="AH266" s="204">
        <v>592116.6</v>
      </c>
      <c r="AI266" s="204">
        <v>431541.3</v>
      </c>
      <c r="AJ266" s="204">
        <v>341770.6</v>
      </c>
      <c r="AK266" s="204">
        <v>266618.71999999997</v>
      </c>
      <c r="AL266" s="204">
        <v>3366800.2</v>
      </c>
      <c r="AM266" s="204">
        <v>369735.6</v>
      </c>
      <c r="AN266" s="204">
        <v>267152.59999999998</v>
      </c>
      <c r="AO266" s="204">
        <v>763255.73</v>
      </c>
      <c r="AP266" s="204">
        <v>603003</v>
      </c>
      <c r="AQ266" s="204">
        <v>526015.6</v>
      </c>
      <c r="AR266" s="204">
        <v>220880</v>
      </c>
      <c r="AS266" s="204">
        <v>1637408.8</v>
      </c>
      <c r="AT266" s="204">
        <v>530616.80000000005</v>
      </c>
      <c r="AU266" s="204">
        <v>1529853.1</v>
      </c>
      <c r="AV266" s="204">
        <v>529909.69999999995</v>
      </c>
      <c r="AW266" s="204">
        <v>433796</v>
      </c>
      <c r="AX266" s="204">
        <v>131702</v>
      </c>
      <c r="AY266" s="204">
        <v>292761</v>
      </c>
      <c r="AZ266" s="204">
        <v>282042.2</v>
      </c>
      <c r="BA266" s="204">
        <v>282331.84999999998</v>
      </c>
      <c r="BB266" s="204">
        <v>976292.8</v>
      </c>
      <c r="BC266" s="204">
        <v>311204.75</v>
      </c>
      <c r="BD266" s="204">
        <v>837634.67</v>
      </c>
      <c r="BE266" s="204">
        <v>534204</v>
      </c>
      <c r="BF266" s="204">
        <v>153553.9</v>
      </c>
      <c r="BG266" s="204">
        <v>369873.81</v>
      </c>
      <c r="BH266" s="204">
        <v>828394.5</v>
      </c>
      <c r="BI266" s="204">
        <v>146240</v>
      </c>
      <c r="BJ266" s="204">
        <v>218439.6</v>
      </c>
      <c r="BK266" s="204">
        <v>437771</v>
      </c>
      <c r="BL266" s="204">
        <v>306764.03999999998</v>
      </c>
      <c r="BM266" s="204">
        <v>1416785.9</v>
      </c>
      <c r="BN266" s="204">
        <v>357903</v>
      </c>
      <c r="BO266" s="204">
        <v>381723.96</v>
      </c>
      <c r="BP266" s="204">
        <v>492268.7</v>
      </c>
      <c r="BQ266" s="204">
        <v>562254.6</v>
      </c>
      <c r="BR266" s="204">
        <v>281014.55</v>
      </c>
      <c r="BS266" s="206">
        <v>4224982.54</v>
      </c>
      <c r="BT266" s="206">
        <v>246960</v>
      </c>
      <c r="BU266" s="206">
        <v>320037.59000000003</v>
      </c>
      <c r="BV266" s="206">
        <v>517980</v>
      </c>
      <c r="BW266" s="206">
        <v>152841</v>
      </c>
      <c r="BX266" s="206">
        <v>269810.37</v>
      </c>
      <c r="BY266" s="206">
        <v>802224.65</v>
      </c>
      <c r="BZ266" s="206">
        <v>281659.2</v>
      </c>
      <c r="CA266" s="206">
        <v>229600</v>
      </c>
      <c r="CB266" s="206">
        <v>211500.5</v>
      </c>
      <c r="CC266" s="206">
        <v>605600</v>
      </c>
      <c r="CD266" s="206">
        <v>388370</v>
      </c>
      <c r="CE266" s="206">
        <v>491142.5</v>
      </c>
      <c r="CF266" s="206">
        <v>446140.3</v>
      </c>
      <c r="CG266" s="206">
        <v>263529.59000000003</v>
      </c>
      <c r="CH266" s="206">
        <v>191924.55</v>
      </c>
      <c r="CI266" s="206">
        <v>236344</v>
      </c>
      <c r="CJ266" s="206">
        <v>205544.7</v>
      </c>
      <c r="CK266" s="206">
        <v>736331.77</v>
      </c>
      <c r="CL266" s="206">
        <v>175219</v>
      </c>
      <c r="CM266" s="206">
        <v>188349.35</v>
      </c>
    </row>
    <row r="267" spans="1:91" ht="24.6">
      <c r="A267" s="125">
        <v>29</v>
      </c>
      <c r="B267" s="255" t="s">
        <v>994</v>
      </c>
      <c r="C267" s="145" t="s">
        <v>562</v>
      </c>
      <c r="D267" s="204"/>
      <c r="E267" s="204"/>
      <c r="F267" s="204"/>
      <c r="G267" s="204">
        <v>45820</v>
      </c>
      <c r="H267" s="204"/>
      <c r="I267" s="204"/>
      <c r="J267" s="204"/>
      <c r="K267" s="204"/>
      <c r="L267" s="204"/>
      <c r="M267" s="204"/>
      <c r="N267" s="204"/>
      <c r="O267" s="204"/>
      <c r="P267" s="204"/>
      <c r="Q267" s="204">
        <v>3900</v>
      </c>
      <c r="R267" s="204"/>
      <c r="S267" s="204">
        <v>389154</v>
      </c>
      <c r="T267" s="204">
        <v>2100</v>
      </c>
      <c r="U267" s="204">
        <v>341648</v>
      </c>
      <c r="V267" s="204">
        <v>14950</v>
      </c>
      <c r="W267" s="204"/>
      <c r="X267" s="204">
        <v>276000</v>
      </c>
      <c r="Y267" s="204"/>
      <c r="Z267" s="204"/>
      <c r="AA267" s="204"/>
      <c r="AB267" s="204"/>
      <c r="AC267" s="204"/>
      <c r="AD267" s="204"/>
      <c r="AE267" s="204"/>
      <c r="AF267" s="204"/>
      <c r="AG267" s="204"/>
      <c r="AH267" s="204"/>
      <c r="AI267" s="204"/>
      <c r="AJ267" s="204"/>
      <c r="AK267" s="204"/>
      <c r="AL267" s="204">
        <v>1600000</v>
      </c>
      <c r="AM267" s="204">
        <v>7425</v>
      </c>
      <c r="AN267" s="204"/>
      <c r="AO267" s="204"/>
      <c r="AP267" s="204">
        <v>531000</v>
      </c>
      <c r="AQ267" s="204"/>
      <c r="AR267" s="204"/>
      <c r="AS267" s="204"/>
      <c r="AT267" s="204"/>
      <c r="AU267" s="204">
        <v>545000</v>
      </c>
      <c r="AV267" s="204"/>
      <c r="AW267" s="204">
        <v>175800</v>
      </c>
      <c r="AX267" s="204"/>
      <c r="AY267" s="204"/>
      <c r="AZ267" s="204"/>
      <c r="BA267" s="204"/>
      <c r="BB267" s="204">
        <v>1071588</v>
      </c>
      <c r="BC267" s="204">
        <v>47875</v>
      </c>
      <c r="BD267" s="204">
        <v>2972441.22</v>
      </c>
      <c r="BE267" s="204">
        <v>553580</v>
      </c>
      <c r="BF267" s="204">
        <v>241100</v>
      </c>
      <c r="BG267" s="204"/>
      <c r="BH267" s="204">
        <v>5200</v>
      </c>
      <c r="BI267" s="204"/>
      <c r="BJ267" s="204"/>
      <c r="BK267" s="204"/>
      <c r="BL267" s="204"/>
      <c r="BM267" s="204">
        <v>2267748.75</v>
      </c>
      <c r="BN267" s="204">
        <v>854074</v>
      </c>
      <c r="BO267" s="204">
        <v>695046.35</v>
      </c>
      <c r="BP267" s="204">
        <v>977410</v>
      </c>
      <c r="BQ267" s="204">
        <v>492842</v>
      </c>
      <c r="BR267" s="204">
        <v>584448.88</v>
      </c>
      <c r="BS267" s="206">
        <v>6313700.0099999998</v>
      </c>
      <c r="BT267" s="206"/>
      <c r="BU267" s="206"/>
      <c r="BV267" s="206">
        <v>1065102.2</v>
      </c>
      <c r="BW267" s="204"/>
      <c r="BX267" s="204"/>
      <c r="BY267" s="204">
        <v>1218000</v>
      </c>
      <c r="BZ267" s="204"/>
      <c r="CA267" s="204"/>
      <c r="CB267" s="206"/>
      <c r="CC267" s="204"/>
      <c r="CD267" s="206">
        <v>9000</v>
      </c>
      <c r="CE267" s="206">
        <v>639946.31999999995</v>
      </c>
      <c r="CF267" s="204"/>
      <c r="CG267" s="204"/>
      <c r="CH267" s="206"/>
      <c r="CI267" s="204"/>
      <c r="CJ267" s="206"/>
      <c r="CK267" s="204">
        <v>228403.02</v>
      </c>
      <c r="CL267" s="204"/>
      <c r="CM267" s="206"/>
    </row>
    <row r="268" spans="1:91" ht="24.6">
      <c r="A268" s="125">
        <v>29</v>
      </c>
      <c r="B268" s="255" t="s">
        <v>995</v>
      </c>
      <c r="C268" s="145" t="s">
        <v>563</v>
      </c>
      <c r="D268" s="204"/>
      <c r="E268" s="204"/>
      <c r="F268" s="204"/>
      <c r="G268" s="204">
        <v>157580</v>
      </c>
      <c r="H268" s="204"/>
      <c r="I268" s="204"/>
      <c r="J268" s="204"/>
      <c r="K268" s="204"/>
      <c r="L268" s="204"/>
      <c r="M268" s="204"/>
      <c r="N268" s="204"/>
      <c r="O268" s="204"/>
      <c r="P268" s="204"/>
      <c r="Q268" s="204"/>
      <c r="R268" s="204"/>
      <c r="S268" s="204"/>
      <c r="T268" s="204">
        <v>71212.259999999995</v>
      </c>
      <c r="U268" s="204"/>
      <c r="V268" s="204"/>
      <c r="W268" s="204"/>
      <c r="X268" s="204"/>
      <c r="Y268" s="204"/>
      <c r="Z268" s="204"/>
      <c r="AA268" s="204"/>
      <c r="AB268" s="204"/>
      <c r="AC268" s="204"/>
      <c r="AD268" s="204"/>
      <c r="AE268" s="204"/>
      <c r="AF268" s="204"/>
      <c r="AG268" s="204"/>
      <c r="AH268" s="204"/>
      <c r="AI268" s="204"/>
      <c r="AJ268" s="204"/>
      <c r="AK268" s="204"/>
      <c r="AL268" s="204"/>
      <c r="AM268" s="204"/>
      <c r="AN268" s="204"/>
      <c r="AO268" s="204"/>
      <c r="AP268" s="204"/>
      <c r="AQ268" s="204"/>
      <c r="AR268" s="204"/>
      <c r="AS268" s="204"/>
      <c r="AT268" s="204"/>
      <c r="AU268" s="204"/>
      <c r="AV268" s="204"/>
      <c r="AW268" s="204"/>
      <c r="AX268" s="204"/>
      <c r="AY268" s="204"/>
      <c r="AZ268" s="204"/>
      <c r="BA268" s="204"/>
      <c r="BB268" s="204"/>
      <c r="BC268" s="204"/>
      <c r="BD268" s="204"/>
      <c r="BE268" s="204"/>
      <c r="BF268" s="204">
        <v>265440</v>
      </c>
      <c r="BG268" s="204"/>
      <c r="BH268" s="204"/>
      <c r="BI268" s="204"/>
      <c r="BJ268" s="204">
        <v>146880</v>
      </c>
      <c r="BK268" s="204">
        <v>463820</v>
      </c>
      <c r="BL268" s="204">
        <v>364056</v>
      </c>
      <c r="BM268" s="204"/>
      <c r="BN268" s="204"/>
      <c r="BO268" s="204">
        <v>40836</v>
      </c>
      <c r="BP268" s="204"/>
      <c r="BQ268" s="204"/>
      <c r="BR268" s="204">
        <v>59510</v>
      </c>
      <c r="BS268" s="206"/>
      <c r="BT268" s="206"/>
      <c r="BU268" s="206"/>
      <c r="BV268" s="206"/>
      <c r="BW268" s="206">
        <v>137430</v>
      </c>
      <c r="BX268" s="206"/>
      <c r="BY268" s="206"/>
      <c r="BZ268" s="206">
        <v>600</v>
      </c>
      <c r="CA268" s="206"/>
      <c r="CB268" s="206"/>
      <c r="CC268" s="206"/>
      <c r="CD268" s="206"/>
      <c r="CE268" s="206"/>
      <c r="CF268" s="206"/>
      <c r="CG268" s="206"/>
      <c r="CH268" s="206"/>
      <c r="CI268" s="206"/>
      <c r="CJ268" s="206"/>
      <c r="CK268" s="206"/>
      <c r="CL268" s="206">
        <v>301930</v>
      </c>
      <c r="CM268" s="206"/>
    </row>
    <row r="269" spans="1:91" ht="24.6">
      <c r="A269" s="125">
        <v>29</v>
      </c>
      <c r="B269" s="255" t="s">
        <v>996</v>
      </c>
      <c r="C269" s="128" t="s">
        <v>564</v>
      </c>
      <c r="D269" s="204"/>
      <c r="E269" s="204"/>
      <c r="F269" s="204"/>
      <c r="G269" s="204">
        <v>38000</v>
      </c>
      <c r="H269" s="204"/>
      <c r="I269" s="204"/>
      <c r="J269" s="204"/>
      <c r="K269" s="204"/>
      <c r="L269" s="204"/>
      <c r="M269" s="204"/>
      <c r="N269" s="204">
        <v>115500</v>
      </c>
      <c r="O269" s="204"/>
      <c r="P269" s="204"/>
      <c r="Q269" s="204"/>
      <c r="R269" s="204"/>
      <c r="S269" s="204"/>
      <c r="T269" s="204"/>
      <c r="U269" s="204"/>
      <c r="V269" s="204"/>
      <c r="W269" s="204"/>
      <c r="X269" s="204">
        <v>30000</v>
      </c>
      <c r="Y269" s="204"/>
      <c r="Z269" s="204"/>
      <c r="AA269" s="204"/>
      <c r="AB269" s="204"/>
      <c r="AC269" s="204"/>
      <c r="AD269" s="204"/>
      <c r="AE269" s="204"/>
      <c r="AF269" s="204"/>
      <c r="AG269" s="204"/>
      <c r="AH269" s="204"/>
      <c r="AI269" s="204"/>
      <c r="AJ269" s="204"/>
      <c r="AK269" s="204"/>
      <c r="AL269" s="204"/>
      <c r="AM269" s="204"/>
      <c r="AN269" s="204"/>
      <c r="AO269" s="204"/>
      <c r="AP269" s="204"/>
      <c r="AQ269" s="204"/>
      <c r="AR269" s="204"/>
      <c r="AS269" s="204"/>
      <c r="AT269" s="204"/>
      <c r="AU269" s="204"/>
      <c r="AV269" s="204"/>
      <c r="AW269" s="204"/>
      <c r="AX269" s="204"/>
      <c r="AY269" s="204"/>
      <c r="AZ269" s="204"/>
      <c r="BA269" s="204"/>
      <c r="BB269" s="204"/>
      <c r="BC269" s="204"/>
      <c r="BD269" s="204"/>
      <c r="BE269" s="204"/>
      <c r="BF269" s="204"/>
      <c r="BG269" s="204"/>
      <c r="BH269" s="204"/>
      <c r="BI269" s="204"/>
      <c r="BJ269" s="204"/>
      <c r="BK269" s="204"/>
      <c r="BL269" s="204"/>
      <c r="BM269" s="204"/>
      <c r="BN269" s="204"/>
      <c r="BO269" s="204"/>
      <c r="BP269" s="204"/>
      <c r="BQ269" s="204"/>
      <c r="BR269" s="204"/>
      <c r="BS269" s="206"/>
      <c r="BT269" s="206"/>
      <c r="BU269" s="206"/>
      <c r="BV269" s="206">
        <v>8000</v>
      </c>
      <c r="BW269" s="206"/>
      <c r="BX269" s="206"/>
      <c r="BY269" s="206"/>
      <c r="BZ269" s="206"/>
      <c r="CA269" s="206"/>
      <c r="CB269" s="206"/>
      <c r="CC269" s="206"/>
      <c r="CD269" s="206"/>
      <c r="CE269" s="206"/>
      <c r="CF269" s="206"/>
      <c r="CG269" s="206"/>
      <c r="CH269" s="206"/>
      <c r="CI269" s="206"/>
      <c r="CJ269" s="206"/>
      <c r="CK269" s="206"/>
      <c r="CL269" s="206"/>
      <c r="CM269" s="206"/>
    </row>
    <row r="270" spans="1:91" ht="24.6">
      <c r="A270" s="125">
        <v>29</v>
      </c>
      <c r="B270" s="255" t="s">
        <v>997</v>
      </c>
      <c r="C270" s="145" t="s">
        <v>565</v>
      </c>
      <c r="D270" s="204"/>
      <c r="E270" s="204"/>
      <c r="F270" s="204"/>
      <c r="G270" s="204"/>
      <c r="H270" s="204"/>
      <c r="I270" s="204"/>
      <c r="J270" s="204"/>
      <c r="K270" s="204"/>
      <c r="L270" s="204"/>
      <c r="M270" s="204"/>
      <c r="N270" s="204"/>
      <c r="O270" s="204"/>
      <c r="P270" s="204">
        <v>1097500</v>
      </c>
      <c r="Q270" s="204"/>
      <c r="R270" s="204"/>
      <c r="S270" s="204">
        <v>215040</v>
      </c>
      <c r="T270" s="204"/>
      <c r="U270" s="204">
        <v>195951</v>
      </c>
      <c r="V270" s="204">
        <v>650</v>
      </c>
      <c r="W270" s="204"/>
      <c r="X270" s="204">
        <v>1196000</v>
      </c>
      <c r="Y270" s="204"/>
      <c r="Z270" s="204">
        <v>283640</v>
      </c>
      <c r="AA270" s="204"/>
      <c r="AB270" s="204"/>
      <c r="AC270" s="204"/>
      <c r="AD270" s="204"/>
      <c r="AE270" s="204">
        <v>203000</v>
      </c>
      <c r="AF270" s="204"/>
      <c r="AG270" s="204"/>
      <c r="AH270" s="204"/>
      <c r="AI270" s="204"/>
      <c r="AJ270" s="204">
        <v>160000</v>
      </c>
      <c r="AK270" s="204"/>
      <c r="AL270" s="204">
        <v>2462400</v>
      </c>
      <c r="AM270" s="204"/>
      <c r="AN270" s="204">
        <v>154080</v>
      </c>
      <c r="AO270" s="204"/>
      <c r="AP270" s="204"/>
      <c r="AQ270" s="204"/>
      <c r="AR270" s="204"/>
      <c r="AS270" s="204">
        <v>102720</v>
      </c>
      <c r="AT270" s="204"/>
      <c r="AU270" s="204"/>
      <c r="AV270" s="204"/>
      <c r="AW270" s="204"/>
      <c r="AX270" s="204"/>
      <c r="AY270" s="204"/>
      <c r="AZ270" s="204"/>
      <c r="BA270" s="204">
        <v>154080</v>
      </c>
      <c r="BB270" s="204"/>
      <c r="BC270" s="204">
        <v>154080</v>
      </c>
      <c r="BD270" s="204"/>
      <c r="BE270" s="204">
        <v>62340</v>
      </c>
      <c r="BF270" s="204"/>
      <c r="BG270" s="204"/>
      <c r="BH270" s="204"/>
      <c r="BI270" s="204"/>
      <c r="BJ270" s="204"/>
      <c r="BK270" s="204"/>
      <c r="BL270" s="204"/>
      <c r="BM270" s="204">
        <v>403200</v>
      </c>
      <c r="BN270" s="204">
        <v>243725</v>
      </c>
      <c r="BO270" s="204">
        <v>245333.1</v>
      </c>
      <c r="BP270" s="204">
        <v>369999.9</v>
      </c>
      <c r="BQ270" s="204">
        <v>217260</v>
      </c>
      <c r="BR270" s="204"/>
      <c r="BS270" s="206">
        <v>5911700</v>
      </c>
      <c r="BT270" s="204">
        <v>57000</v>
      </c>
      <c r="BU270" s="206"/>
      <c r="BV270" s="206">
        <v>1262200</v>
      </c>
      <c r="BW270" s="204"/>
      <c r="BX270" s="206"/>
      <c r="BY270" s="206"/>
      <c r="BZ270" s="206"/>
      <c r="CA270" s="206"/>
      <c r="CB270" s="206"/>
      <c r="CC270" s="204"/>
      <c r="CD270" s="206"/>
      <c r="CE270" s="206"/>
      <c r="CF270" s="206"/>
      <c r="CG270" s="206"/>
      <c r="CH270" s="206"/>
      <c r="CI270" s="206"/>
      <c r="CJ270" s="206"/>
      <c r="CK270" s="206"/>
      <c r="CL270" s="206"/>
      <c r="CM270" s="204"/>
    </row>
    <row r="271" spans="1:91" ht="24.6">
      <c r="A271" s="125">
        <v>29</v>
      </c>
      <c r="B271" s="255" t="s">
        <v>998</v>
      </c>
      <c r="C271" s="145" t="s">
        <v>566</v>
      </c>
      <c r="D271" s="204"/>
      <c r="E271" s="204">
        <v>5550</v>
      </c>
      <c r="F271" s="204"/>
      <c r="G271" s="204"/>
      <c r="H271" s="204"/>
      <c r="I271" s="204"/>
      <c r="J271" s="204"/>
      <c r="K271" s="204"/>
      <c r="L271" s="204"/>
      <c r="M271" s="204"/>
      <c r="N271" s="204"/>
      <c r="O271" s="204"/>
      <c r="P271" s="204"/>
      <c r="Q271" s="204"/>
      <c r="R271" s="204"/>
      <c r="S271" s="204"/>
      <c r="T271" s="204"/>
      <c r="U271" s="204"/>
      <c r="V271" s="204"/>
      <c r="W271" s="204"/>
      <c r="X271" s="204">
        <v>526414</v>
      </c>
      <c r="Y271" s="204"/>
      <c r="Z271" s="204"/>
      <c r="AA271" s="204"/>
      <c r="AB271" s="204"/>
      <c r="AC271" s="204"/>
      <c r="AD271" s="204"/>
      <c r="AE271" s="204"/>
      <c r="AF271" s="204"/>
      <c r="AG271" s="204">
        <v>297522</v>
      </c>
      <c r="AH271" s="204"/>
      <c r="AI271" s="204"/>
      <c r="AJ271" s="204"/>
      <c r="AK271" s="204"/>
      <c r="AL271" s="204">
        <v>2347001.02</v>
      </c>
      <c r="AM271" s="204"/>
      <c r="AN271" s="204"/>
      <c r="AO271" s="204"/>
      <c r="AP271" s="204"/>
      <c r="AQ271" s="204"/>
      <c r="AR271" s="204"/>
      <c r="AS271" s="204"/>
      <c r="AT271" s="204"/>
      <c r="AU271" s="204"/>
      <c r="AV271" s="204"/>
      <c r="AW271" s="204"/>
      <c r="AX271" s="204"/>
      <c r="AY271" s="204"/>
      <c r="AZ271" s="204"/>
      <c r="BA271" s="204"/>
      <c r="BB271" s="204"/>
      <c r="BC271" s="204"/>
      <c r="BD271" s="204">
        <v>779945.64</v>
      </c>
      <c r="BE271" s="204"/>
      <c r="BF271" s="204"/>
      <c r="BG271" s="204"/>
      <c r="BH271" s="204"/>
      <c r="BI271" s="204"/>
      <c r="BJ271" s="204"/>
      <c r="BK271" s="204"/>
      <c r="BL271" s="204"/>
      <c r="BM271" s="204"/>
      <c r="BN271" s="204"/>
      <c r="BO271" s="204"/>
      <c r="BP271" s="204">
        <v>526767</v>
      </c>
      <c r="BQ271" s="204"/>
      <c r="BR271" s="204"/>
      <c r="BS271" s="204">
        <v>5896309.4800000004</v>
      </c>
      <c r="BT271" s="206"/>
      <c r="BU271" s="204"/>
      <c r="BV271" s="204"/>
      <c r="BW271" s="204"/>
      <c r="BX271" s="204"/>
      <c r="BY271" s="204"/>
      <c r="BZ271" s="204"/>
      <c r="CA271" s="204"/>
      <c r="CB271" s="204"/>
      <c r="CC271" s="206"/>
      <c r="CD271" s="204"/>
      <c r="CE271" s="206"/>
      <c r="CF271" s="206"/>
      <c r="CG271" s="204"/>
      <c r="CH271" s="204"/>
      <c r="CI271" s="204"/>
      <c r="CJ271" s="204"/>
      <c r="CK271" s="206"/>
      <c r="CL271" s="204"/>
      <c r="CM271" s="204"/>
    </row>
    <row r="272" spans="1:91" ht="24.6">
      <c r="A272" s="125">
        <v>29</v>
      </c>
      <c r="B272" s="255" t="s">
        <v>999</v>
      </c>
      <c r="C272" s="145" t="s">
        <v>567</v>
      </c>
      <c r="D272" s="204">
        <v>480588.7</v>
      </c>
      <c r="E272" s="204">
        <v>180462.5</v>
      </c>
      <c r="F272" s="204">
        <v>123633.4</v>
      </c>
      <c r="G272" s="204">
        <v>131835.20000000001</v>
      </c>
      <c r="H272" s="204">
        <v>43668</v>
      </c>
      <c r="I272" s="204"/>
      <c r="J272" s="204">
        <v>93456</v>
      </c>
      <c r="K272" s="204">
        <v>142468</v>
      </c>
      <c r="L272" s="204">
        <v>56180</v>
      </c>
      <c r="M272" s="204">
        <v>96896.9</v>
      </c>
      <c r="N272" s="204">
        <v>297929</v>
      </c>
      <c r="O272" s="204">
        <v>32485.200000000001</v>
      </c>
      <c r="P272" s="204">
        <v>731296.62</v>
      </c>
      <c r="Q272" s="204">
        <v>104930.26</v>
      </c>
      <c r="R272" s="204">
        <v>92493.92</v>
      </c>
      <c r="S272" s="204"/>
      <c r="T272" s="204">
        <v>92780.18</v>
      </c>
      <c r="U272" s="204">
        <v>70189.440000000002</v>
      </c>
      <c r="V272" s="204">
        <v>30154.28</v>
      </c>
      <c r="W272" s="204">
        <v>25312.28</v>
      </c>
      <c r="X272" s="204">
        <v>1298970.56</v>
      </c>
      <c r="Y272" s="204">
        <v>85557</v>
      </c>
      <c r="Z272" s="204">
        <v>294164</v>
      </c>
      <c r="AA272" s="204">
        <v>151096</v>
      </c>
      <c r="AB272" s="204">
        <v>28198.3</v>
      </c>
      <c r="AC272" s="204">
        <v>74532</v>
      </c>
      <c r="AD272" s="204">
        <v>66900</v>
      </c>
      <c r="AE272" s="204">
        <v>391463.25</v>
      </c>
      <c r="AF272" s="204">
        <v>64152</v>
      </c>
      <c r="AG272" s="204">
        <v>154460</v>
      </c>
      <c r="AH272" s="204">
        <v>108743.96</v>
      </c>
      <c r="AI272" s="204">
        <v>203439.08</v>
      </c>
      <c r="AJ272" s="204">
        <v>82231.02</v>
      </c>
      <c r="AK272" s="204">
        <v>49313</v>
      </c>
      <c r="AL272" s="204">
        <v>324314.73</v>
      </c>
      <c r="AM272" s="204">
        <v>80948.5</v>
      </c>
      <c r="AN272" s="204">
        <v>65211.38</v>
      </c>
      <c r="AO272" s="204">
        <v>134902.03</v>
      </c>
      <c r="AP272" s="204">
        <v>194405.09</v>
      </c>
      <c r="AQ272" s="204">
        <v>96952.02</v>
      </c>
      <c r="AR272" s="204">
        <v>24200</v>
      </c>
      <c r="AS272" s="204">
        <v>384904.5</v>
      </c>
      <c r="AT272" s="204">
        <v>99420.5</v>
      </c>
      <c r="AU272" s="204">
        <v>116996</v>
      </c>
      <c r="AV272" s="204">
        <v>156444</v>
      </c>
      <c r="AW272" s="204">
        <v>59634</v>
      </c>
      <c r="AX272" s="204">
        <v>50589</v>
      </c>
      <c r="AY272" s="204">
        <v>108438</v>
      </c>
      <c r="AZ272" s="204">
        <v>54945</v>
      </c>
      <c r="BA272" s="204">
        <v>52995</v>
      </c>
      <c r="BB272" s="204">
        <v>796763.53</v>
      </c>
      <c r="BC272" s="204">
        <v>61456</v>
      </c>
      <c r="BD272" s="204"/>
      <c r="BE272" s="204">
        <v>265757.26</v>
      </c>
      <c r="BF272" s="204">
        <v>68623.34</v>
      </c>
      <c r="BG272" s="204">
        <v>14992.38</v>
      </c>
      <c r="BH272" s="204">
        <v>934286.64</v>
      </c>
      <c r="BI272" s="204">
        <v>44080.68</v>
      </c>
      <c r="BJ272" s="204">
        <v>18054.3</v>
      </c>
      <c r="BK272" s="204">
        <v>73955.100000000006</v>
      </c>
      <c r="BL272" s="204">
        <v>77199.3</v>
      </c>
      <c r="BM272" s="204">
        <v>830464.73</v>
      </c>
      <c r="BN272" s="204">
        <v>185508</v>
      </c>
      <c r="BO272" s="204">
        <v>115644</v>
      </c>
      <c r="BP272" s="204">
        <v>307878.75</v>
      </c>
      <c r="BQ272" s="204">
        <v>259650.5</v>
      </c>
      <c r="BR272" s="204">
        <v>83118</v>
      </c>
      <c r="BS272" s="204">
        <v>3643701.75</v>
      </c>
      <c r="BT272" s="206">
        <v>161876</v>
      </c>
      <c r="BU272" s="206">
        <v>6000</v>
      </c>
      <c r="BV272" s="206">
        <v>313131</v>
      </c>
      <c r="BW272" s="204">
        <v>10985</v>
      </c>
      <c r="BX272" s="206">
        <v>47853</v>
      </c>
      <c r="BY272" s="206">
        <v>266242</v>
      </c>
      <c r="BZ272" s="206">
        <v>66911</v>
      </c>
      <c r="CA272" s="206">
        <v>49491</v>
      </c>
      <c r="CB272" s="206">
        <v>79339</v>
      </c>
      <c r="CC272" s="206">
        <v>119106</v>
      </c>
      <c r="CD272" s="206">
        <v>294371.3</v>
      </c>
      <c r="CE272" s="206">
        <v>143897</v>
      </c>
      <c r="CF272" s="206">
        <v>290147</v>
      </c>
      <c r="CG272" s="206">
        <v>60645</v>
      </c>
      <c r="CH272" s="206">
        <v>58461</v>
      </c>
      <c r="CI272" s="204">
        <v>48425</v>
      </c>
      <c r="CJ272" s="206">
        <v>51518</v>
      </c>
      <c r="CK272" s="206">
        <v>387440</v>
      </c>
      <c r="CL272" s="206">
        <v>73814</v>
      </c>
      <c r="CM272" s="206">
        <v>62374</v>
      </c>
    </row>
    <row r="273" spans="1:91" ht="24.6">
      <c r="A273" s="125">
        <v>29</v>
      </c>
      <c r="B273" s="255" t="s">
        <v>1000</v>
      </c>
      <c r="C273" s="145" t="s">
        <v>568</v>
      </c>
      <c r="D273" s="204">
        <v>395451</v>
      </c>
      <c r="E273" s="204">
        <v>361500</v>
      </c>
      <c r="F273" s="204"/>
      <c r="G273" s="204"/>
      <c r="H273" s="204"/>
      <c r="I273" s="204"/>
      <c r="J273" s="204"/>
      <c r="K273" s="204">
        <v>15756980</v>
      </c>
      <c r="L273" s="204">
        <v>227872.26</v>
      </c>
      <c r="M273" s="204">
        <v>159960</v>
      </c>
      <c r="N273" s="204"/>
      <c r="O273" s="204"/>
      <c r="P273" s="204">
        <v>10173615</v>
      </c>
      <c r="Q273" s="204"/>
      <c r="R273" s="204">
        <v>7346720</v>
      </c>
      <c r="S273" s="204"/>
      <c r="T273" s="204"/>
      <c r="U273" s="204"/>
      <c r="V273" s="204"/>
      <c r="W273" s="204"/>
      <c r="X273" s="204">
        <v>2461200</v>
      </c>
      <c r="Y273" s="204"/>
      <c r="Z273" s="204"/>
      <c r="AA273" s="204"/>
      <c r="AB273" s="204"/>
      <c r="AC273" s="204"/>
      <c r="AD273" s="204"/>
      <c r="AE273" s="204">
        <v>2647359</v>
      </c>
      <c r="AF273" s="204">
        <v>99000</v>
      </c>
      <c r="AG273" s="204"/>
      <c r="AH273" s="204"/>
      <c r="AI273" s="204"/>
      <c r="AJ273" s="204">
        <v>273750</v>
      </c>
      <c r="AK273" s="204"/>
      <c r="AL273" s="204">
        <v>36528897.649999999</v>
      </c>
      <c r="AM273" s="204"/>
      <c r="AN273" s="204"/>
      <c r="AO273" s="204"/>
      <c r="AP273" s="204"/>
      <c r="AQ273" s="204"/>
      <c r="AR273" s="204"/>
      <c r="AS273" s="204">
        <v>11638300</v>
      </c>
      <c r="AT273" s="204">
        <v>210000</v>
      </c>
      <c r="AU273" s="204">
        <v>228640</v>
      </c>
      <c r="AV273" s="204"/>
      <c r="AW273" s="204"/>
      <c r="AX273" s="204"/>
      <c r="AY273" s="204"/>
      <c r="AZ273" s="204"/>
      <c r="BA273" s="204">
        <v>124800</v>
      </c>
      <c r="BB273" s="204"/>
      <c r="BC273" s="204">
        <v>42250</v>
      </c>
      <c r="BD273" s="204">
        <v>2740600</v>
      </c>
      <c r="BE273" s="204"/>
      <c r="BF273" s="204"/>
      <c r="BG273" s="204"/>
      <c r="BH273" s="204">
        <v>450000</v>
      </c>
      <c r="BI273" s="204">
        <v>8000</v>
      </c>
      <c r="BJ273" s="204"/>
      <c r="BK273" s="204"/>
      <c r="BL273" s="204"/>
      <c r="BM273" s="204">
        <v>1761682.6</v>
      </c>
      <c r="BN273" s="204"/>
      <c r="BO273" s="204"/>
      <c r="BP273" s="204"/>
      <c r="BQ273" s="204"/>
      <c r="BR273" s="204"/>
      <c r="BS273" s="204">
        <v>22611765</v>
      </c>
      <c r="BT273" s="204"/>
      <c r="BU273" s="204">
        <v>229500</v>
      </c>
      <c r="BV273" s="204">
        <v>25547900</v>
      </c>
      <c r="BW273" s="204"/>
      <c r="BX273" s="204"/>
      <c r="BY273" s="204">
        <v>3324998</v>
      </c>
      <c r="BZ273" s="204"/>
      <c r="CA273" s="204"/>
      <c r="CB273" s="204"/>
      <c r="CC273" s="204"/>
      <c r="CD273" s="204">
        <v>7587911</v>
      </c>
      <c r="CE273" s="204"/>
      <c r="CF273" s="204">
        <v>6833645</v>
      </c>
      <c r="CG273" s="204">
        <v>801903</v>
      </c>
      <c r="CH273" s="204"/>
      <c r="CI273" s="204">
        <v>116350</v>
      </c>
      <c r="CJ273" s="204"/>
      <c r="CK273" s="204">
        <v>3169967.02</v>
      </c>
      <c r="CL273" s="204"/>
      <c r="CM273" s="204"/>
    </row>
    <row r="274" spans="1:91" ht="24.6">
      <c r="A274" s="125">
        <v>29</v>
      </c>
      <c r="B274" s="255" t="s">
        <v>1001</v>
      </c>
      <c r="C274" s="145" t="s">
        <v>569</v>
      </c>
      <c r="D274" s="204">
        <v>2721462.72</v>
      </c>
      <c r="E274" s="204">
        <v>6047514.9199999999</v>
      </c>
      <c r="F274" s="204">
        <v>1259662</v>
      </c>
      <c r="G274" s="204">
        <v>256580</v>
      </c>
      <c r="H274" s="204">
        <v>670742.5</v>
      </c>
      <c r="I274" s="204">
        <v>1422297.04</v>
      </c>
      <c r="J274" s="204">
        <v>776170.93</v>
      </c>
      <c r="K274" s="204">
        <v>7825744.79</v>
      </c>
      <c r="L274" s="204">
        <v>3786326</v>
      </c>
      <c r="M274" s="204">
        <v>3200975.5</v>
      </c>
      <c r="N274" s="204">
        <v>14645426.42</v>
      </c>
      <c r="O274" s="204">
        <v>412357.6</v>
      </c>
      <c r="P274" s="204">
        <v>4424275.93</v>
      </c>
      <c r="Q274" s="204">
        <v>2634360.9700000002</v>
      </c>
      <c r="R274" s="204">
        <v>2711012.6</v>
      </c>
      <c r="S274" s="204">
        <v>2870551.29</v>
      </c>
      <c r="T274" s="204">
        <v>1869462.2</v>
      </c>
      <c r="U274" s="204">
        <v>3062650.05</v>
      </c>
      <c r="V274" s="204">
        <v>5825173.2300000004</v>
      </c>
      <c r="W274" s="204">
        <v>745248.3</v>
      </c>
      <c r="X274" s="204">
        <v>2314893.37</v>
      </c>
      <c r="Y274" s="204">
        <v>4924276.3</v>
      </c>
      <c r="Z274" s="204">
        <v>380999.8</v>
      </c>
      <c r="AA274" s="204">
        <v>1723370.2</v>
      </c>
      <c r="AB274" s="204">
        <v>56400</v>
      </c>
      <c r="AC274" s="204">
        <v>812266.5</v>
      </c>
      <c r="AD274" s="204">
        <v>491182.2</v>
      </c>
      <c r="AE274" s="204">
        <v>1987561.09</v>
      </c>
      <c r="AF274" s="204">
        <v>33150</v>
      </c>
      <c r="AG274" s="204">
        <v>758947.4</v>
      </c>
      <c r="AH274" s="204">
        <v>645106</v>
      </c>
      <c r="AI274" s="204">
        <v>379886.9</v>
      </c>
      <c r="AJ274" s="204">
        <v>1018071.6</v>
      </c>
      <c r="AK274" s="204">
        <v>940636.44</v>
      </c>
      <c r="AL274" s="204">
        <v>1783282.45</v>
      </c>
      <c r="AM274" s="204">
        <v>1546973.9</v>
      </c>
      <c r="AN274" s="204">
        <v>3286608.06</v>
      </c>
      <c r="AO274" s="204">
        <v>6985088.1399999997</v>
      </c>
      <c r="AP274" s="204">
        <v>503435.9</v>
      </c>
      <c r="AQ274" s="204">
        <v>3786011.6</v>
      </c>
      <c r="AR274" s="204">
        <v>1948001</v>
      </c>
      <c r="AS274" s="204">
        <v>14102269.51</v>
      </c>
      <c r="AT274" s="204">
        <v>981033.7</v>
      </c>
      <c r="AU274" s="204">
        <v>1286467</v>
      </c>
      <c r="AV274" s="204">
        <v>1647637</v>
      </c>
      <c r="AW274" s="204">
        <v>893473</v>
      </c>
      <c r="AX274" s="204">
        <v>61197</v>
      </c>
      <c r="AY274" s="204">
        <v>2418080.96</v>
      </c>
      <c r="AZ274" s="204">
        <v>1554821.5</v>
      </c>
      <c r="BA274" s="204">
        <v>254411.99</v>
      </c>
      <c r="BB274" s="204">
        <v>21203290.699999999</v>
      </c>
      <c r="BC274" s="204">
        <v>411976</v>
      </c>
      <c r="BD274" s="204">
        <v>8867184.3800000008</v>
      </c>
      <c r="BE274" s="204">
        <v>4267914.5199999996</v>
      </c>
      <c r="BF274" s="204">
        <v>65545</v>
      </c>
      <c r="BG274" s="204">
        <v>678388.8</v>
      </c>
      <c r="BH274" s="204">
        <v>4053995.49</v>
      </c>
      <c r="BI274" s="204">
        <v>418306.8</v>
      </c>
      <c r="BJ274" s="204">
        <v>805400.1</v>
      </c>
      <c r="BK274" s="204">
        <v>284650.02</v>
      </c>
      <c r="BL274" s="204">
        <v>917520</v>
      </c>
      <c r="BM274" s="204">
        <v>4343614.1500000004</v>
      </c>
      <c r="BN274" s="204">
        <v>3731036</v>
      </c>
      <c r="BO274" s="204">
        <v>2044134.8</v>
      </c>
      <c r="BP274" s="204">
        <v>2248915.4</v>
      </c>
      <c r="BQ274" s="204">
        <v>1063460</v>
      </c>
      <c r="BR274" s="204">
        <v>433890</v>
      </c>
      <c r="BS274" s="206">
        <v>19660443.68</v>
      </c>
      <c r="BT274" s="206">
        <v>1686633.7</v>
      </c>
      <c r="BU274" s="204">
        <v>491005.75</v>
      </c>
      <c r="BV274" s="206">
        <v>596822.96</v>
      </c>
      <c r="BW274" s="204">
        <v>3242488.5</v>
      </c>
      <c r="BX274" s="204">
        <v>1601016.5</v>
      </c>
      <c r="BY274" s="206">
        <v>885772.08</v>
      </c>
      <c r="BZ274" s="206">
        <v>100000</v>
      </c>
      <c r="CA274" s="206">
        <v>439480.2</v>
      </c>
      <c r="CB274" s="206">
        <v>1138583.6000000001</v>
      </c>
      <c r="CC274" s="206">
        <v>11435080.15</v>
      </c>
      <c r="CD274" s="206">
        <v>367752.5</v>
      </c>
      <c r="CE274" s="206">
        <v>975853.46</v>
      </c>
      <c r="CF274" s="206">
        <v>2032556.13</v>
      </c>
      <c r="CG274" s="206">
        <v>1373620.78</v>
      </c>
      <c r="CH274" s="206">
        <v>125989</v>
      </c>
      <c r="CI274" s="204">
        <v>250615</v>
      </c>
      <c r="CJ274" s="206">
        <v>758337.9</v>
      </c>
      <c r="CK274" s="206">
        <v>4860385.25</v>
      </c>
      <c r="CL274" s="204">
        <v>242899.58</v>
      </c>
      <c r="CM274" s="206">
        <v>794797.41</v>
      </c>
    </row>
    <row r="275" spans="1:91" ht="24.6">
      <c r="A275" s="125">
        <v>30</v>
      </c>
      <c r="B275" s="255" t="s">
        <v>1002</v>
      </c>
      <c r="C275" s="145" t="s">
        <v>570</v>
      </c>
      <c r="D275" s="204">
        <v>6507720</v>
      </c>
      <c r="E275" s="204">
        <v>750086.5</v>
      </c>
      <c r="F275" s="204">
        <v>770885</v>
      </c>
      <c r="G275" s="204">
        <v>448618</v>
      </c>
      <c r="H275" s="204">
        <v>195370</v>
      </c>
      <c r="I275" s="204">
        <v>427215</v>
      </c>
      <c r="J275" s="204">
        <v>1379957.1</v>
      </c>
      <c r="K275" s="204">
        <v>1365643.5</v>
      </c>
      <c r="L275" s="204">
        <v>845397</v>
      </c>
      <c r="M275" s="204">
        <v>670526</v>
      </c>
      <c r="N275" s="204">
        <v>2293600</v>
      </c>
      <c r="O275" s="204">
        <v>319146</v>
      </c>
      <c r="P275" s="204">
        <v>7344811.5</v>
      </c>
      <c r="Q275" s="204">
        <v>776400</v>
      </c>
      <c r="R275" s="204">
        <v>1005284</v>
      </c>
      <c r="S275" s="204">
        <v>3178632.5</v>
      </c>
      <c r="T275" s="204">
        <v>900241.5</v>
      </c>
      <c r="U275" s="204">
        <v>1326348.6000000001</v>
      </c>
      <c r="V275" s="204">
        <v>662540</v>
      </c>
      <c r="W275" s="204">
        <v>307131</v>
      </c>
      <c r="X275" s="204">
        <v>16415600.65</v>
      </c>
      <c r="Y275" s="204">
        <v>459070</v>
      </c>
      <c r="Z275" s="204">
        <v>388223.1</v>
      </c>
      <c r="AA275" s="204">
        <v>959091.5</v>
      </c>
      <c r="AB275" s="204">
        <v>200795.5</v>
      </c>
      <c r="AC275" s="204">
        <v>360828.7</v>
      </c>
      <c r="AD275" s="204">
        <v>98590</v>
      </c>
      <c r="AE275" s="204">
        <v>1816902.85</v>
      </c>
      <c r="AF275" s="204">
        <v>348314</v>
      </c>
      <c r="AG275" s="204">
        <v>618099.80000000005</v>
      </c>
      <c r="AH275" s="204">
        <v>614956.30000000005</v>
      </c>
      <c r="AI275" s="204">
        <v>5574716.5</v>
      </c>
      <c r="AJ275" s="204">
        <v>494732</v>
      </c>
      <c r="AK275" s="204">
        <v>562615.07999999996</v>
      </c>
      <c r="AL275" s="204">
        <v>15673230</v>
      </c>
      <c r="AM275" s="204">
        <v>779306.1</v>
      </c>
      <c r="AN275" s="204">
        <v>495798.5</v>
      </c>
      <c r="AO275" s="204">
        <v>1129829</v>
      </c>
      <c r="AP275" s="204">
        <v>1334934</v>
      </c>
      <c r="AQ275" s="204">
        <v>1035600</v>
      </c>
      <c r="AR275" s="204">
        <v>311961.09999999998</v>
      </c>
      <c r="AS275" s="204">
        <v>3635950</v>
      </c>
      <c r="AT275" s="204">
        <v>560307.16</v>
      </c>
      <c r="AU275" s="204">
        <v>4811456.5</v>
      </c>
      <c r="AV275" s="204">
        <v>1655322.44</v>
      </c>
      <c r="AW275" s="204">
        <v>517683.20000000001</v>
      </c>
      <c r="AX275" s="204">
        <v>196082</v>
      </c>
      <c r="AY275" s="204">
        <v>790357</v>
      </c>
      <c r="AZ275" s="204">
        <v>904380</v>
      </c>
      <c r="BA275" s="204">
        <v>395545</v>
      </c>
      <c r="BB275" s="204">
        <v>10141133.23</v>
      </c>
      <c r="BC275" s="204">
        <v>362302.6</v>
      </c>
      <c r="BD275" s="204">
        <v>8334302</v>
      </c>
      <c r="BE275" s="204">
        <v>2834898</v>
      </c>
      <c r="BF275" s="204">
        <v>879433</v>
      </c>
      <c r="BG275" s="204">
        <v>57540</v>
      </c>
      <c r="BH275" s="204">
        <v>3403887.5</v>
      </c>
      <c r="BI275" s="204">
        <v>501303</v>
      </c>
      <c r="BJ275" s="204">
        <v>316838.5</v>
      </c>
      <c r="BK275" s="204">
        <v>920132.5</v>
      </c>
      <c r="BL275" s="204">
        <v>591635</v>
      </c>
      <c r="BM275" s="204">
        <v>471148.82</v>
      </c>
      <c r="BN275" s="204">
        <v>823343.4</v>
      </c>
      <c r="BO275" s="204">
        <v>1223792.6000000001</v>
      </c>
      <c r="BP275" s="204">
        <v>3407729</v>
      </c>
      <c r="BQ275" s="204">
        <v>1451927</v>
      </c>
      <c r="BR275" s="204">
        <v>385014</v>
      </c>
      <c r="BS275" s="206">
        <v>76353666.519999996</v>
      </c>
      <c r="BT275" s="204">
        <v>1510039.7</v>
      </c>
      <c r="BU275" s="204">
        <v>540020</v>
      </c>
      <c r="BV275" s="204">
        <v>2375677.9</v>
      </c>
      <c r="BW275" s="204">
        <v>329965</v>
      </c>
      <c r="BX275" s="204">
        <v>340540</v>
      </c>
      <c r="BY275" s="204">
        <v>719542</v>
      </c>
      <c r="BZ275" s="204">
        <v>502135.5</v>
      </c>
      <c r="CA275" s="204">
        <v>442881.5</v>
      </c>
      <c r="CB275" s="204">
        <v>740580</v>
      </c>
      <c r="CC275" s="204">
        <v>1114020</v>
      </c>
      <c r="CD275" s="204">
        <v>5606366.9100000001</v>
      </c>
      <c r="CE275" s="204">
        <v>351109.5</v>
      </c>
      <c r="CF275" s="204">
        <v>4029635.05</v>
      </c>
      <c r="CG275" s="204">
        <v>323525</v>
      </c>
      <c r="CH275" s="206">
        <v>74272</v>
      </c>
      <c r="CI275" s="204">
        <v>165546</v>
      </c>
      <c r="CJ275" s="204">
        <v>117278.39999999999</v>
      </c>
      <c r="CK275" s="204">
        <v>1974465</v>
      </c>
      <c r="CL275" s="204">
        <v>278725</v>
      </c>
      <c r="CM275" s="204">
        <v>264664.5</v>
      </c>
    </row>
    <row r="276" spans="1:91" ht="24.6">
      <c r="A276" s="125">
        <v>30</v>
      </c>
      <c r="B276" s="255" t="s">
        <v>1003</v>
      </c>
      <c r="C276" s="145" t="s">
        <v>571</v>
      </c>
      <c r="D276" s="204">
        <v>18840500</v>
      </c>
      <c r="E276" s="204"/>
      <c r="F276" s="204">
        <v>348700</v>
      </c>
      <c r="G276" s="204">
        <v>120600</v>
      </c>
      <c r="H276" s="204">
        <v>75300</v>
      </c>
      <c r="I276" s="204">
        <v>214252.9</v>
      </c>
      <c r="J276" s="204">
        <v>1208095</v>
      </c>
      <c r="K276" s="204">
        <v>2761600</v>
      </c>
      <c r="L276" s="204">
        <v>352000</v>
      </c>
      <c r="M276" s="204">
        <v>25500</v>
      </c>
      <c r="N276" s="204">
        <v>3769484</v>
      </c>
      <c r="O276" s="204">
        <v>120742</v>
      </c>
      <c r="P276" s="204">
        <v>10299399</v>
      </c>
      <c r="Q276" s="204">
        <v>1443540</v>
      </c>
      <c r="R276" s="204">
        <v>1367675</v>
      </c>
      <c r="S276" s="204">
        <v>1581775</v>
      </c>
      <c r="T276" s="204">
        <v>1015125</v>
      </c>
      <c r="U276" s="204">
        <v>837780</v>
      </c>
      <c r="V276" s="204">
        <v>314350</v>
      </c>
      <c r="W276" s="204">
        <v>95310</v>
      </c>
      <c r="X276" s="204">
        <v>25447794</v>
      </c>
      <c r="Y276" s="204"/>
      <c r="Z276" s="204"/>
      <c r="AA276" s="204"/>
      <c r="AB276" s="204"/>
      <c r="AC276" s="204"/>
      <c r="AD276" s="204"/>
      <c r="AE276" s="204">
        <v>3781200</v>
      </c>
      <c r="AF276" s="204"/>
      <c r="AG276" s="204"/>
      <c r="AH276" s="204"/>
      <c r="AI276" s="204"/>
      <c r="AJ276" s="204"/>
      <c r="AK276" s="204"/>
      <c r="AL276" s="204">
        <v>25058000</v>
      </c>
      <c r="AM276" s="204"/>
      <c r="AN276" s="204"/>
      <c r="AO276" s="204"/>
      <c r="AP276" s="204">
        <v>2663250</v>
      </c>
      <c r="AQ276" s="204"/>
      <c r="AR276" s="204"/>
      <c r="AS276" s="204">
        <v>10465880</v>
      </c>
      <c r="AT276" s="204"/>
      <c r="AU276" s="204"/>
      <c r="AV276" s="204"/>
      <c r="AW276" s="204">
        <v>43080</v>
      </c>
      <c r="AX276" s="204"/>
      <c r="AY276" s="204"/>
      <c r="AZ276" s="204">
        <v>36080</v>
      </c>
      <c r="BA276" s="204"/>
      <c r="BB276" s="204">
        <v>4864940</v>
      </c>
      <c r="BC276" s="204"/>
      <c r="BD276" s="204">
        <v>8235220</v>
      </c>
      <c r="BE276" s="204">
        <v>3472880</v>
      </c>
      <c r="BF276" s="204">
        <v>130350</v>
      </c>
      <c r="BG276" s="204">
        <v>75200</v>
      </c>
      <c r="BH276" s="204">
        <v>2711600</v>
      </c>
      <c r="BI276" s="204"/>
      <c r="BJ276" s="204">
        <v>50350</v>
      </c>
      <c r="BK276" s="204"/>
      <c r="BL276" s="204"/>
      <c r="BM276" s="204">
        <v>11339375.77</v>
      </c>
      <c r="BN276" s="204">
        <v>85720</v>
      </c>
      <c r="BO276" s="204"/>
      <c r="BP276" s="204">
        <v>145980</v>
      </c>
      <c r="BQ276" s="204"/>
      <c r="BR276" s="204"/>
      <c r="BS276" s="204">
        <v>10926259</v>
      </c>
      <c r="BT276" s="204"/>
      <c r="BU276" s="204"/>
      <c r="BV276" s="204">
        <v>6438620</v>
      </c>
      <c r="BW276" s="204"/>
      <c r="BX276" s="204"/>
      <c r="BY276" s="204">
        <v>5878250</v>
      </c>
      <c r="BZ276" s="204"/>
      <c r="CA276" s="204"/>
      <c r="CB276" s="204"/>
      <c r="CC276" s="204"/>
      <c r="CD276" s="204">
        <v>4601320</v>
      </c>
      <c r="CE276" s="204">
        <v>77700</v>
      </c>
      <c r="CF276" s="204">
        <v>2707950</v>
      </c>
      <c r="CG276" s="204"/>
      <c r="CH276" s="204"/>
      <c r="CI276" s="204">
        <v>12000</v>
      </c>
      <c r="CJ276" s="204"/>
      <c r="CK276" s="204">
        <v>3496120</v>
      </c>
      <c r="CL276" s="204"/>
      <c r="CM276" s="204"/>
    </row>
    <row r="277" spans="1:91" ht="24.6">
      <c r="A277" s="125">
        <v>32</v>
      </c>
      <c r="B277" s="255" t="s">
        <v>1004</v>
      </c>
      <c r="C277" s="145" t="s">
        <v>572</v>
      </c>
      <c r="D277" s="204"/>
      <c r="E277" s="204"/>
      <c r="F277" s="204"/>
      <c r="G277" s="204"/>
      <c r="H277" s="204"/>
      <c r="I277" s="204"/>
      <c r="J277" s="204"/>
      <c r="K277" s="204"/>
      <c r="L277" s="204"/>
      <c r="M277" s="204"/>
      <c r="N277" s="204"/>
      <c r="O277" s="204"/>
      <c r="P277" s="204"/>
      <c r="Q277" s="204"/>
      <c r="R277" s="204"/>
      <c r="S277" s="204"/>
      <c r="T277" s="204"/>
      <c r="U277" s="204"/>
      <c r="V277" s="204"/>
      <c r="W277" s="204">
        <v>179.03</v>
      </c>
      <c r="X277" s="204"/>
      <c r="Y277" s="204"/>
      <c r="Z277" s="204"/>
      <c r="AA277" s="204"/>
      <c r="AB277" s="204"/>
      <c r="AC277" s="204"/>
      <c r="AD277" s="204"/>
      <c r="AE277" s="204"/>
      <c r="AF277" s="204"/>
      <c r="AG277" s="204"/>
      <c r="AH277" s="204"/>
      <c r="AI277" s="204"/>
      <c r="AJ277" s="204"/>
      <c r="AK277" s="204"/>
      <c r="AL277" s="204"/>
      <c r="AM277" s="204"/>
      <c r="AN277" s="204"/>
      <c r="AO277" s="204"/>
      <c r="AP277" s="204"/>
      <c r="AQ277" s="204"/>
      <c r="AR277" s="204"/>
      <c r="AS277" s="204"/>
      <c r="AT277" s="204"/>
      <c r="AU277" s="204"/>
      <c r="AV277" s="204"/>
      <c r="AW277" s="204"/>
      <c r="AX277" s="204"/>
      <c r="AY277" s="204"/>
      <c r="AZ277" s="204"/>
      <c r="BA277" s="204"/>
      <c r="BB277" s="204"/>
      <c r="BC277" s="204"/>
      <c r="BD277" s="204"/>
      <c r="BE277" s="204"/>
      <c r="BF277" s="204"/>
      <c r="BG277" s="204"/>
      <c r="BH277" s="204"/>
      <c r="BI277" s="204"/>
      <c r="BJ277" s="204"/>
      <c r="BK277" s="204"/>
      <c r="BL277" s="204"/>
      <c r="BM277" s="204"/>
      <c r="BN277" s="204"/>
      <c r="BO277" s="204"/>
      <c r="BP277" s="204"/>
      <c r="BQ277" s="204"/>
      <c r="BR277" s="204"/>
      <c r="BS277" s="206"/>
      <c r="BT277" s="204"/>
      <c r="BU277" s="204"/>
      <c r="BV277" s="204"/>
      <c r="BW277" s="204"/>
      <c r="BX277" s="204"/>
      <c r="BY277" s="204"/>
      <c r="BZ277" s="204"/>
      <c r="CA277" s="204"/>
      <c r="CB277" s="204"/>
      <c r="CC277" s="204"/>
      <c r="CD277" s="206"/>
      <c r="CE277" s="204"/>
      <c r="CF277" s="204"/>
      <c r="CG277" s="204"/>
      <c r="CH277" s="204"/>
      <c r="CI277" s="204"/>
      <c r="CJ277" s="204"/>
      <c r="CK277" s="204"/>
      <c r="CL277" s="204"/>
      <c r="CM277" s="204"/>
    </row>
    <row r="278" spans="1:91" ht="24.6">
      <c r="A278" s="125">
        <v>32</v>
      </c>
      <c r="B278" s="255" t="s">
        <v>1005</v>
      </c>
      <c r="C278" s="132" t="s">
        <v>573</v>
      </c>
      <c r="D278" s="204">
        <v>288</v>
      </c>
      <c r="E278" s="204">
        <v>36</v>
      </c>
      <c r="F278" s="204">
        <v>24</v>
      </c>
      <c r="G278" s="204">
        <v>12</v>
      </c>
      <c r="H278" s="204"/>
      <c r="I278" s="204">
        <v>316.60000000000002</v>
      </c>
      <c r="J278" s="204">
        <v>12</v>
      </c>
      <c r="K278" s="204">
        <v>166</v>
      </c>
      <c r="L278" s="204">
        <v>6</v>
      </c>
      <c r="M278" s="204">
        <v>198.28</v>
      </c>
      <c r="N278" s="204">
        <v>98</v>
      </c>
      <c r="O278" s="204">
        <v>12</v>
      </c>
      <c r="P278" s="204">
        <v>132</v>
      </c>
      <c r="Q278" s="204">
        <v>6</v>
      </c>
      <c r="R278" s="204">
        <v>54</v>
      </c>
      <c r="S278" s="204">
        <v>30</v>
      </c>
      <c r="T278" s="204"/>
      <c r="U278" s="204">
        <v>18</v>
      </c>
      <c r="V278" s="204"/>
      <c r="W278" s="204"/>
      <c r="X278" s="204">
        <v>564</v>
      </c>
      <c r="Y278" s="204">
        <v>363</v>
      </c>
      <c r="Z278" s="204">
        <v>12</v>
      </c>
      <c r="AA278" s="204"/>
      <c r="AB278" s="204"/>
      <c r="AC278" s="204">
        <v>24</v>
      </c>
      <c r="AD278" s="204">
        <v>6</v>
      </c>
      <c r="AE278" s="204">
        <v>425</v>
      </c>
      <c r="AF278" s="204">
        <v>12</v>
      </c>
      <c r="AG278" s="204">
        <v>450</v>
      </c>
      <c r="AH278" s="204">
        <v>10</v>
      </c>
      <c r="AI278" s="204">
        <v>30</v>
      </c>
      <c r="AJ278" s="204"/>
      <c r="AK278" s="204"/>
      <c r="AL278" s="204">
        <v>566</v>
      </c>
      <c r="AM278" s="204">
        <v>6</v>
      </c>
      <c r="AN278" s="204">
        <v>6</v>
      </c>
      <c r="AO278" s="204">
        <v>311</v>
      </c>
      <c r="AP278" s="204">
        <v>30</v>
      </c>
      <c r="AQ278" s="204"/>
      <c r="AR278" s="204">
        <v>6</v>
      </c>
      <c r="AS278" s="204">
        <v>48</v>
      </c>
      <c r="AT278" s="204">
        <v>6</v>
      </c>
      <c r="AU278" s="204">
        <v>152.59</v>
      </c>
      <c r="AV278" s="204">
        <v>186</v>
      </c>
      <c r="AW278" s="204"/>
      <c r="AX278" s="204">
        <v>171</v>
      </c>
      <c r="AY278" s="204"/>
      <c r="AZ278" s="204"/>
      <c r="BA278" s="204">
        <v>24</v>
      </c>
      <c r="BB278" s="204">
        <v>200</v>
      </c>
      <c r="BC278" s="204"/>
      <c r="BD278" s="204">
        <v>2375.54</v>
      </c>
      <c r="BE278" s="204">
        <v>26</v>
      </c>
      <c r="BF278" s="204">
        <v>170</v>
      </c>
      <c r="BG278" s="204">
        <v>36</v>
      </c>
      <c r="BH278" s="204">
        <v>1207.28</v>
      </c>
      <c r="BI278" s="204">
        <v>6</v>
      </c>
      <c r="BJ278" s="204">
        <v>12</v>
      </c>
      <c r="BK278" s="204">
        <v>6</v>
      </c>
      <c r="BL278" s="204"/>
      <c r="BM278" s="204">
        <v>565.37</v>
      </c>
      <c r="BN278" s="204">
        <v>130</v>
      </c>
      <c r="BO278" s="204">
        <v>144</v>
      </c>
      <c r="BP278" s="204">
        <v>96</v>
      </c>
      <c r="BQ278" s="204">
        <v>102</v>
      </c>
      <c r="BR278" s="204">
        <v>126</v>
      </c>
      <c r="BS278" s="204">
        <v>534.80999999999995</v>
      </c>
      <c r="BT278" s="204">
        <v>30</v>
      </c>
      <c r="BU278" s="204">
        <v>413.85</v>
      </c>
      <c r="BV278" s="204">
        <v>252</v>
      </c>
      <c r="BW278" s="204"/>
      <c r="BX278" s="206">
        <v>18</v>
      </c>
      <c r="BY278" s="206">
        <v>822.52</v>
      </c>
      <c r="BZ278" s="204">
        <v>6</v>
      </c>
      <c r="CA278" s="206">
        <v>12</v>
      </c>
      <c r="CB278" s="204">
        <v>12</v>
      </c>
      <c r="CC278" s="204">
        <v>18</v>
      </c>
      <c r="CD278" s="204">
        <v>148</v>
      </c>
      <c r="CE278" s="204">
        <v>42</v>
      </c>
      <c r="CF278" s="206">
        <v>66</v>
      </c>
      <c r="CG278" s="206">
        <v>36</v>
      </c>
      <c r="CH278" s="204">
        <v>12</v>
      </c>
      <c r="CI278" s="204">
        <v>20</v>
      </c>
      <c r="CJ278" s="204">
        <v>6</v>
      </c>
      <c r="CK278" s="204">
        <v>326</v>
      </c>
      <c r="CL278" s="206"/>
      <c r="CM278" s="204">
        <v>6</v>
      </c>
    </row>
    <row r="279" spans="1:91" ht="24.6">
      <c r="A279" s="125">
        <v>31</v>
      </c>
      <c r="B279" s="255" t="s">
        <v>1006</v>
      </c>
      <c r="C279" s="132" t="s">
        <v>574</v>
      </c>
      <c r="D279" s="204">
        <v>12344797.710000001</v>
      </c>
      <c r="E279" s="204">
        <v>1751384.55</v>
      </c>
      <c r="F279" s="204">
        <v>1205638.69</v>
      </c>
      <c r="G279" s="204">
        <v>1002794.42</v>
      </c>
      <c r="H279" s="204">
        <v>716514.49</v>
      </c>
      <c r="I279" s="204">
        <v>1423761.38</v>
      </c>
      <c r="J279" s="204">
        <v>1355224.38</v>
      </c>
      <c r="K279" s="204">
        <v>2334980.98</v>
      </c>
      <c r="L279" s="204">
        <v>741872.27</v>
      </c>
      <c r="M279" s="204">
        <v>1507325.46</v>
      </c>
      <c r="N279" s="204">
        <v>3121688.15</v>
      </c>
      <c r="O279" s="204">
        <v>495057.82</v>
      </c>
      <c r="P279" s="204">
        <v>7199529.7800000003</v>
      </c>
      <c r="Q279" s="204">
        <v>1151805.31</v>
      </c>
      <c r="R279" s="204">
        <v>1462665.04</v>
      </c>
      <c r="S279" s="204">
        <v>2178981.62</v>
      </c>
      <c r="T279" s="204">
        <v>1159079.48</v>
      </c>
      <c r="U279" s="204">
        <v>832752.93</v>
      </c>
      <c r="V279" s="204">
        <v>1241152.49</v>
      </c>
      <c r="W279" s="204">
        <v>622830.77</v>
      </c>
      <c r="X279" s="204">
        <v>8960518.1799999997</v>
      </c>
      <c r="Y279" s="204">
        <v>853455.71</v>
      </c>
      <c r="Z279" s="204">
        <v>1522289.32</v>
      </c>
      <c r="AA279" s="204">
        <v>1338260.68</v>
      </c>
      <c r="AB279" s="204">
        <v>458840.17</v>
      </c>
      <c r="AC279" s="204">
        <v>570522.13</v>
      </c>
      <c r="AD279" s="204">
        <v>860433.24</v>
      </c>
      <c r="AE279" s="204">
        <v>3208738.27</v>
      </c>
      <c r="AF279" s="204">
        <v>609633.52</v>
      </c>
      <c r="AG279" s="204">
        <v>1000146.46</v>
      </c>
      <c r="AH279" s="204">
        <v>1607221.2</v>
      </c>
      <c r="AI279" s="204">
        <v>1237579.93</v>
      </c>
      <c r="AJ279" s="204">
        <v>1011711.11</v>
      </c>
      <c r="AK279" s="204">
        <v>657232.29</v>
      </c>
      <c r="AL279" s="204">
        <v>23634657.739999998</v>
      </c>
      <c r="AM279" s="204">
        <v>1018580.29</v>
      </c>
      <c r="AN279" s="204">
        <v>871366.95</v>
      </c>
      <c r="AO279" s="204">
        <v>2290507.5699999998</v>
      </c>
      <c r="AP279" s="204">
        <v>2057633.34</v>
      </c>
      <c r="AQ279" s="204">
        <v>1377849.44</v>
      </c>
      <c r="AR279" s="204">
        <v>451876.76</v>
      </c>
      <c r="AS279" s="204">
        <v>4754641.09</v>
      </c>
      <c r="AT279" s="204">
        <v>1172936.71</v>
      </c>
      <c r="AU279" s="204">
        <v>1873743.83</v>
      </c>
      <c r="AV279" s="204">
        <v>2103793.48</v>
      </c>
      <c r="AW279" s="204">
        <v>942131.25</v>
      </c>
      <c r="AX279" s="204">
        <v>801145.42</v>
      </c>
      <c r="AY279" s="204">
        <v>1507482.27</v>
      </c>
      <c r="AZ279" s="204">
        <v>1037341.35</v>
      </c>
      <c r="BA279" s="204">
        <v>1066249.49</v>
      </c>
      <c r="BB279" s="204">
        <v>6937568.21</v>
      </c>
      <c r="BC279" s="204">
        <v>1006144.98</v>
      </c>
      <c r="BD279" s="204">
        <v>9894529.2699999996</v>
      </c>
      <c r="BE279" s="204">
        <v>3707877.8</v>
      </c>
      <c r="BF279" s="204">
        <v>759356.06</v>
      </c>
      <c r="BG279" s="204">
        <v>1129287.5</v>
      </c>
      <c r="BH279" s="204">
        <v>5686030.3799999999</v>
      </c>
      <c r="BI279" s="204">
        <v>702425.58</v>
      </c>
      <c r="BJ279" s="204">
        <v>323210.25</v>
      </c>
      <c r="BK279" s="204">
        <v>759726.61</v>
      </c>
      <c r="BL279" s="204">
        <v>770398.87</v>
      </c>
      <c r="BM279" s="204">
        <v>9320229.8900000006</v>
      </c>
      <c r="BN279" s="204">
        <v>2212253.8199999998</v>
      </c>
      <c r="BO279" s="204">
        <v>1469274.25</v>
      </c>
      <c r="BP279" s="204">
        <v>1981263.07</v>
      </c>
      <c r="BQ279" s="204">
        <v>1364041.66</v>
      </c>
      <c r="BR279" s="204">
        <v>1310155.21</v>
      </c>
      <c r="BS279" s="204">
        <v>24197413.109999999</v>
      </c>
      <c r="BT279" s="204">
        <v>2072984.55</v>
      </c>
      <c r="BU279" s="204">
        <v>1304077.46</v>
      </c>
      <c r="BV279" s="204">
        <v>7656011.29</v>
      </c>
      <c r="BW279" s="204">
        <v>545619.59</v>
      </c>
      <c r="BX279" s="204">
        <v>1208424.8</v>
      </c>
      <c r="BY279" s="204">
        <v>3645952.64</v>
      </c>
      <c r="BZ279" s="204">
        <v>988086.32</v>
      </c>
      <c r="CA279" s="204">
        <v>595004.18999999994</v>
      </c>
      <c r="CB279" s="204">
        <v>1070373.07</v>
      </c>
      <c r="CC279" s="204">
        <v>1737105.38</v>
      </c>
      <c r="CD279" s="204">
        <v>3062032.86</v>
      </c>
      <c r="CE279" s="204">
        <v>1630454.56</v>
      </c>
      <c r="CF279" s="204">
        <v>3170991.79</v>
      </c>
      <c r="CG279" s="204">
        <v>1151254.69</v>
      </c>
      <c r="CH279" s="204">
        <v>985648.26</v>
      </c>
      <c r="CI279" s="204">
        <v>764977.9</v>
      </c>
      <c r="CJ279" s="204">
        <v>917513.15</v>
      </c>
      <c r="CK279" s="204">
        <v>4212153.25</v>
      </c>
      <c r="CL279" s="204">
        <v>605989.76</v>
      </c>
      <c r="CM279" s="204">
        <v>703799.87</v>
      </c>
    </row>
    <row r="280" spans="1:91" ht="24.6">
      <c r="A280" s="125">
        <v>31</v>
      </c>
      <c r="B280" s="255" t="s">
        <v>1007</v>
      </c>
      <c r="C280" s="146" t="s">
        <v>575</v>
      </c>
      <c r="D280" s="204">
        <v>158021.13</v>
      </c>
      <c r="E280" s="204">
        <v>129464.49</v>
      </c>
      <c r="F280" s="204">
        <v>11922.15</v>
      </c>
      <c r="G280" s="204">
        <v>5894.64</v>
      </c>
      <c r="H280" s="204"/>
      <c r="I280" s="204">
        <v>1719.4</v>
      </c>
      <c r="J280" s="204">
        <v>1540.8</v>
      </c>
      <c r="K280" s="204">
        <v>955649.26</v>
      </c>
      <c r="L280" s="204">
        <v>207893.01</v>
      </c>
      <c r="M280" s="204"/>
      <c r="N280" s="204">
        <v>214086.77</v>
      </c>
      <c r="O280" s="204"/>
      <c r="P280" s="204">
        <v>176146.56</v>
      </c>
      <c r="Q280" s="204">
        <v>326627.63</v>
      </c>
      <c r="R280" s="204">
        <v>139651.20000000001</v>
      </c>
      <c r="S280" s="204">
        <v>929</v>
      </c>
      <c r="T280" s="204">
        <v>207911.59</v>
      </c>
      <c r="U280" s="204">
        <v>5696.68</v>
      </c>
      <c r="V280" s="204"/>
      <c r="W280" s="204"/>
      <c r="X280" s="204">
        <v>2979456.56</v>
      </c>
      <c r="Y280" s="204">
        <v>55</v>
      </c>
      <c r="Z280" s="204">
        <v>67800.820000000007</v>
      </c>
      <c r="AA280" s="204">
        <v>288049.77</v>
      </c>
      <c r="AB280" s="204">
        <v>4951.96</v>
      </c>
      <c r="AC280" s="204">
        <v>3145.43</v>
      </c>
      <c r="AD280" s="204">
        <v>22298.87</v>
      </c>
      <c r="AE280" s="204">
        <v>202336.73</v>
      </c>
      <c r="AF280" s="204">
        <v>725</v>
      </c>
      <c r="AG280" s="204"/>
      <c r="AH280" s="204"/>
      <c r="AI280" s="204">
        <v>138000.48000000001</v>
      </c>
      <c r="AJ280" s="204">
        <v>1797.6</v>
      </c>
      <c r="AK280" s="204"/>
      <c r="AL280" s="204">
        <v>3681462.75</v>
      </c>
      <c r="AM280" s="204">
        <v>199431.09</v>
      </c>
      <c r="AN280" s="204"/>
      <c r="AO280" s="204">
        <v>288201.96999999997</v>
      </c>
      <c r="AP280" s="204">
        <v>243227.28</v>
      </c>
      <c r="AQ280" s="204">
        <v>3210</v>
      </c>
      <c r="AR280" s="204"/>
      <c r="AS280" s="204">
        <v>698364.72</v>
      </c>
      <c r="AT280" s="204">
        <v>1450</v>
      </c>
      <c r="AU280" s="204">
        <v>648500.34</v>
      </c>
      <c r="AV280" s="204"/>
      <c r="AW280" s="204">
        <v>2127</v>
      </c>
      <c r="AX280" s="204">
        <v>5043.46</v>
      </c>
      <c r="AY280" s="204">
        <v>3210</v>
      </c>
      <c r="AZ280" s="204">
        <v>7812.92</v>
      </c>
      <c r="BA280" s="204"/>
      <c r="BB280" s="204">
        <v>1399710.37</v>
      </c>
      <c r="BC280" s="204"/>
      <c r="BD280" s="204">
        <v>1061795.83</v>
      </c>
      <c r="BE280" s="204">
        <v>2675</v>
      </c>
      <c r="BF280" s="204">
        <v>3210</v>
      </c>
      <c r="BG280" s="204">
        <v>150127.16</v>
      </c>
      <c r="BH280" s="204">
        <v>622294.67000000004</v>
      </c>
      <c r="BI280" s="204">
        <v>1712</v>
      </c>
      <c r="BJ280" s="204">
        <v>36517.599999999999</v>
      </c>
      <c r="BK280" s="204"/>
      <c r="BL280" s="204"/>
      <c r="BM280" s="204">
        <v>1429983.8</v>
      </c>
      <c r="BN280" s="204">
        <v>361497.45</v>
      </c>
      <c r="BO280" s="204">
        <v>370118.1</v>
      </c>
      <c r="BP280" s="204">
        <v>193185.2</v>
      </c>
      <c r="BQ280" s="204"/>
      <c r="BR280" s="204"/>
      <c r="BS280" s="204">
        <v>5694713.4500000002</v>
      </c>
      <c r="BT280" s="204">
        <v>224.7</v>
      </c>
      <c r="BU280" s="204">
        <v>3852</v>
      </c>
      <c r="BV280" s="204">
        <v>924462.9</v>
      </c>
      <c r="BW280" s="204">
        <v>8250.02</v>
      </c>
      <c r="BX280" s="204">
        <v>394376.05</v>
      </c>
      <c r="BY280" s="204">
        <v>606944.30000000005</v>
      </c>
      <c r="BZ280" s="204">
        <v>1348.2</v>
      </c>
      <c r="CA280" s="204">
        <v>57000</v>
      </c>
      <c r="CB280" s="204">
        <v>1284</v>
      </c>
      <c r="CC280" s="204">
        <v>91200.74</v>
      </c>
      <c r="CD280" s="204">
        <v>478625.28000000003</v>
      </c>
      <c r="CE280" s="204">
        <v>462380.77</v>
      </c>
      <c r="CF280" s="204">
        <v>432109.63</v>
      </c>
      <c r="CG280" s="204">
        <v>2675</v>
      </c>
      <c r="CH280" s="204">
        <v>12765</v>
      </c>
      <c r="CI280" s="204"/>
      <c r="CJ280" s="204"/>
      <c r="CK280" s="204">
        <v>99438.54</v>
      </c>
      <c r="CL280" s="204"/>
      <c r="CM280" s="204">
        <v>24669.93</v>
      </c>
    </row>
    <row r="281" spans="1:91" ht="24.6">
      <c r="A281" s="125">
        <v>31</v>
      </c>
      <c r="B281" s="255" t="s">
        <v>1008</v>
      </c>
      <c r="C281" s="146" t="s">
        <v>576</v>
      </c>
      <c r="D281" s="204">
        <v>133905.66</v>
      </c>
      <c r="E281" s="204">
        <v>23265.439999999999</v>
      </c>
      <c r="F281" s="204">
        <v>19210.259999999998</v>
      </c>
      <c r="G281" s="204">
        <v>45006.76</v>
      </c>
      <c r="H281" s="204">
        <v>11976.86</v>
      </c>
      <c r="I281" s="204">
        <v>30000</v>
      </c>
      <c r="J281" s="204">
        <v>6163.58</v>
      </c>
      <c r="K281" s="204">
        <v>49899.13</v>
      </c>
      <c r="L281" s="204">
        <v>18453.419999999998</v>
      </c>
      <c r="M281" s="204">
        <v>43310.44</v>
      </c>
      <c r="N281" s="204">
        <v>18480.990000000002</v>
      </c>
      <c r="O281" s="204">
        <v>3289.18</v>
      </c>
      <c r="P281" s="204">
        <v>129216.83</v>
      </c>
      <c r="Q281" s="204">
        <v>36677.9</v>
      </c>
      <c r="R281" s="204">
        <v>29704.58</v>
      </c>
      <c r="S281" s="204">
        <v>9791.92</v>
      </c>
      <c r="T281" s="204">
        <v>49963.32</v>
      </c>
      <c r="U281" s="204">
        <v>75746.03</v>
      </c>
      <c r="V281" s="204">
        <v>13880.51</v>
      </c>
      <c r="W281" s="204">
        <v>15034.12</v>
      </c>
      <c r="X281" s="204">
        <v>50008.92</v>
      </c>
      <c r="Y281" s="204">
        <v>30656.83</v>
      </c>
      <c r="Z281" s="204">
        <v>63525.38</v>
      </c>
      <c r="AA281" s="204">
        <v>21428.7</v>
      </c>
      <c r="AB281" s="204">
        <v>23554.07</v>
      </c>
      <c r="AC281" s="204">
        <v>38467.67</v>
      </c>
      <c r="AD281" s="204">
        <v>24006.54</v>
      </c>
      <c r="AE281" s="204">
        <v>125684.01</v>
      </c>
      <c r="AF281" s="204">
        <v>19970.919999999998</v>
      </c>
      <c r="AG281" s="204">
        <v>32977.379999999997</v>
      </c>
      <c r="AH281" s="204">
        <v>26334.69</v>
      </c>
      <c r="AI281" s="204">
        <v>24948.44</v>
      </c>
      <c r="AJ281" s="204">
        <v>44874.61</v>
      </c>
      <c r="AK281" s="204">
        <v>52181.23</v>
      </c>
      <c r="AL281" s="204">
        <v>364548.89</v>
      </c>
      <c r="AM281" s="204">
        <v>44850.68</v>
      </c>
      <c r="AN281" s="204">
        <v>26484.12</v>
      </c>
      <c r="AO281" s="204">
        <v>46048.07</v>
      </c>
      <c r="AP281" s="204">
        <v>49816.07</v>
      </c>
      <c r="AQ281" s="204">
        <v>26919.06</v>
      </c>
      <c r="AR281" s="204">
        <v>5246.21</v>
      </c>
      <c r="AS281" s="204">
        <v>87349.36</v>
      </c>
      <c r="AT281" s="204">
        <v>64565.15</v>
      </c>
      <c r="AU281" s="204">
        <v>102115.74</v>
      </c>
      <c r="AV281" s="204">
        <v>12623.86</v>
      </c>
      <c r="AW281" s="204">
        <v>49128.6</v>
      </c>
      <c r="AX281" s="204">
        <v>41338.74</v>
      </c>
      <c r="AY281" s="204">
        <v>14100.46</v>
      </c>
      <c r="AZ281" s="204">
        <v>50280.88</v>
      </c>
      <c r="BA281" s="204">
        <v>24703.279999999999</v>
      </c>
      <c r="BB281" s="204">
        <v>45827.49</v>
      </c>
      <c r="BC281" s="204">
        <v>26782.11</v>
      </c>
      <c r="BD281" s="204">
        <v>342693.12</v>
      </c>
      <c r="BE281" s="204">
        <v>140679.66</v>
      </c>
      <c r="BF281" s="204">
        <v>22857.15</v>
      </c>
      <c r="BG281" s="204">
        <v>58430.23</v>
      </c>
      <c r="BH281" s="204">
        <v>101113.93</v>
      </c>
      <c r="BI281" s="204">
        <v>28910.26</v>
      </c>
      <c r="BJ281" s="204">
        <v>11037.51</v>
      </c>
      <c r="BK281" s="204">
        <v>53357.72</v>
      </c>
      <c r="BL281" s="204">
        <v>54333.72</v>
      </c>
      <c r="BM281" s="204">
        <v>81880.17</v>
      </c>
      <c r="BN281" s="204">
        <v>154329.42000000001</v>
      </c>
      <c r="BO281" s="204">
        <v>44865.1</v>
      </c>
      <c r="BP281" s="204">
        <v>108325.87</v>
      </c>
      <c r="BQ281" s="204">
        <v>64740.31</v>
      </c>
      <c r="BR281" s="204">
        <v>124933.7</v>
      </c>
      <c r="BS281" s="204">
        <v>660405.74</v>
      </c>
      <c r="BT281" s="204">
        <v>28783.32</v>
      </c>
      <c r="BU281" s="204">
        <v>49104.04</v>
      </c>
      <c r="BV281" s="204">
        <v>171239.71</v>
      </c>
      <c r="BW281" s="204">
        <v>7502.94</v>
      </c>
      <c r="BX281" s="204">
        <v>14760.67</v>
      </c>
      <c r="BY281" s="204">
        <v>78152.77</v>
      </c>
      <c r="BZ281" s="204">
        <v>50500.18</v>
      </c>
      <c r="CA281" s="204">
        <v>26143.31</v>
      </c>
      <c r="CB281" s="204">
        <v>46412.62</v>
      </c>
      <c r="CC281" s="204">
        <v>43922.29</v>
      </c>
      <c r="CD281" s="204">
        <v>14483.01</v>
      </c>
      <c r="CE281" s="204">
        <v>90490.97</v>
      </c>
      <c r="CF281" s="204">
        <v>86056.37</v>
      </c>
      <c r="CG281" s="204">
        <v>62811.23</v>
      </c>
      <c r="CH281" s="204">
        <v>34226.480000000003</v>
      </c>
      <c r="CI281" s="204">
        <v>37572.43</v>
      </c>
      <c r="CJ281" s="204">
        <v>12837.86</v>
      </c>
      <c r="CK281" s="204">
        <v>108887.79</v>
      </c>
      <c r="CL281" s="204">
        <v>20646.72</v>
      </c>
      <c r="CM281" s="204">
        <v>27841</v>
      </c>
    </row>
    <row r="282" spans="1:91" ht="24.6">
      <c r="A282" s="125">
        <v>31</v>
      </c>
      <c r="B282" s="255" t="s">
        <v>1009</v>
      </c>
      <c r="C282" s="127" t="s">
        <v>577</v>
      </c>
      <c r="D282" s="204">
        <v>1101550.3400000001</v>
      </c>
      <c r="E282" s="204">
        <v>107535</v>
      </c>
      <c r="F282" s="204">
        <v>93443.1</v>
      </c>
      <c r="G282" s="204">
        <v>20544</v>
      </c>
      <c r="H282" s="204">
        <v>24973.8</v>
      </c>
      <c r="I282" s="204">
        <v>40000</v>
      </c>
      <c r="J282" s="204">
        <v>67731</v>
      </c>
      <c r="K282" s="204">
        <v>10785.3</v>
      </c>
      <c r="L282" s="204">
        <v>65621.55</v>
      </c>
      <c r="M282" s="204">
        <v>69207.600000000006</v>
      </c>
      <c r="N282" s="204">
        <v>112451.55</v>
      </c>
      <c r="O282" s="204">
        <v>32100</v>
      </c>
      <c r="P282" s="204">
        <v>155553.94</v>
      </c>
      <c r="Q282" s="204">
        <v>24973.8</v>
      </c>
      <c r="R282" s="204">
        <v>47614.57</v>
      </c>
      <c r="S282" s="204">
        <v>18238.11</v>
      </c>
      <c r="T282" s="204">
        <v>10694.65</v>
      </c>
      <c r="U282" s="204">
        <v>35310</v>
      </c>
      <c r="V282" s="204">
        <v>11969.02</v>
      </c>
      <c r="W282" s="204">
        <v>24931</v>
      </c>
      <c r="X282" s="204">
        <v>148725.46</v>
      </c>
      <c r="Y282" s="204">
        <v>11556</v>
      </c>
      <c r="Z282" s="204">
        <v>63351.64</v>
      </c>
      <c r="AA282" s="204">
        <v>55854</v>
      </c>
      <c r="AB282" s="204">
        <v>35918.959999999999</v>
      </c>
      <c r="AC282" s="204"/>
      <c r="AD282" s="204">
        <v>4494</v>
      </c>
      <c r="AE282" s="204">
        <v>57906.6</v>
      </c>
      <c r="AF282" s="204">
        <v>2525.1999999999998</v>
      </c>
      <c r="AG282" s="204">
        <v>5071.8</v>
      </c>
      <c r="AH282" s="204">
        <v>19477.990000000002</v>
      </c>
      <c r="AI282" s="204">
        <v>15799.12</v>
      </c>
      <c r="AJ282" s="204">
        <v>99090</v>
      </c>
      <c r="AK282" s="204">
        <v>19353</v>
      </c>
      <c r="AL282" s="204">
        <v>497443</v>
      </c>
      <c r="AM282" s="204">
        <v>105000</v>
      </c>
      <c r="AN282" s="204">
        <v>70620</v>
      </c>
      <c r="AO282" s="204">
        <v>34649.230000000003</v>
      </c>
      <c r="AP282" s="204">
        <v>68209.8</v>
      </c>
      <c r="AQ282" s="204">
        <v>44801.99</v>
      </c>
      <c r="AR282" s="204">
        <v>36456.800000000003</v>
      </c>
      <c r="AS282" s="204">
        <v>89445.63</v>
      </c>
      <c r="AT282" s="204">
        <v>57138</v>
      </c>
      <c r="AU282" s="204"/>
      <c r="AV282" s="204">
        <v>127693.8</v>
      </c>
      <c r="AW282" s="204"/>
      <c r="AX282" s="204">
        <v>3745</v>
      </c>
      <c r="AY282" s="204">
        <v>42000</v>
      </c>
      <c r="AZ282" s="204">
        <v>16585</v>
      </c>
      <c r="BA282" s="204">
        <v>16520.8</v>
      </c>
      <c r="BB282" s="204">
        <v>189811.58</v>
      </c>
      <c r="BC282" s="204">
        <v>20415.599999999999</v>
      </c>
      <c r="BD282" s="204">
        <v>82475.600000000006</v>
      </c>
      <c r="BE282" s="204">
        <v>24608.93</v>
      </c>
      <c r="BF282" s="204">
        <v>31698.75</v>
      </c>
      <c r="BG282" s="204">
        <v>9630</v>
      </c>
      <c r="BH282" s="204">
        <v>249669.13</v>
      </c>
      <c r="BI282" s="204">
        <v>6794.5</v>
      </c>
      <c r="BJ282" s="204">
        <v>8615.64</v>
      </c>
      <c r="BK282" s="204">
        <v>16050</v>
      </c>
      <c r="BL282" s="204">
        <v>18297</v>
      </c>
      <c r="BM282" s="204">
        <v>273578.2</v>
      </c>
      <c r="BN282" s="204">
        <v>83502.8</v>
      </c>
      <c r="BO282" s="204">
        <v>139170</v>
      </c>
      <c r="BP282" s="204">
        <v>97682.84</v>
      </c>
      <c r="BQ282" s="204">
        <v>48150</v>
      </c>
      <c r="BR282" s="204"/>
      <c r="BS282" s="204">
        <v>579537.42000000004</v>
      </c>
      <c r="BT282" s="204">
        <v>4494</v>
      </c>
      <c r="BU282" s="204">
        <v>4258.6000000000004</v>
      </c>
      <c r="BV282" s="204">
        <v>240197.88</v>
      </c>
      <c r="BW282" s="204">
        <v>63140.7</v>
      </c>
      <c r="BX282" s="204">
        <v>35218.800000000003</v>
      </c>
      <c r="BY282" s="204">
        <v>54510.080000000002</v>
      </c>
      <c r="BZ282" s="204">
        <v>19668.740000000002</v>
      </c>
      <c r="CA282" s="204">
        <v>37892.31</v>
      </c>
      <c r="CB282" s="204">
        <v>14059.8</v>
      </c>
      <c r="CC282" s="204">
        <v>10491.03</v>
      </c>
      <c r="CD282" s="204">
        <v>64200</v>
      </c>
      <c r="CE282" s="204">
        <v>61525</v>
      </c>
      <c r="CF282" s="204">
        <v>55381.06</v>
      </c>
      <c r="CG282" s="204">
        <v>38199</v>
      </c>
      <c r="CH282" s="204">
        <v>9287.6</v>
      </c>
      <c r="CI282" s="204">
        <v>62744.800000000003</v>
      </c>
      <c r="CJ282" s="204">
        <v>39693.69</v>
      </c>
      <c r="CK282" s="204">
        <v>97879.32</v>
      </c>
      <c r="CL282" s="204">
        <v>20479.8</v>
      </c>
      <c r="CM282" s="204">
        <v>33083.33</v>
      </c>
    </row>
    <row r="283" spans="1:91" ht="24.6">
      <c r="A283" s="125">
        <v>31</v>
      </c>
      <c r="B283" s="255" t="s">
        <v>1010</v>
      </c>
      <c r="C283" s="127" t="s">
        <v>578</v>
      </c>
      <c r="D283" s="204">
        <v>74333</v>
      </c>
      <c r="E283" s="204">
        <v>12507.61</v>
      </c>
      <c r="F283" s="204">
        <v>7911</v>
      </c>
      <c r="G283" s="204">
        <v>3256</v>
      </c>
      <c r="H283" s="204">
        <v>1045</v>
      </c>
      <c r="I283" s="204">
        <v>17084</v>
      </c>
      <c r="J283" s="204">
        <v>6377</v>
      </c>
      <c r="K283" s="204">
        <v>25771</v>
      </c>
      <c r="L283" s="204">
        <v>4483</v>
      </c>
      <c r="M283" s="204">
        <v>9700</v>
      </c>
      <c r="N283" s="204">
        <v>15487</v>
      </c>
      <c r="O283" s="204">
        <v>2339</v>
      </c>
      <c r="P283" s="204">
        <v>44955</v>
      </c>
      <c r="Q283" s="204">
        <v>10193</v>
      </c>
      <c r="R283" s="204">
        <v>22436</v>
      </c>
      <c r="S283" s="204">
        <v>13352</v>
      </c>
      <c r="T283" s="204">
        <v>30338</v>
      </c>
      <c r="U283" s="204">
        <v>15833</v>
      </c>
      <c r="V283" s="204">
        <v>75143</v>
      </c>
      <c r="W283" s="204">
        <v>5723</v>
      </c>
      <c r="X283" s="204">
        <v>123963</v>
      </c>
      <c r="Y283" s="204">
        <v>5050</v>
      </c>
      <c r="Z283" s="204">
        <v>5837</v>
      </c>
      <c r="AA283" s="204">
        <v>23608</v>
      </c>
      <c r="AB283" s="204">
        <v>10049</v>
      </c>
      <c r="AC283" s="204">
        <v>17470</v>
      </c>
      <c r="AD283" s="204">
        <v>4429</v>
      </c>
      <c r="AE283" s="204">
        <v>15194</v>
      </c>
      <c r="AF283" s="204">
        <v>7855</v>
      </c>
      <c r="AG283" s="204">
        <v>11354</v>
      </c>
      <c r="AH283" s="204">
        <v>10315</v>
      </c>
      <c r="AI283" s="204">
        <v>26580</v>
      </c>
      <c r="AJ283" s="204">
        <v>1911</v>
      </c>
      <c r="AK283" s="204">
        <v>11584</v>
      </c>
      <c r="AL283" s="204">
        <v>70172</v>
      </c>
      <c r="AM283" s="204">
        <v>6979</v>
      </c>
      <c r="AN283" s="204">
        <v>9398</v>
      </c>
      <c r="AO283" s="204">
        <v>96739</v>
      </c>
      <c r="AP283" s="204">
        <v>31176</v>
      </c>
      <c r="AQ283" s="204">
        <v>51147</v>
      </c>
      <c r="AR283" s="204">
        <v>3906</v>
      </c>
      <c r="AS283" s="204">
        <v>24621</v>
      </c>
      <c r="AT283" s="204">
        <v>10467</v>
      </c>
      <c r="AU283" s="204">
        <v>32892</v>
      </c>
      <c r="AV283" s="204">
        <v>9718</v>
      </c>
      <c r="AW283" s="204"/>
      <c r="AX283" s="204">
        <v>1872</v>
      </c>
      <c r="AY283" s="204">
        <v>6000</v>
      </c>
      <c r="AZ283" s="204">
        <v>2365</v>
      </c>
      <c r="BA283" s="204">
        <v>3796</v>
      </c>
      <c r="BB283" s="204">
        <v>64278</v>
      </c>
      <c r="BC283" s="204">
        <v>3625</v>
      </c>
      <c r="BD283" s="204">
        <v>150452</v>
      </c>
      <c r="BE283" s="204">
        <v>18930</v>
      </c>
      <c r="BF283" s="204">
        <v>11782</v>
      </c>
      <c r="BG283" s="204">
        <v>5468</v>
      </c>
      <c r="BH283" s="204">
        <v>67031</v>
      </c>
      <c r="BI283" s="204">
        <v>4417</v>
      </c>
      <c r="BJ283" s="204">
        <v>7081</v>
      </c>
      <c r="BK283" s="204">
        <v>6838</v>
      </c>
      <c r="BL283" s="204">
        <v>3347</v>
      </c>
      <c r="BM283" s="204">
        <v>50137</v>
      </c>
      <c r="BN283" s="204">
        <v>9131</v>
      </c>
      <c r="BO283" s="204">
        <v>6619</v>
      </c>
      <c r="BP283" s="204">
        <v>14173</v>
      </c>
      <c r="BQ283" s="204">
        <v>3944</v>
      </c>
      <c r="BR283" s="204">
        <v>5843</v>
      </c>
      <c r="BS283" s="204">
        <v>79153.34</v>
      </c>
      <c r="BT283" s="204"/>
      <c r="BU283" s="204">
        <v>6865</v>
      </c>
      <c r="BV283" s="204">
        <v>68238</v>
      </c>
      <c r="BW283" s="204">
        <v>14414</v>
      </c>
      <c r="BX283" s="204">
        <v>2995</v>
      </c>
      <c r="BY283" s="204">
        <v>11950</v>
      </c>
      <c r="BZ283" s="206">
        <v>3817</v>
      </c>
      <c r="CA283" s="204">
        <v>3068</v>
      </c>
      <c r="CB283" s="204">
        <v>3825</v>
      </c>
      <c r="CC283" s="204">
        <v>3078</v>
      </c>
      <c r="CD283" s="206">
        <v>6493</v>
      </c>
      <c r="CE283" s="204">
        <v>12318</v>
      </c>
      <c r="CF283" s="204">
        <v>13101</v>
      </c>
      <c r="CG283" s="204">
        <v>6428</v>
      </c>
      <c r="CH283" s="204">
        <v>3844</v>
      </c>
      <c r="CI283" s="204">
        <v>3377</v>
      </c>
      <c r="CJ283" s="204">
        <v>1527</v>
      </c>
      <c r="CK283" s="204">
        <v>20656</v>
      </c>
      <c r="CL283" s="204"/>
      <c r="CM283" s="204">
        <v>2077</v>
      </c>
    </row>
    <row r="284" spans="1:91" ht="24.6">
      <c r="A284" s="125">
        <v>32</v>
      </c>
      <c r="B284" s="255" t="s">
        <v>1011</v>
      </c>
      <c r="C284" s="127" t="s">
        <v>579</v>
      </c>
      <c r="D284" s="204"/>
      <c r="E284" s="204">
        <v>60000</v>
      </c>
      <c r="F284" s="204"/>
      <c r="G284" s="204"/>
      <c r="H284" s="204"/>
      <c r="I284" s="204"/>
      <c r="J284" s="204"/>
      <c r="K284" s="204"/>
      <c r="L284" s="204"/>
      <c r="M284" s="204"/>
      <c r="N284" s="204"/>
      <c r="O284" s="204"/>
      <c r="P284" s="204"/>
      <c r="Q284" s="204">
        <v>108000</v>
      </c>
      <c r="R284" s="204"/>
      <c r="S284" s="204"/>
      <c r="T284" s="204"/>
      <c r="U284" s="204"/>
      <c r="V284" s="204"/>
      <c r="W284" s="204"/>
      <c r="X284" s="204"/>
      <c r="Y284" s="204"/>
      <c r="Z284" s="204"/>
      <c r="AA284" s="204"/>
      <c r="AB284" s="204"/>
      <c r="AC284" s="204"/>
      <c r="AD284" s="204"/>
      <c r="AE284" s="204"/>
      <c r="AF284" s="204"/>
      <c r="AG284" s="204"/>
      <c r="AH284" s="204"/>
      <c r="AI284" s="204"/>
      <c r="AJ284" s="204">
        <v>32300</v>
      </c>
      <c r="AK284" s="204">
        <v>22500</v>
      </c>
      <c r="AL284" s="204"/>
      <c r="AM284" s="204"/>
      <c r="AN284" s="204"/>
      <c r="AO284" s="204"/>
      <c r="AP284" s="204"/>
      <c r="AQ284" s="204"/>
      <c r="AR284" s="204"/>
      <c r="AS284" s="204"/>
      <c r="AT284" s="204"/>
      <c r="AU284" s="204"/>
      <c r="AV284" s="204"/>
      <c r="AW284" s="204"/>
      <c r="AX284" s="204"/>
      <c r="AY284" s="204"/>
      <c r="AZ284" s="204"/>
      <c r="BA284" s="204"/>
      <c r="BB284" s="204"/>
      <c r="BC284" s="204"/>
      <c r="BD284" s="204"/>
      <c r="BE284" s="204"/>
      <c r="BF284" s="204"/>
      <c r="BG284" s="204"/>
      <c r="BH284" s="204"/>
      <c r="BI284" s="204"/>
      <c r="BJ284" s="204"/>
      <c r="BK284" s="204"/>
      <c r="BL284" s="204"/>
      <c r="BM284" s="204"/>
      <c r="BN284" s="204"/>
      <c r="BO284" s="204"/>
      <c r="BP284" s="204">
        <v>17350</v>
      </c>
      <c r="BQ284" s="204"/>
      <c r="BR284" s="204"/>
      <c r="BS284" s="204"/>
      <c r="BT284" s="204"/>
      <c r="BU284" s="204"/>
      <c r="BV284" s="204"/>
      <c r="BW284" s="204"/>
      <c r="BX284" s="204"/>
      <c r="BY284" s="204"/>
      <c r="BZ284" s="204"/>
      <c r="CA284" s="204"/>
      <c r="CB284" s="204"/>
      <c r="CC284" s="204"/>
      <c r="CD284" s="204">
        <v>52725</v>
      </c>
      <c r="CE284" s="204"/>
      <c r="CF284" s="204">
        <v>28460</v>
      </c>
      <c r="CG284" s="206"/>
      <c r="CH284" s="204"/>
      <c r="CI284" s="204"/>
      <c r="CJ284" s="204"/>
      <c r="CK284" s="204"/>
      <c r="CL284" s="204"/>
      <c r="CM284" s="204"/>
    </row>
    <row r="285" spans="1:91" ht="24.6">
      <c r="A285" s="125">
        <v>32</v>
      </c>
      <c r="B285" s="255" t="s">
        <v>1012</v>
      </c>
      <c r="C285" s="127" t="s">
        <v>580</v>
      </c>
      <c r="D285" s="204">
        <v>12479.41</v>
      </c>
      <c r="E285" s="204"/>
      <c r="F285" s="204"/>
      <c r="G285" s="204">
        <v>40535.22</v>
      </c>
      <c r="H285" s="204">
        <v>49425.440000000002</v>
      </c>
      <c r="I285" s="204">
        <v>131159.64000000001</v>
      </c>
      <c r="J285" s="204"/>
      <c r="K285" s="204">
        <v>47715.6</v>
      </c>
      <c r="L285" s="204">
        <v>70884.710000000006</v>
      </c>
      <c r="M285" s="204">
        <v>145302.60999999999</v>
      </c>
      <c r="N285" s="204"/>
      <c r="O285" s="204"/>
      <c r="P285" s="204">
        <v>96240.09</v>
      </c>
      <c r="Q285" s="204">
        <v>104852.49</v>
      </c>
      <c r="R285" s="204">
        <v>103155.62</v>
      </c>
      <c r="S285" s="204">
        <v>126296.53</v>
      </c>
      <c r="T285" s="204">
        <v>73104.350000000006</v>
      </c>
      <c r="U285" s="204">
        <v>94762.12</v>
      </c>
      <c r="V285" s="204">
        <v>32468.69</v>
      </c>
      <c r="W285" s="204">
        <v>23855.91</v>
      </c>
      <c r="X285" s="204"/>
      <c r="Y285" s="204"/>
      <c r="Z285" s="204">
        <v>179659.98</v>
      </c>
      <c r="AA285" s="204">
        <v>314693.42</v>
      </c>
      <c r="AB285" s="204">
        <v>86228.09</v>
      </c>
      <c r="AC285" s="204">
        <v>115497.09</v>
      </c>
      <c r="AD285" s="204">
        <v>103640.2</v>
      </c>
      <c r="AE285" s="204">
        <v>41330.89</v>
      </c>
      <c r="AF285" s="204">
        <v>90735.77</v>
      </c>
      <c r="AG285" s="204">
        <v>109830.92</v>
      </c>
      <c r="AH285" s="204">
        <v>125355.85</v>
      </c>
      <c r="AI285" s="204">
        <v>36826.06</v>
      </c>
      <c r="AJ285" s="204">
        <v>72785.45</v>
      </c>
      <c r="AK285" s="204">
        <v>57855.29</v>
      </c>
      <c r="AL285" s="204">
        <v>327648.17</v>
      </c>
      <c r="AM285" s="204">
        <v>96556.56</v>
      </c>
      <c r="AN285" s="204">
        <v>73112.33</v>
      </c>
      <c r="AO285" s="204">
        <v>66965.41</v>
      </c>
      <c r="AP285" s="204">
        <v>57093.77</v>
      </c>
      <c r="AQ285" s="204">
        <v>160182.98000000001</v>
      </c>
      <c r="AR285" s="204">
        <v>32938.959999999999</v>
      </c>
      <c r="AS285" s="204">
        <v>24712.720000000001</v>
      </c>
      <c r="AT285" s="204">
        <v>72607.679999999993</v>
      </c>
      <c r="AU285" s="204">
        <v>91831.48</v>
      </c>
      <c r="AV285" s="204">
        <v>86974.36</v>
      </c>
      <c r="AW285" s="204">
        <v>57542.45</v>
      </c>
      <c r="AX285" s="204">
        <v>36258.57</v>
      </c>
      <c r="AY285" s="204">
        <v>43104.7</v>
      </c>
      <c r="AZ285" s="204">
        <v>58382.7</v>
      </c>
      <c r="BA285" s="204">
        <v>48610.14</v>
      </c>
      <c r="BB285" s="204">
        <v>117711.24</v>
      </c>
      <c r="BC285" s="204">
        <v>40119.72</v>
      </c>
      <c r="BD285" s="204">
        <v>162617.53</v>
      </c>
      <c r="BE285" s="204">
        <v>296961.38</v>
      </c>
      <c r="BF285" s="204"/>
      <c r="BG285" s="204"/>
      <c r="BH285" s="204">
        <v>8318.23</v>
      </c>
      <c r="BI285" s="204">
        <v>46138.400000000001</v>
      </c>
      <c r="BJ285" s="204">
        <v>24712.720000000001</v>
      </c>
      <c r="BK285" s="204">
        <v>120808.55</v>
      </c>
      <c r="BL285" s="204">
        <v>53873.58</v>
      </c>
      <c r="BM285" s="204">
        <v>31926.12</v>
      </c>
      <c r="BN285" s="204">
        <v>130699.1</v>
      </c>
      <c r="BO285" s="204">
        <v>21867.279999999999</v>
      </c>
      <c r="BP285" s="204"/>
      <c r="BQ285" s="204">
        <v>131004.38</v>
      </c>
      <c r="BR285" s="204"/>
      <c r="BS285" s="206">
        <v>127831.13</v>
      </c>
      <c r="BT285" s="204"/>
      <c r="BU285" s="204">
        <v>120452.16</v>
      </c>
      <c r="BV285" s="204">
        <v>54601.03</v>
      </c>
      <c r="BW285" s="204">
        <v>37612.49</v>
      </c>
      <c r="BX285" s="204">
        <v>187977.53</v>
      </c>
      <c r="BY285" s="204">
        <v>125443.59</v>
      </c>
      <c r="BZ285" s="204">
        <v>51644.800000000003</v>
      </c>
      <c r="CA285" s="204">
        <v>118672.43</v>
      </c>
      <c r="CB285" s="204">
        <v>44911.77</v>
      </c>
      <c r="CC285" s="204">
        <v>905.02</v>
      </c>
      <c r="CD285" s="206">
        <v>49056.21</v>
      </c>
      <c r="CE285" s="204">
        <v>150965.89000000001</v>
      </c>
      <c r="CF285" s="204">
        <v>171417.48</v>
      </c>
      <c r="CG285" s="204">
        <v>122837.07</v>
      </c>
      <c r="CH285" s="204"/>
      <c r="CI285" s="204">
        <v>1182.3499999999999</v>
      </c>
      <c r="CJ285" s="204">
        <v>5640</v>
      </c>
      <c r="CK285" s="204">
        <v>108681.49</v>
      </c>
      <c r="CL285" s="204">
        <v>68967.92</v>
      </c>
      <c r="CM285" s="204">
        <v>32488.48</v>
      </c>
    </row>
    <row r="286" spans="1:91" ht="24.6">
      <c r="A286" s="125">
        <v>25</v>
      </c>
      <c r="B286" s="255" t="s">
        <v>1013</v>
      </c>
      <c r="C286" s="127" t="s">
        <v>11</v>
      </c>
      <c r="D286" s="204">
        <v>77709283.680000007</v>
      </c>
      <c r="E286" s="204">
        <v>6018448.8899999997</v>
      </c>
      <c r="F286" s="204">
        <v>4404688.2</v>
      </c>
      <c r="G286" s="204">
        <v>5571919.79</v>
      </c>
      <c r="H286" s="204">
        <v>3344012.23</v>
      </c>
      <c r="I286" s="204">
        <v>8526655.8499999996</v>
      </c>
      <c r="J286" s="204">
        <v>7151401.4800000004</v>
      </c>
      <c r="K286" s="204">
        <v>16441511.310000001</v>
      </c>
      <c r="L286" s="204">
        <v>6062576.7999999998</v>
      </c>
      <c r="M286" s="204">
        <v>7001523.5899999999</v>
      </c>
      <c r="N286" s="204">
        <v>19424786.18</v>
      </c>
      <c r="O286" s="204">
        <v>2265485.8199999998</v>
      </c>
      <c r="P286" s="204">
        <v>53071689.909999996</v>
      </c>
      <c r="Q286" s="204">
        <v>6999837.6799999997</v>
      </c>
      <c r="R286" s="204">
        <v>7153301.3899999997</v>
      </c>
      <c r="S286" s="204">
        <v>17290476.210000001</v>
      </c>
      <c r="T286" s="204">
        <v>5694519.1500000004</v>
      </c>
      <c r="U286" s="204">
        <v>7138457.6900000004</v>
      </c>
      <c r="V286" s="204">
        <v>3483121.92</v>
      </c>
      <c r="W286" s="204">
        <v>2402509.1800000002</v>
      </c>
      <c r="X286" s="204">
        <v>100993179.98</v>
      </c>
      <c r="Y286" s="204">
        <v>4173375.21</v>
      </c>
      <c r="Z286" s="204">
        <v>9111041.0999999996</v>
      </c>
      <c r="AA286" s="204">
        <v>5001211.99</v>
      </c>
      <c r="AB286" s="204">
        <v>2218357.84</v>
      </c>
      <c r="AC286" s="204">
        <v>3033004.6</v>
      </c>
      <c r="AD286" s="204">
        <v>5795281.9400000004</v>
      </c>
      <c r="AE286" s="204">
        <v>18620135.449999999</v>
      </c>
      <c r="AF286" s="204">
        <v>3466922.56</v>
      </c>
      <c r="AG286" s="204">
        <v>3109462.37</v>
      </c>
      <c r="AH286" s="204">
        <v>6560679.5899999999</v>
      </c>
      <c r="AI286" s="204">
        <v>13209070.439999999</v>
      </c>
      <c r="AJ286" s="204">
        <v>4593184.58</v>
      </c>
      <c r="AK286" s="204">
        <v>2784833</v>
      </c>
      <c r="AL286" s="204">
        <v>286038060.22000003</v>
      </c>
      <c r="AM286" s="204">
        <v>5324841.6900000004</v>
      </c>
      <c r="AN286" s="204">
        <v>2896112.77</v>
      </c>
      <c r="AO286" s="204">
        <v>12508298.439999999</v>
      </c>
      <c r="AP286" s="204">
        <v>9308876.5899999999</v>
      </c>
      <c r="AQ286" s="204">
        <v>6431047.1200000001</v>
      </c>
      <c r="AR286" s="204">
        <v>1583795.01</v>
      </c>
      <c r="AS286" s="204">
        <v>49855751.049999997</v>
      </c>
      <c r="AT286" s="204">
        <v>5273170.5199999996</v>
      </c>
      <c r="AU286" s="204">
        <v>11234681.109999999</v>
      </c>
      <c r="AV286" s="204">
        <v>10050161.6</v>
      </c>
      <c r="AW286" s="204">
        <v>3989632.92</v>
      </c>
      <c r="AX286" s="204">
        <v>2393502.04</v>
      </c>
      <c r="AY286" s="204">
        <v>4921243.12</v>
      </c>
      <c r="AZ286" s="204">
        <v>5964897.5099999998</v>
      </c>
      <c r="BA286" s="204">
        <v>3216592.11</v>
      </c>
      <c r="BB286" s="204">
        <v>59950867.100000001</v>
      </c>
      <c r="BC286" s="204">
        <v>4147194.83</v>
      </c>
      <c r="BD286" s="204">
        <v>112967082.75</v>
      </c>
      <c r="BE286" s="204">
        <v>16370359.369999999</v>
      </c>
      <c r="BF286" s="204">
        <v>3810890.95</v>
      </c>
      <c r="BG286" s="204">
        <v>4405985.24</v>
      </c>
      <c r="BH286" s="204">
        <v>43265953.289999999</v>
      </c>
      <c r="BI286" s="204">
        <v>2972298.51</v>
      </c>
      <c r="BJ286" s="204">
        <v>1783874.05</v>
      </c>
      <c r="BK286" s="204">
        <v>4410233.13</v>
      </c>
      <c r="BL286" s="204">
        <v>4780296.37</v>
      </c>
      <c r="BM286" s="204">
        <v>57443315.689999998</v>
      </c>
      <c r="BN286" s="204">
        <v>12022419.01</v>
      </c>
      <c r="BO286" s="204">
        <v>9402126.2599999998</v>
      </c>
      <c r="BP286" s="204">
        <v>16195165.91</v>
      </c>
      <c r="BQ286" s="204">
        <v>8555800.6699999999</v>
      </c>
      <c r="BR286" s="204">
        <v>5302523.09</v>
      </c>
      <c r="BS286" s="206">
        <v>523160521.35000002</v>
      </c>
      <c r="BT286" s="204">
        <v>8684865.6799999997</v>
      </c>
      <c r="BU286" s="206">
        <v>6107582.1900000004</v>
      </c>
      <c r="BV286" s="204">
        <v>51237431.579999998</v>
      </c>
      <c r="BW286" s="204">
        <v>1866566.55</v>
      </c>
      <c r="BX286" s="206">
        <v>6313736.0099999998</v>
      </c>
      <c r="BY286" s="204">
        <v>22814857.190000001</v>
      </c>
      <c r="BZ286" s="204">
        <v>3660196.18</v>
      </c>
      <c r="CA286" s="204">
        <v>3100614.34</v>
      </c>
      <c r="CB286" s="206">
        <v>6097195.4400000004</v>
      </c>
      <c r="CC286" s="206">
        <v>7656750.79</v>
      </c>
      <c r="CD286" s="206">
        <v>19431284.600000001</v>
      </c>
      <c r="CE286" s="204">
        <v>7558877.9500000002</v>
      </c>
      <c r="CF286" s="204">
        <v>17268946.27</v>
      </c>
      <c r="CG286" s="204">
        <v>3262600.73</v>
      </c>
      <c r="CH286" s="204">
        <v>3096034.56</v>
      </c>
      <c r="CI286" s="204">
        <v>3599436.56</v>
      </c>
      <c r="CJ286" s="204">
        <v>3084485.37</v>
      </c>
      <c r="CK286" s="204">
        <v>23156853.690000001</v>
      </c>
      <c r="CL286" s="204">
        <v>2459502.4</v>
      </c>
      <c r="CM286" s="204">
        <v>2533615.2999999998</v>
      </c>
    </row>
    <row r="287" spans="1:91" ht="24.6">
      <c r="A287" s="125">
        <v>26</v>
      </c>
      <c r="B287" s="255" t="s">
        <v>1014</v>
      </c>
      <c r="C287" s="146" t="s">
        <v>581</v>
      </c>
      <c r="D287" s="204">
        <v>1410472.87</v>
      </c>
      <c r="E287" s="204">
        <v>550739</v>
      </c>
      <c r="F287" s="204">
        <v>108475</v>
      </c>
      <c r="G287" s="204">
        <v>123130</v>
      </c>
      <c r="H287" s="204">
        <v>57290</v>
      </c>
      <c r="I287" s="204">
        <v>3344460.38</v>
      </c>
      <c r="J287" s="204">
        <v>132950</v>
      </c>
      <c r="K287" s="204">
        <v>301008.59999999998</v>
      </c>
      <c r="L287" s="204">
        <v>90060.25</v>
      </c>
      <c r="M287" s="204">
        <v>105625</v>
      </c>
      <c r="N287" s="204">
        <v>331815.7</v>
      </c>
      <c r="O287" s="204">
        <v>26870</v>
      </c>
      <c r="P287" s="204">
        <v>527601.25</v>
      </c>
      <c r="Q287" s="204">
        <v>118010</v>
      </c>
      <c r="R287" s="204">
        <v>14432.9</v>
      </c>
      <c r="S287" s="204">
        <v>70174.899999999994</v>
      </c>
      <c r="T287" s="204">
        <v>5545</v>
      </c>
      <c r="U287" s="204">
        <v>119360</v>
      </c>
      <c r="V287" s="204">
        <v>30596</v>
      </c>
      <c r="W287" s="204">
        <v>25140</v>
      </c>
      <c r="X287" s="204">
        <v>675070.6</v>
      </c>
      <c r="Y287" s="204">
        <v>96460</v>
      </c>
      <c r="Z287" s="204">
        <v>173199</v>
      </c>
      <c r="AA287" s="204">
        <v>127120</v>
      </c>
      <c r="AB287" s="204">
        <v>41812.85</v>
      </c>
      <c r="AC287" s="204">
        <v>67865</v>
      </c>
      <c r="AD287" s="204"/>
      <c r="AE287" s="204">
        <v>6345</v>
      </c>
      <c r="AF287" s="204">
        <v>92710</v>
      </c>
      <c r="AG287" s="204">
        <v>120016</v>
      </c>
      <c r="AH287" s="204">
        <v>7780</v>
      </c>
      <c r="AI287" s="204">
        <v>184014.12</v>
      </c>
      <c r="AJ287" s="204">
        <v>68000</v>
      </c>
      <c r="AK287" s="204">
        <v>29121</v>
      </c>
      <c r="AL287" s="204">
        <v>1281553.73</v>
      </c>
      <c r="AM287" s="204">
        <v>238534.5</v>
      </c>
      <c r="AN287" s="204">
        <v>90205</v>
      </c>
      <c r="AO287" s="204">
        <v>347464.3</v>
      </c>
      <c r="AP287" s="204">
        <v>420298.2</v>
      </c>
      <c r="AQ287" s="204">
        <v>166276.68</v>
      </c>
      <c r="AR287" s="204">
        <v>30130</v>
      </c>
      <c r="AS287" s="204">
        <v>955737.5</v>
      </c>
      <c r="AT287" s="204">
        <v>170835.67</v>
      </c>
      <c r="AU287" s="204">
        <v>1498282</v>
      </c>
      <c r="AV287" s="204">
        <v>353009</v>
      </c>
      <c r="AW287" s="204">
        <v>110450</v>
      </c>
      <c r="AX287" s="204">
        <v>102470.5</v>
      </c>
      <c r="AY287" s="204">
        <v>43454</v>
      </c>
      <c r="AZ287" s="204">
        <v>290247.5</v>
      </c>
      <c r="BA287" s="204">
        <v>108476.4</v>
      </c>
      <c r="BB287" s="204">
        <v>12599307.6</v>
      </c>
      <c r="BC287" s="204">
        <v>113440</v>
      </c>
      <c r="BD287" s="204">
        <v>2475503.7200000002</v>
      </c>
      <c r="BE287" s="204">
        <v>227945</v>
      </c>
      <c r="BF287" s="204">
        <v>74215.23</v>
      </c>
      <c r="BG287" s="204">
        <v>63385.5</v>
      </c>
      <c r="BH287" s="204">
        <v>684733.09</v>
      </c>
      <c r="BI287" s="204">
        <v>65150</v>
      </c>
      <c r="BJ287" s="204">
        <v>45340</v>
      </c>
      <c r="BK287" s="204">
        <v>168672.6</v>
      </c>
      <c r="BL287" s="204">
        <v>2430</v>
      </c>
      <c r="BM287" s="204">
        <v>69812.639999999999</v>
      </c>
      <c r="BN287" s="204">
        <v>364614.39</v>
      </c>
      <c r="BO287" s="204">
        <v>158340.1</v>
      </c>
      <c r="BP287" s="204">
        <v>322792.40000000002</v>
      </c>
      <c r="BQ287" s="204">
        <v>177155.57</v>
      </c>
      <c r="BR287" s="204">
        <v>141807.62</v>
      </c>
      <c r="BS287" s="206">
        <v>311727.95</v>
      </c>
      <c r="BT287" s="204">
        <v>162445.96</v>
      </c>
      <c r="BU287" s="206">
        <v>568455</v>
      </c>
      <c r="BV287" s="204">
        <v>220545.39</v>
      </c>
      <c r="BW287" s="206">
        <v>61544.42</v>
      </c>
      <c r="BX287" s="204">
        <v>131755</v>
      </c>
      <c r="BY287" s="204">
        <v>632833.93000000005</v>
      </c>
      <c r="BZ287" s="206">
        <v>55180</v>
      </c>
      <c r="CA287" s="204">
        <v>130610</v>
      </c>
      <c r="CB287" s="204">
        <v>6053</v>
      </c>
      <c r="CC287" s="204">
        <v>240800</v>
      </c>
      <c r="CD287" s="204">
        <v>449886.71999999997</v>
      </c>
      <c r="CE287" s="204">
        <v>100939</v>
      </c>
      <c r="CF287" s="204">
        <v>213810</v>
      </c>
      <c r="CG287" s="206">
        <v>89359.85</v>
      </c>
      <c r="CH287" s="206">
        <v>34180</v>
      </c>
      <c r="CI287" s="206">
        <v>80731.95</v>
      </c>
      <c r="CJ287" s="206">
        <v>74480.7</v>
      </c>
      <c r="CK287" s="206">
        <v>3716049.96</v>
      </c>
      <c r="CL287" s="204">
        <v>54155</v>
      </c>
      <c r="CM287" s="206">
        <v>63823</v>
      </c>
    </row>
    <row r="288" spans="1:91" ht="24.6">
      <c r="A288" s="125">
        <v>26</v>
      </c>
      <c r="B288" s="255" t="s">
        <v>1015</v>
      </c>
      <c r="C288" s="146" t="s">
        <v>582</v>
      </c>
      <c r="D288" s="204">
        <v>34230086.200000003</v>
      </c>
      <c r="E288" s="204">
        <v>2671348.44</v>
      </c>
      <c r="F288" s="204">
        <v>1421977.3</v>
      </c>
      <c r="G288" s="204">
        <v>924479.53</v>
      </c>
      <c r="H288" s="204">
        <v>1728880.79</v>
      </c>
      <c r="I288" s="204">
        <v>2061934.97</v>
      </c>
      <c r="J288" s="204">
        <v>1732319.91</v>
      </c>
      <c r="K288" s="204">
        <v>4167982.46</v>
      </c>
      <c r="L288" s="204">
        <v>1683565.18</v>
      </c>
      <c r="M288" s="204">
        <v>1111213.48</v>
      </c>
      <c r="N288" s="204">
        <v>10043616.01</v>
      </c>
      <c r="O288" s="204">
        <v>496606.62</v>
      </c>
      <c r="P288" s="204">
        <v>37470067.450000003</v>
      </c>
      <c r="Q288" s="204">
        <v>2507517.08</v>
      </c>
      <c r="R288" s="204">
        <v>3596958.35</v>
      </c>
      <c r="S288" s="204">
        <v>7374453.5300000003</v>
      </c>
      <c r="T288" s="204">
        <v>1403072.95</v>
      </c>
      <c r="U288" s="204">
        <v>3193964.56</v>
      </c>
      <c r="V288" s="204">
        <v>960653.61</v>
      </c>
      <c r="W288" s="204">
        <v>605324.92000000004</v>
      </c>
      <c r="X288" s="204">
        <v>74027195.140000001</v>
      </c>
      <c r="Y288" s="204">
        <v>1191334.0900000001</v>
      </c>
      <c r="Z288" s="204">
        <v>3583502.58</v>
      </c>
      <c r="AA288" s="204">
        <v>2368369.7400000002</v>
      </c>
      <c r="AB288" s="204">
        <v>448597.65</v>
      </c>
      <c r="AC288" s="204">
        <v>908960.01</v>
      </c>
      <c r="AD288" s="204">
        <v>1650826.54</v>
      </c>
      <c r="AE288" s="204">
        <v>10044062.15</v>
      </c>
      <c r="AF288" s="204">
        <v>2554253.63</v>
      </c>
      <c r="AG288" s="204">
        <v>1561774.29</v>
      </c>
      <c r="AH288" s="204">
        <v>2380424.33</v>
      </c>
      <c r="AI288" s="204">
        <v>3668988.47</v>
      </c>
      <c r="AJ288" s="204">
        <v>3617202.61</v>
      </c>
      <c r="AK288" s="204">
        <v>1078622.43</v>
      </c>
      <c r="AL288" s="204">
        <v>189687980.36000001</v>
      </c>
      <c r="AM288" s="204">
        <v>3039699.69</v>
      </c>
      <c r="AN288" s="204">
        <v>1366449.46</v>
      </c>
      <c r="AO288" s="204">
        <v>8047661.9800000004</v>
      </c>
      <c r="AP288" s="204">
        <v>4868939.5599999996</v>
      </c>
      <c r="AQ288" s="204">
        <v>1710827.57</v>
      </c>
      <c r="AR288" s="204">
        <v>469459</v>
      </c>
      <c r="AS288" s="204">
        <v>26099219.73</v>
      </c>
      <c r="AT288" s="204">
        <v>1522795.76</v>
      </c>
      <c r="AU288" s="204">
        <v>3335847.17</v>
      </c>
      <c r="AV288" s="204">
        <v>4459375.26</v>
      </c>
      <c r="AW288" s="204">
        <v>2024157.44</v>
      </c>
      <c r="AX288" s="204">
        <v>919035.5</v>
      </c>
      <c r="AY288" s="204">
        <v>1563811.42</v>
      </c>
      <c r="AZ288" s="204">
        <v>3000885.23</v>
      </c>
      <c r="BA288" s="204">
        <v>1564118.3</v>
      </c>
      <c r="BB288" s="204">
        <v>9213618.9900000002</v>
      </c>
      <c r="BC288" s="204">
        <v>2142813.08</v>
      </c>
      <c r="BD288" s="204">
        <v>51272378.479999997</v>
      </c>
      <c r="BE288" s="204">
        <v>4366233.8</v>
      </c>
      <c r="BF288" s="204">
        <v>1246700.93</v>
      </c>
      <c r="BG288" s="204">
        <v>1972777.33</v>
      </c>
      <c r="BH288" s="204">
        <v>39025383.439999998</v>
      </c>
      <c r="BI288" s="204">
        <v>1553830.35</v>
      </c>
      <c r="BJ288" s="204">
        <v>844699.55</v>
      </c>
      <c r="BK288" s="204">
        <v>2228402.8199999998</v>
      </c>
      <c r="BL288" s="204">
        <v>1727345.03</v>
      </c>
      <c r="BM288" s="204">
        <v>25573624.559999999</v>
      </c>
      <c r="BN288" s="204">
        <v>3736611.37</v>
      </c>
      <c r="BO288" s="204">
        <v>2476538.27</v>
      </c>
      <c r="BP288" s="204">
        <v>8765455.6999999993</v>
      </c>
      <c r="BQ288" s="204">
        <v>3396298.53</v>
      </c>
      <c r="BR288" s="204">
        <v>1810627.54</v>
      </c>
      <c r="BS288" s="206">
        <v>289625054.81</v>
      </c>
      <c r="BT288" s="204">
        <v>2964970.05</v>
      </c>
      <c r="BU288" s="204">
        <v>2394491.87</v>
      </c>
      <c r="BV288" s="206">
        <v>22109009.77</v>
      </c>
      <c r="BW288" s="206">
        <v>221233.75</v>
      </c>
      <c r="BX288" s="206">
        <v>1912801.62</v>
      </c>
      <c r="BY288" s="204">
        <v>8473522.9700000007</v>
      </c>
      <c r="BZ288" s="206">
        <v>1277493.04</v>
      </c>
      <c r="CA288" s="204">
        <v>1200815</v>
      </c>
      <c r="CB288" s="206">
        <v>1672771.39</v>
      </c>
      <c r="CC288" s="204">
        <v>2181903.61</v>
      </c>
      <c r="CD288" s="204">
        <v>7238823.7400000002</v>
      </c>
      <c r="CE288" s="206">
        <v>1584636.78</v>
      </c>
      <c r="CF288" s="204">
        <v>5693115.5199999996</v>
      </c>
      <c r="CG288" s="206">
        <v>1682875.55</v>
      </c>
      <c r="CH288" s="206">
        <v>828624.03</v>
      </c>
      <c r="CI288" s="206">
        <v>1034023.67</v>
      </c>
      <c r="CJ288" s="204">
        <v>981980.67</v>
      </c>
      <c r="CK288" s="206">
        <v>3943993.7</v>
      </c>
      <c r="CL288" s="206">
        <v>1085899.3899999999</v>
      </c>
      <c r="CM288" s="206">
        <v>955945.25</v>
      </c>
    </row>
    <row r="289" spans="1:91" ht="24.6">
      <c r="A289" s="125">
        <v>27</v>
      </c>
      <c r="B289" s="255" t="s">
        <v>1016</v>
      </c>
      <c r="C289" s="130" t="s">
        <v>583</v>
      </c>
      <c r="D289" s="204">
        <v>16988603.5</v>
      </c>
      <c r="E289" s="204">
        <v>990483.73</v>
      </c>
      <c r="F289" s="204">
        <v>3992406.5</v>
      </c>
      <c r="G289" s="204">
        <v>4040159.5</v>
      </c>
      <c r="H289" s="204">
        <v>1311147</v>
      </c>
      <c r="I289" s="204">
        <v>2837198.25</v>
      </c>
      <c r="J289" s="204">
        <v>3506637.7</v>
      </c>
      <c r="K289" s="204">
        <v>5101199.25</v>
      </c>
      <c r="L289" s="204">
        <v>2436273.5</v>
      </c>
      <c r="M289" s="204">
        <v>5660374.8399999999</v>
      </c>
      <c r="N289" s="204">
        <v>8298603.75</v>
      </c>
      <c r="O289" s="204">
        <v>1424994.5</v>
      </c>
      <c r="P289" s="204">
        <v>15007279.58</v>
      </c>
      <c r="Q289" s="204">
        <v>3519297.19</v>
      </c>
      <c r="R289" s="204">
        <v>2700848</v>
      </c>
      <c r="S289" s="204">
        <v>2112061.7999999998</v>
      </c>
      <c r="T289" s="204">
        <v>2518588.46</v>
      </c>
      <c r="U289" s="204">
        <v>1616154</v>
      </c>
      <c r="V289" s="204">
        <v>2250542.5</v>
      </c>
      <c r="W289" s="204">
        <v>1177035</v>
      </c>
      <c r="X289" s="204">
        <v>7904267.1500000004</v>
      </c>
      <c r="Y289" s="204">
        <v>1741270</v>
      </c>
      <c r="Z289" s="204">
        <v>4057676.24</v>
      </c>
      <c r="AA289" s="204">
        <v>2596205.1</v>
      </c>
      <c r="AB289" s="204">
        <v>1189580</v>
      </c>
      <c r="AC289" s="204">
        <v>1219109.46</v>
      </c>
      <c r="AD289" s="204">
        <v>2813265.96</v>
      </c>
      <c r="AE289" s="204">
        <v>12809898.5</v>
      </c>
      <c r="AF289" s="204">
        <v>1567394</v>
      </c>
      <c r="AG289" s="204">
        <v>2447340.1</v>
      </c>
      <c r="AH289" s="204">
        <v>4719373</v>
      </c>
      <c r="AI289" s="204">
        <v>2046601.13</v>
      </c>
      <c r="AJ289" s="204">
        <v>2205164</v>
      </c>
      <c r="AK289" s="204">
        <v>1763371.22</v>
      </c>
      <c r="AL289" s="204">
        <v>34102342.960000001</v>
      </c>
      <c r="AM289" s="204">
        <v>1893510.76</v>
      </c>
      <c r="AN289" s="204">
        <v>1908910.76</v>
      </c>
      <c r="AO289" s="204">
        <v>4115011.95</v>
      </c>
      <c r="AP289" s="204">
        <v>4592656.3</v>
      </c>
      <c r="AQ289" s="204">
        <v>2419219.5</v>
      </c>
      <c r="AR289" s="204">
        <v>998948.7</v>
      </c>
      <c r="AS289" s="204">
        <v>22157228.219999999</v>
      </c>
      <c r="AT289" s="204">
        <v>3253494.72</v>
      </c>
      <c r="AU289" s="204">
        <v>4485285.5</v>
      </c>
      <c r="AV289" s="204">
        <v>4538740.5</v>
      </c>
      <c r="AW289" s="204">
        <v>3041390</v>
      </c>
      <c r="AX289" s="204">
        <v>1424466.67</v>
      </c>
      <c r="AY289" s="204">
        <v>2812553.2</v>
      </c>
      <c r="AZ289" s="204">
        <v>2504809.25</v>
      </c>
      <c r="BA289" s="204">
        <v>1854933.2</v>
      </c>
      <c r="BB289" s="204">
        <v>4640821.76</v>
      </c>
      <c r="BC289" s="204">
        <v>2378713.6800000002</v>
      </c>
      <c r="BD289" s="204">
        <v>4323894.5</v>
      </c>
      <c r="BE289" s="204">
        <v>6416940.2599999998</v>
      </c>
      <c r="BF289" s="204">
        <v>2425496.25</v>
      </c>
      <c r="BG289" s="204">
        <v>3347856</v>
      </c>
      <c r="BH289" s="204">
        <v>11341549.640000001</v>
      </c>
      <c r="BI289" s="204">
        <v>1695108.48</v>
      </c>
      <c r="BJ289" s="204">
        <v>1276114.99</v>
      </c>
      <c r="BK289" s="204">
        <v>2066945.56</v>
      </c>
      <c r="BL289" s="204">
        <v>1972286.8</v>
      </c>
      <c r="BM289" s="204">
        <v>6413255.4100000001</v>
      </c>
      <c r="BN289" s="204">
        <v>4075272.99</v>
      </c>
      <c r="BO289" s="204">
        <v>2964380.56</v>
      </c>
      <c r="BP289" s="204">
        <v>5490233.5999999996</v>
      </c>
      <c r="BQ289" s="204">
        <v>3429071.6</v>
      </c>
      <c r="BR289" s="204">
        <v>4573975.0199999996</v>
      </c>
      <c r="BS289" s="206">
        <v>10939605.58</v>
      </c>
      <c r="BT289" s="204">
        <v>3332267.25</v>
      </c>
      <c r="BU289" s="204">
        <v>2740966.9</v>
      </c>
      <c r="BV289" s="204">
        <v>13019149.310000001</v>
      </c>
      <c r="BW289" s="204">
        <v>11860</v>
      </c>
      <c r="BX289" s="204">
        <v>2992151.47</v>
      </c>
      <c r="BY289" s="204">
        <v>9636114.6999999993</v>
      </c>
      <c r="BZ289" s="204">
        <v>1701188.7</v>
      </c>
      <c r="CA289" s="204">
        <v>3055970</v>
      </c>
      <c r="CB289" s="204">
        <v>2832434.44</v>
      </c>
      <c r="CC289" s="204">
        <v>4251029</v>
      </c>
      <c r="CD289" s="204">
        <v>5243204.3</v>
      </c>
      <c r="CE289" s="204">
        <v>4266835.08</v>
      </c>
      <c r="CF289" s="204">
        <v>5183494.5</v>
      </c>
      <c r="CG289" s="204">
        <v>663639.80000000005</v>
      </c>
      <c r="CH289" s="204">
        <v>1804007.5</v>
      </c>
      <c r="CI289" s="204">
        <v>1789715.5</v>
      </c>
      <c r="CJ289" s="204">
        <v>1618187.25</v>
      </c>
      <c r="CK289" s="204">
        <v>13144051.26</v>
      </c>
      <c r="CL289" s="204">
        <v>1812049.41</v>
      </c>
      <c r="CM289" s="204">
        <v>1685633.74</v>
      </c>
    </row>
    <row r="290" spans="1:91" ht="24.6">
      <c r="A290" s="125">
        <v>28</v>
      </c>
      <c r="B290" s="255" t="s">
        <v>1017</v>
      </c>
      <c r="C290" s="132" t="s">
        <v>584</v>
      </c>
      <c r="D290" s="204">
        <v>7071161.0199999996</v>
      </c>
      <c r="E290" s="204">
        <v>356615.14</v>
      </c>
      <c r="F290" s="204">
        <v>418358.06</v>
      </c>
      <c r="G290" s="204">
        <v>318446</v>
      </c>
      <c r="H290" s="204">
        <v>185520</v>
      </c>
      <c r="I290" s="204">
        <v>286175</v>
      </c>
      <c r="J290" s="204">
        <v>710461</v>
      </c>
      <c r="K290" s="204">
        <v>523107.23</v>
      </c>
      <c r="L290" s="204">
        <v>515908</v>
      </c>
      <c r="M290" s="204">
        <v>794463</v>
      </c>
      <c r="N290" s="204">
        <v>1963319.12</v>
      </c>
      <c r="O290" s="204">
        <v>151200</v>
      </c>
      <c r="P290" s="204">
        <v>3580877</v>
      </c>
      <c r="Q290" s="204">
        <v>603495</v>
      </c>
      <c r="R290" s="204">
        <v>584449.1</v>
      </c>
      <c r="S290" s="204">
        <v>1463408</v>
      </c>
      <c r="T290" s="204">
        <v>754208</v>
      </c>
      <c r="U290" s="204">
        <v>521660</v>
      </c>
      <c r="V290" s="204">
        <v>574517.80000000005</v>
      </c>
      <c r="W290" s="204">
        <v>306535</v>
      </c>
      <c r="X290" s="204">
        <v>5931443.2000000002</v>
      </c>
      <c r="Y290" s="204">
        <v>391776</v>
      </c>
      <c r="Z290" s="204">
        <v>827912.24</v>
      </c>
      <c r="AA290" s="204">
        <v>635376</v>
      </c>
      <c r="AB290" s="204">
        <v>168844</v>
      </c>
      <c r="AC290" s="204">
        <v>440908.2</v>
      </c>
      <c r="AD290" s="204">
        <v>372323.38</v>
      </c>
      <c r="AE290" s="204">
        <v>1916267.2</v>
      </c>
      <c r="AF290" s="204">
        <v>619850</v>
      </c>
      <c r="AG290" s="204">
        <v>569207.92000000004</v>
      </c>
      <c r="AH290" s="204">
        <v>920181</v>
      </c>
      <c r="AI290" s="204">
        <v>567020.01</v>
      </c>
      <c r="AJ290" s="204">
        <v>438197</v>
      </c>
      <c r="AK290" s="204">
        <v>274792.71000000002</v>
      </c>
      <c r="AL290" s="204">
        <v>11452264.460000001</v>
      </c>
      <c r="AM290" s="204">
        <v>325220</v>
      </c>
      <c r="AN290" s="204">
        <v>328325</v>
      </c>
      <c r="AO290" s="204">
        <v>708501</v>
      </c>
      <c r="AP290" s="204">
        <v>1023847</v>
      </c>
      <c r="AQ290" s="204">
        <v>725400</v>
      </c>
      <c r="AR290" s="204">
        <v>107561.3</v>
      </c>
      <c r="AS290" s="204">
        <v>2601749.62</v>
      </c>
      <c r="AT290" s="204">
        <v>570025.31999999995</v>
      </c>
      <c r="AU290" s="204">
        <v>1019688</v>
      </c>
      <c r="AV290" s="204">
        <v>1113115</v>
      </c>
      <c r="AW290" s="204">
        <v>379960</v>
      </c>
      <c r="AX290" s="204">
        <v>341026</v>
      </c>
      <c r="AY290" s="204">
        <v>359503.92</v>
      </c>
      <c r="AZ290" s="204">
        <v>264160</v>
      </c>
      <c r="BA290" s="204">
        <v>298939</v>
      </c>
      <c r="BB290" s="204">
        <v>1915121</v>
      </c>
      <c r="BC290" s="204">
        <v>315552</v>
      </c>
      <c r="BD290" s="204">
        <v>3793730.2</v>
      </c>
      <c r="BE290" s="204">
        <v>1016628.99</v>
      </c>
      <c r="BF290" s="204">
        <v>19010</v>
      </c>
      <c r="BG290" s="204">
        <v>375110</v>
      </c>
      <c r="BH290" s="204">
        <v>3594863.93</v>
      </c>
      <c r="BI290" s="204">
        <v>288291.38</v>
      </c>
      <c r="BJ290" s="204"/>
      <c r="BK290" s="204">
        <v>18135</v>
      </c>
      <c r="BL290" s="204">
        <v>24680</v>
      </c>
      <c r="BM290" s="204">
        <v>3340262.06</v>
      </c>
      <c r="BN290" s="204">
        <v>894951</v>
      </c>
      <c r="BO290" s="204">
        <v>549950.19999999995</v>
      </c>
      <c r="BP290" s="204">
        <v>1317599.99</v>
      </c>
      <c r="BQ290" s="204">
        <v>960971</v>
      </c>
      <c r="BR290" s="204">
        <v>374895.3</v>
      </c>
      <c r="BS290" s="204">
        <v>24913302.57</v>
      </c>
      <c r="BT290" s="204">
        <v>774079</v>
      </c>
      <c r="BU290" s="204">
        <v>552383</v>
      </c>
      <c r="BV290" s="204">
        <v>2045347.24</v>
      </c>
      <c r="BW290" s="204"/>
      <c r="BX290" s="204">
        <v>475800</v>
      </c>
      <c r="BY290" s="204">
        <v>2183434.2999999998</v>
      </c>
      <c r="BZ290" s="204">
        <v>369208</v>
      </c>
      <c r="CA290" s="204">
        <v>163216</v>
      </c>
      <c r="CB290" s="204">
        <v>270715</v>
      </c>
      <c r="CC290" s="204">
        <v>612804</v>
      </c>
      <c r="CD290" s="204">
        <v>431360</v>
      </c>
      <c r="CE290" s="204">
        <v>980880</v>
      </c>
      <c r="CF290" s="204">
        <v>1054870.81</v>
      </c>
      <c r="CG290" s="204">
        <v>215630</v>
      </c>
      <c r="CH290" s="204">
        <v>272055</v>
      </c>
      <c r="CI290" s="204">
        <v>526700</v>
      </c>
      <c r="CJ290" s="204">
        <v>292260</v>
      </c>
      <c r="CK290" s="204">
        <v>1952189.6</v>
      </c>
      <c r="CL290" s="204">
        <v>71828</v>
      </c>
      <c r="CM290" s="204">
        <v>179144</v>
      </c>
    </row>
    <row r="291" spans="1:91" ht="24.6">
      <c r="A291" s="125">
        <v>28</v>
      </c>
      <c r="B291" s="255" t="s">
        <v>1018</v>
      </c>
      <c r="C291" s="132" t="s">
        <v>585</v>
      </c>
      <c r="D291" s="204">
        <v>915520</v>
      </c>
      <c r="E291" s="204">
        <v>96408</v>
      </c>
      <c r="F291" s="204">
        <v>71690</v>
      </c>
      <c r="G291" s="204">
        <v>34000</v>
      </c>
      <c r="H291" s="204"/>
      <c r="I291" s="204"/>
      <c r="J291" s="204">
        <v>46530</v>
      </c>
      <c r="K291" s="204">
        <v>904750</v>
      </c>
      <c r="L291" s="204">
        <v>103970</v>
      </c>
      <c r="M291" s="204">
        <v>120000</v>
      </c>
      <c r="N291" s="204">
        <v>23550</v>
      </c>
      <c r="O291" s="204"/>
      <c r="P291" s="204"/>
      <c r="Q291" s="204">
        <v>127680</v>
      </c>
      <c r="R291" s="204">
        <v>503500</v>
      </c>
      <c r="S291" s="204">
        <v>192450</v>
      </c>
      <c r="T291" s="204">
        <v>10662.5</v>
      </c>
      <c r="U291" s="204">
        <v>233575</v>
      </c>
      <c r="V291" s="204">
        <v>35903</v>
      </c>
      <c r="W291" s="204"/>
      <c r="X291" s="204">
        <v>605641</v>
      </c>
      <c r="Y291" s="204">
        <v>49500</v>
      </c>
      <c r="Z291" s="204"/>
      <c r="AA291" s="204">
        <v>9750</v>
      </c>
      <c r="AB291" s="204"/>
      <c r="AC291" s="204">
        <v>14000</v>
      </c>
      <c r="AD291" s="204"/>
      <c r="AE291" s="204">
        <v>738800</v>
      </c>
      <c r="AF291" s="204">
        <v>92000</v>
      </c>
      <c r="AG291" s="204">
        <v>394850</v>
      </c>
      <c r="AH291" s="204">
        <v>445320</v>
      </c>
      <c r="AI291" s="204">
        <v>25430</v>
      </c>
      <c r="AJ291" s="204"/>
      <c r="AK291" s="204">
        <v>45400</v>
      </c>
      <c r="AL291" s="204">
        <v>5441450</v>
      </c>
      <c r="AM291" s="204"/>
      <c r="AN291" s="204">
        <v>118125</v>
      </c>
      <c r="AO291" s="204">
        <v>10820</v>
      </c>
      <c r="AP291" s="204">
        <v>91174</v>
      </c>
      <c r="AQ291" s="204">
        <v>23300</v>
      </c>
      <c r="AR291" s="204"/>
      <c r="AS291" s="204">
        <v>137715</v>
      </c>
      <c r="AT291" s="204">
        <v>58980</v>
      </c>
      <c r="AU291" s="204"/>
      <c r="AV291" s="204">
        <v>521500</v>
      </c>
      <c r="AW291" s="204">
        <v>137800</v>
      </c>
      <c r="AX291" s="204">
        <v>18535</v>
      </c>
      <c r="AY291" s="204"/>
      <c r="AZ291" s="204">
        <v>18990</v>
      </c>
      <c r="BA291" s="204">
        <v>5520</v>
      </c>
      <c r="BB291" s="204"/>
      <c r="BC291" s="204">
        <v>644972</v>
      </c>
      <c r="BD291" s="204">
        <v>1493730</v>
      </c>
      <c r="BE291" s="204">
        <v>5610</v>
      </c>
      <c r="BF291" s="204">
        <v>59500</v>
      </c>
      <c r="BG291" s="204"/>
      <c r="BH291" s="204">
        <v>68000</v>
      </c>
      <c r="BI291" s="204"/>
      <c r="BJ291" s="204"/>
      <c r="BK291" s="204">
        <v>187030</v>
      </c>
      <c r="BL291" s="204">
        <v>39220</v>
      </c>
      <c r="BM291" s="204">
        <v>2159095</v>
      </c>
      <c r="BN291" s="204">
        <v>8400</v>
      </c>
      <c r="BO291" s="204">
        <v>13500</v>
      </c>
      <c r="BP291" s="204">
        <v>220960</v>
      </c>
      <c r="BQ291" s="204"/>
      <c r="BR291" s="204"/>
      <c r="BS291" s="204">
        <v>1784680</v>
      </c>
      <c r="BT291" s="204">
        <v>76440</v>
      </c>
      <c r="BU291" s="204"/>
      <c r="BV291" s="204"/>
      <c r="BW291" s="204">
        <v>42307.8</v>
      </c>
      <c r="BX291" s="204"/>
      <c r="BY291" s="204">
        <v>75000</v>
      </c>
      <c r="BZ291" s="204">
        <v>44160</v>
      </c>
      <c r="CA291" s="204"/>
      <c r="CB291" s="204"/>
      <c r="CC291" s="204">
        <v>2423987.1</v>
      </c>
      <c r="CD291" s="204">
        <v>17500</v>
      </c>
      <c r="CE291" s="204">
        <v>49500</v>
      </c>
      <c r="CF291" s="204">
        <v>30900</v>
      </c>
      <c r="CG291" s="204">
        <v>288640</v>
      </c>
      <c r="CH291" s="204"/>
      <c r="CI291" s="204"/>
      <c r="CJ291" s="204"/>
      <c r="CK291" s="204">
        <v>631520</v>
      </c>
      <c r="CL291" s="204"/>
      <c r="CM291" s="204"/>
    </row>
    <row r="292" spans="1:91" ht="24.6">
      <c r="A292" s="125">
        <v>26</v>
      </c>
      <c r="B292" s="255" t="s">
        <v>1019</v>
      </c>
      <c r="C292" s="127" t="s">
        <v>586</v>
      </c>
      <c r="D292" s="204">
        <v>926447.32</v>
      </c>
      <c r="E292" s="204">
        <v>273817.8</v>
      </c>
      <c r="F292" s="204">
        <v>317481.32</v>
      </c>
      <c r="G292" s="204">
        <v>139133.68</v>
      </c>
      <c r="H292" s="204">
        <v>134818.6</v>
      </c>
      <c r="I292" s="204">
        <v>282714.84000000003</v>
      </c>
      <c r="J292" s="204">
        <v>553204.18999999994</v>
      </c>
      <c r="K292" s="204">
        <v>475957.56</v>
      </c>
      <c r="L292" s="204">
        <v>207141.15</v>
      </c>
      <c r="M292" s="204">
        <v>155268.94</v>
      </c>
      <c r="N292" s="204">
        <v>605738.55000000005</v>
      </c>
      <c r="O292" s="204">
        <v>178563.18</v>
      </c>
      <c r="P292" s="204">
        <v>1236697.8400000001</v>
      </c>
      <c r="Q292" s="204">
        <v>473158.75</v>
      </c>
      <c r="R292" s="204">
        <v>386004.22</v>
      </c>
      <c r="S292" s="204">
        <v>325910.5</v>
      </c>
      <c r="T292" s="204">
        <v>564524.13</v>
      </c>
      <c r="U292" s="204">
        <v>648990.98</v>
      </c>
      <c r="V292" s="204">
        <v>121889</v>
      </c>
      <c r="W292" s="204">
        <v>55285</v>
      </c>
      <c r="X292" s="204">
        <v>1064151.25</v>
      </c>
      <c r="Y292" s="204">
        <v>159641.38</v>
      </c>
      <c r="Z292" s="204">
        <v>421760.06</v>
      </c>
      <c r="AA292" s="204">
        <v>413457.95</v>
      </c>
      <c r="AB292" s="204">
        <v>148712.28</v>
      </c>
      <c r="AC292" s="204">
        <v>126904.15</v>
      </c>
      <c r="AD292" s="204">
        <v>205195.63</v>
      </c>
      <c r="AE292" s="204">
        <v>656718</v>
      </c>
      <c r="AF292" s="204">
        <v>114025.62</v>
      </c>
      <c r="AG292" s="204">
        <v>95748.7</v>
      </c>
      <c r="AH292" s="204">
        <v>214579.48</v>
      </c>
      <c r="AI292" s="204">
        <v>389732.87</v>
      </c>
      <c r="AJ292" s="204">
        <v>460398.04</v>
      </c>
      <c r="AK292" s="204">
        <v>270751.75</v>
      </c>
      <c r="AL292" s="204">
        <v>2109080.3199999998</v>
      </c>
      <c r="AM292" s="204">
        <v>284737.61</v>
      </c>
      <c r="AN292" s="204">
        <v>98679.039999999994</v>
      </c>
      <c r="AO292" s="204">
        <v>308858.90999999997</v>
      </c>
      <c r="AP292" s="204">
        <v>84595</v>
      </c>
      <c r="AQ292" s="204">
        <v>205485.5</v>
      </c>
      <c r="AR292" s="204">
        <v>178524.79999999999</v>
      </c>
      <c r="AS292" s="204">
        <v>774561.33</v>
      </c>
      <c r="AT292" s="204">
        <v>179181.42</v>
      </c>
      <c r="AU292" s="204">
        <v>273268.23</v>
      </c>
      <c r="AV292" s="204">
        <v>440798</v>
      </c>
      <c r="AW292" s="204">
        <v>433755.92</v>
      </c>
      <c r="AX292" s="204">
        <v>224039.61</v>
      </c>
      <c r="AY292" s="204">
        <v>280274.61</v>
      </c>
      <c r="AZ292" s="204">
        <v>229448.72</v>
      </c>
      <c r="BA292" s="204">
        <v>149479.57</v>
      </c>
      <c r="BB292" s="204">
        <v>224290.9</v>
      </c>
      <c r="BC292" s="204">
        <v>205409.65</v>
      </c>
      <c r="BD292" s="204">
        <v>793107.68</v>
      </c>
      <c r="BE292" s="204">
        <v>311464.40000000002</v>
      </c>
      <c r="BF292" s="204">
        <v>118936.74</v>
      </c>
      <c r="BG292" s="204">
        <v>103286</v>
      </c>
      <c r="BH292" s="204">
        <v>534445.1</v>
      </c>
      <c r="BI292" s="204">
        <v>34332</v>
      </c>
      <c r="BJ292" s="204">
        <v>175407.45</v>
      </c>
      <c r="BK292" s="204">
        <v>218770.72</v>
      </c>
      <c r="BL292" s="204">
        <v>129660</v>
      </c>
      <c r="BM292" s="204">
        <v>487612</v>
      </c>
      <c r="BN292" s="204">
        <v>535762.75</v>
      </c>
      <c r="BO292" s="204">
        <v>245449.52</v>
      </c>
      <c r="BP292" s="204">
        <v>630224.22</v>
      </c>
      <c r="BQ292" s="204">
        <v>289784.3</v>
      </c>
      <c r="BR292" s="204">
        <v>308614.59999999998</v>
      </c>
      <c r="BS292" s="204">
        <v>1414985.94</v>
      </c>
      <c r="BT292" s="204">
        <v>189541.94</v>
      </c>
      <c r="BU292" s="204">
        <v>200690.36</v>
      </c>
      <c r="BV292" s="204">
        <v>999296.25</v>
      </c>
      <c r="BW292" s="204">
        <v>7976.59</v>
      </c>
      <c r="BX292" s="204">
        <v>86295.7</v>
      </c>
      <c r="BY292" s="204">
        <v>447801.02</v>
      </c>
      <c r="BZ292" s="204">
        <v>352252.12</v>
      </c>
      <c r="CA292" s="204">
        <v>326620.84999999998</v>
      </c>
      <c r="CB292" s="204">
        <v>161603</v>
      </c>
      <c r="CC292" s="204">
        <v>246714.9</v>
      </c>
      <c r="CD292" s="204">
        <v>704790.8</v>
      </c>
      <c r="CE292" s="204">
        <v>170131.5</v>
      </c>
      <c r="CF292" s="204">
        <v>737114.76</v>
      </c>
      <c r="CG292" s="204">
        <v>162669.87</v>
      </c>
      <c r="CH292" s="204">
        <v>285840.67</v>
      </c>
      <c r="CI292" s="204">
        <v>88328</v>
      </c>
      <c r="CJ292" s="204">
        <v>124111.56</v>
      </c>
      <c r="CK292" s="204">
        <v>989317.15</v>
      </c>
      <c r="CL292" s="204">
        <v>65508</v>
      </c>
      <c r="CM292" s="204">
        <v>73200.5</v>
      </c>
    </row>
    <row r="293" spans="1:91" ht="24.6">
      <c r="A293" s="125">
        <v>26</v>
      </c>
      <c r="B293" s="255" t="s">
        <v>1020</v>
      </c>
      <c r="C293" s="128" t="s">
        <v>587</v>
      </c>
      <c r="D293" s="204"/>
      <c r="E293" s="204"/>
      <c r="F293" s="204"/>
      <c r="G293" s="204"/>
      <c r="H293" s="204"/>
      <c r="I293" s="204"/>
      <c r="J293" s="204"/>
      <c r="K293" s="204"/>
      <c r="L293" s="204"/>
      <c r="M293" s="204"/>
      <c r="N293" s="204"/>
      <c r="O293" s="204"/>
      <c r="P293" s="204"/>
      <c r="Q293" s="204"/>
      <c r="R293" s="204"/>
      <c r="S293" s="204"/>
      <c r="T293" s="204">
        <v>11160</v>
      </c>
      <c r="U293" s="204"/>
      <c r="V293" s="204"/>
      <c r="W293" s="204">
        <v>16790</v>
      </c>
      <c r="X293" s="204"/>
      <c r="Y293" s="204"/>
      <c r="Z293" s="204"/>
      <c r="AA293" s="204"/>
      <c r="AB293" s="204"/>
      <c r="AC293" s="204"/>
      <c r="AD293" s="204"/>
      <c r="AE293" s="204"/>
      <c r="AF293" s="204"/>
      <c r="AG293" s="204"/>
      <c r="AH293" s="204"/>
      <c r="AI293" s="204"/>
      <c r="AJ293" s="204"/>
      <c r="AK293" s="204"/>
      <c r="AL293" s="204"/>
      <c r="AM293" s="204"/>
      <c r="AN293" s="204"/>
      <c r="AO293" s="204"/>
      <c r="AP293" s="204"/>
      <c r="AQ293" s="204"/>
      <c r="AR293" s="204"/>
      <c r="AS293" s="204"/>
      <c r="AT293" s="204"/>
      <c r="AU293" s="204"/>
      <c r="AV293" s="204"/>
      <c r="AW293" s="204"/>
      <c r="AX293" s="204"/>
      <c r="AY293" s="204"/>
      <c r="AZ293" s="204"/>
      <c r="BA293" s="204"/>
      <c r="BB293" s="204">
        <v>3219</v>
      </c>
      <c r="BC293" s="204"/>
      <c r="BD293" s="204"/>
      <c r="BE293" s="204"/>
      <c r="BF293" s="204"/>
      <c r="BG293" s="204"/>
      <c r="BH293" s="204"/>
      <c r="BI293" s="204"/>
      <c r="BJ293" s="204"/>
      <c r="BK293" s="204"/>
      <c r="BL293" s="204"/>
      <c r="BM293" s="204"/>
      <c r="BN293" s="204"/>
      <c r="BO293" s="204"/>
      <c r="BP293" s="204"/>
      <c r="BQ293" s="204"/>
      <c r="BR293" s="204"/>
      <c r="BS293" s="204"/>
      <c r="BT293" s="204"/>
      <c r="BU293" s="204"/>
      <c r="BV293" s="204">
        <v>5350</v>
      </c>
      <c r="BW293" s="204"/>
      <c r="BX293" s="204"/>
      <c r="BY293" s="204"/>
      <c r="BZ293" s="204"/>
      <c r="CA293" s="204"/>
      <c r="CB293" s="204"/>
      <c r="CC293" s="204"/>
      <c r="CD293" s="204"/>
      <c r="CE293" s="204">
        <v>8930</v>
      </c>
      <c r="CF293" s="204"/>
      <c r="CG293" s="204"/>
      <c r="CH293" s="204"/>
      <c r="CI293" s="204"/>
      <c r="CJ293" s="204"/>
      <c r="CK293" s="204"/>
      <c r="CL293" s="204"/>
      <c r="CM293" s="204"/>
    </row>
    <row r="294" spans="1:91" ht="24.6">
      <c r="A294" s="125">
        <v>28</v>
      </c>
      <c r="B294" s="255" t="s">
        <v>1021</v>
      </c>
      <c r="C294" s="128" t="s">
        <v>588</v>
      </c>
      <c r="D294" s="204">
        <v>235363</v>
      </c>
      <c r="E294" s="204">
        <v>299797</v>
      </c>
      <c r="F294" s="204">
        <v>195460</v>
      </c>
      <c r="G294" s="204">
        <v>431522.4</v>
      </c>
      <c r="H294" s="204">
        <v>84350</v>
      </c>
      <c r="I294" s="204">
        <v>407735</v>
      </c>
      <c r="J294" s="204">
        <v>532700</v>
      </c>
      <c r="K294" s="204">
        <v>44900</v>
      </c>
      <c r="L294" s="204">
        <v>372409</v>
      </c>
      <c r="M294" s="204">
        <v>715402</v>
      </c>
      <c r="N294" s="204">
        <v>695458</v>
      </c>
      <c r="O294" s="204">
        <v>103090</v>
      </c>
      <c r="P294" s="204">
        <v>1639485</v>
      </c>
      <c r="Q294" s="204">
        <v>238885</v>
      </c>
      <c r="R294" s="204">
        <v>356451</v>
      </c>
      <c r="S294" s="204">
        <v>710926.14</v>
      </c>
      <c r="T294" s="204">
        <v>261246</v>
      </c>
      <c r="U294" s="204">
        <v>357158.05</v>
      </c>
      <c r="V294" s="204">
        <v>473729</v>
      </c>
      <c r="W294" s="204"/>
      <c r="X294" s="204">
        <v>941627.5</v>
      </c>
      <c r="Y294" s="204">
        <v>300480</v>
      </c>
      <c r="Z294" s="204">
        <v>99009</v>
      </c>
      <c r="AA294" s="204">
        <v>201199</v>
      </c>
      <c r="AB294" s="204">
        <v>376350</v>
      </c>
      <c r="AC294" s="204">
        <v>214229</v>
      </c>
      <c r="AD294" s="204">
        <v>91490</v>
      </c>
      <c r="AE294" s="204">
        <v>1096272</v>
      </c>
      <c r="AF294" s="204">
        <v>173509</v>
      </c>
      <c r="AG294" s="204">
        <v>428356</v>
      </c>
      <c r="AH294" s="204">
        <v>58350</v>
      </c>
      <c r="AI294" s="204">
        <v>41010</v>
      </c>
      <c r="AJ294" s="204">
        <v>500760</v>
      </c>
      <c r="AK294" s="204">
        <v>103578.03</v>
      </c>
      <c r="AL294" s="204">
        <v>2701202.85</v>
      </c>
      <c r="AM294" s="204">
        <v>207665</v>
      </c>
      <c r="AN294" s="204">
        <v>146480</v>
      </c>
      <c r="AO294" s="204">
        <v>622430</v>
      </c>
      <c r="AP294" s="204">
        <v>436448</v>
      </c>
      <c r="AQ294" s="204">
        <v>389005</v>
      </c>
      <c r="AR294" s="204">
        <v>135064</v>
      </c>
      <c r="AS294" s="204">
        <v>715565.07</v>
      </c>
      <c r="AT294" s="204">
        <v>310210.3</v>
      </c>
      <c r="AU294" s="204">
        <v>142090</v>
      </c>
      <c r="AV294" s="204">
        <v>310700</v>
      </c>
      <c r="AW294" s="204">
        <v>156240</v>
      </c>
      <c r="AX294" s="204">
        <v>65390</v>
      </c>
      <c r="AY294" s="204">
        <v>67630</v>
      </c>
      <c r="AZ294" s="204">
        <v>174298</v>
      </c>
      <c r="BA294" s="204">
        <v>444566</v>
      </c>
      <c r="BB294" s="204">
        <v>626614</v>
      </c>
      <c r="BC294" s="204">
        <v>334047</v>
      </c>
      <c r="BD294" s="204">
        <v>3447953</v>
      </c>
      <c r="BE294" s="204">
        <v>847840</v>
      </c>
      <c r="BF294" s="204">
        <v>44380</v>
      </c>
      <c r="BG294" s="204">
        <v>447790.02</v>
      </c>
      <c r="BH294" s="204">
        <v>454753.3</v>
      </c>
      <c r="BI294" s="204">
        <v>533668.18999999994</v>
      </c>
      <c r="BJ294" s="204">
        <v>154733.79999999999</v>
      </c>
      <c r="BK294" s="204">
        <v>476400</v>
      </c>
      <c r="BL294" s="204">
        <v>145840</v>
      </c>
      <c r="BM294" s="204">
        <v>1047069.5</v>
      </c>
      <c r="BN294" s="204">
        <v>503912</v>
      </c>
      <c r="BO294" s="204">
        <v>507296</v>
      </c>
      <c r="BP294" s="204">
        <v>945516</v>
      </c>
      <c r="BQ294" s="204">
        <v>598762</v>
      </c>
      <c r="BR294" s="204">
        <v>475770</v>
      </c>
      <c r="BS294" s="206">
        <v>2511324.6</v>
      </c>
      <c r="BT294" s="206">
        <v>274410.8</v>
      </c>
      <c r="BU294" s="206">
        <v>47679</v>
      </c>
      <c r="BV294" s="206">
        <v>124170</v>
      </c>
      <c r="BW294" s="206">
        <v>23000</v>
      </c>
      <c r="BX294" s="206">
        <v>37596</v>
      </c>
      <c r="BY294" s="206">
        <v>884529</v>
      </c>
      <c r="BZ294" s="206">
        <v>60550</v>
      </c>
      <c r="CA294" s="206">
        <v>123090</v>
      </c>
      <c r="CB294" s="206">
        <v>257200</v>
      </c>
      <c r="CC294" s="206">
        <v>372620</v>
      </c>
      <c r="CD294" s="206">
        <v>101694</v>
      </c>
      <c r="CE294" s="206"/>
      <c r="CF294" s="206">
        <v>382178</v>
      </c>
      <c r="CG294" s="206">
        <v>238850</v>
      </c>
      <c r="CH294" s="206">
        <v>81810</v>
      </c>
      <c r="CI294" s="206">
        <v>208859.36</v>
      </c>
      <c r="CJ294" s="206">
        <v>145502.91</v>
      </c>
      <c r="CK294" s="206">
        <v>1864600.51</v>
      </c>
      <c r="CL294" s="206">
        <v>85890</v>
      </c>
      <c r="CM294" s="206">
        <v>28181</v>
      </c>
    </row>
    <row r="295" spans="1:91" ht="24.6">
      <c r="A295" s="125">
        <v>32</v>
      </c>
      <c r="B295" s="255" t="s">
        <v>1022</v>
      </c>
      <c r="C295" s="132" t="s">
        <v>589</v>
      </c>
      <c r="D295" s="204"/>
      <c r="E295" s="204"/>
      <c r="F295" s="204">
        <v>375</v>
      </c>
      <c r="G295" s="204"/>
      <c r="H295" s="204"/>
      <c r="I295" s="204"/>
      <c r="J295" s="204"/>
      <c r="K295" s="204"/>
      <c r="L295" s="204"/>
      <c r="M295" s="204"/>
      <c r="N295" s="204"/>
      <c r="O295" s="204"/>
      <c r="P295" s="204"/>
      <c r="Q295" s="204"/>
      <c r="R295" s="204">
        <v>1600</v>
      </c>
      <c r="S295" s="204"/>
      <c r="T295" s="204"/>
      <c r="U295" s="204"/>
      <c r="V295" s="204"/>
      <c r="W295" s="204"/>
      <c r="X295" s="204"/>
      <c r="Y295" s="204"/>
      <c r="Z295" s="204">
        <v>1200</v>
      </c>
      <c r="AA295" s="204"/>
      <c r="AB295" s="204">
        <v>35055</v>
      </c>
      <c r="AC295" s="204">
        <v>8400</v>
      </c>
      <c r="AD295" s="204">
        <v>15700</v>
      </c>
      <c r="AE295" s="204">
        <v>6500</v>
      </c>
      <c r="AF295" s="204"/>
      <c r="AG295" s="204">
        <v>34780</v>
      </c>
      <c r="AH295" s="204">
        <v>168285</v>
      </c>
      <c r="AI295" s="204">
        <v>27255</v>
      </c>
      <c r="AJ295" s="204">
        <v>62385</v>
      </c>
      <c r="AK295" s="204">
        <v>8375</v>
      </c>
      <c r="AL295" s="204"/>
      <c r="AM295" s="204">
        <v>6400</v>
      </c>
      <c r="AN295" s="204"/>
      <c r="AO295" s="204"/>
      <c r="AP295" s="204"/>
      <c r="AQ295" s="204"/>
      <c r="AR295" s="204"/>
      <c r="AS295" s="204"/>
      <c r="AT295" s="204"/>
      <c r="AU295" s="204"/>
      <c r="AV295" s="204"/>
      <c r="AW295" s="204"/>
      <c r="AX295" s="204"/>
      <c r="AY295" s="204"/>
      <c r="AZ295" s="204"/>
      <c r="BA295" s="204"/>
      <c r="BB295" s="204"/>
      <c r="BC295" s="204"/>
      <c r="BD295" s="204"/>
      <c r="BE295" s="204"/>
      <c r="BF295" s="204"/>
      <c r="BG295" s="204"/>
      <c r="BH295" s="204"/>
      <c r="BI295" s="204"/>
      <c r="BJ295" s="204"/>
      <c r="BK295" s="204"/>
      <c r="BL295" s="204"/>
      <c r="BM295" s="204"/>
      <c r="BN295" s="204"/>
      <c r="BO295" s="204"/>
      <c r="BP295" s="204"/>
      <c r="BQ295" s="204"/>
      <c r="BR295" s="204"/>
      <c r="BS295" s="206">
        <v>168665</v>
      </c>
      <c r="BT295" s="206"/>
      <c r="BU295" s="206"/>
      <c r="BV295" s="206">
        <v>2400</v>
      </c>
      <c r="BW295" s="204"/>
      <c r="BX295" s="206">
        <v>16640</v>
      </c>
      <c r="BY295" s="206"/>
      <c r="BZ295" s="206"/>
      <c r="CA295" s="206">
        <v>21120</v>
      </c>
      <c r="CB295" s="204"/>
      <c r="CC295" s="206"/>
      <c r="CD295" s="206"/>
      <c r="CE295" s="206"/>
      <c r="CF295" s="206"/>
      <c r="CG295" s="206"/>
      <c r="CH295" s="206">
        <v>36900</v>
      </c>
      <c r="CI295" s="206"/>
      <c r="CJ295" s="206"/>
      <c r="CK295" s="206"/>
      <c r="CL295" s="206"/>
      <c r="CM295" s="206"/>
    </row>
    <row r="296" spans="1:91" ht="24.6">
      <c r="A296" s="125">
        <v>32</v>
      </c>
      <c r="B296" s="255" t="s">
        <v>1023</v>
      </c>
      <c r="C296" s="132" t="s">
        <v>590</v>
      </c>
      <c r="D296" s="204"/>
      <c r="E296" s="204"/>
      <c r="F296" s="204"/>
      <c r="G296" s="204">
        <v>4500</v>
      </c>
      <c r="H296" s="204"/>
      <c r="I296" s="204"/>
      <c r="J296" s="204"/>
      <c r="K296" s="204"/>
      <c r="L296" s="204"/>
      <c r="M296" s="204"/>
      <c r="N296" s="204"/>
      <c r="O296" s="204"/>
      <c r="P296" s="204"/>
      <c r="Q296" s="204"/>
      <c r="R296" s="204"/>
      <c r="S296" s="204"/>
      <c r="T296" s="204"/>
      <c r="U296" s="204"/>
      <c r="V296" s="204"/>
      <c r="W296" s="204"/>
      <c r="X296" s="204"/>
      <c r="Y296" s="204"/>
      <c r="Z296" s="204"/>
      <c r="AA296" s="204"/>
      <c r="AB296" s="204"/>
      <c r="AC296" s="204"/>
      <c r="AD296" s="204"/>
      <c r="AE296" s="204"/>
      <c r="AF296" s="204"/>
      <c r="AG296" s="204"/>
      <c r="AH296" s="204"/>
      <c r="AI296" s="204"/>
      <c r="AJ296" s="204"/>
      <c r="AK296" s="204"/>
      <c r="AL296" s="204"/>
      <c r="AM296" s="204"/>
      <c r="AN296" s="204"/>
      <c r="AO296" s="204"/>
      <c r="AP296" s="204"/>
      <c r="AQ296" s="204"/>
      <c r="AR296" s="204"/>
      <c r="AS296" s="204"/>
      <c r="AT296" s="204"/>
      <c r="AU296" s="204"/>
      <c r="AV296" s="204"/>
      <c r="AW296" s="204"/>
      <c r="AX296" s="204"/>
      <c r="AY296" s="204"/>
      <c r="AZ296" s="204"/>
      <c r="BA296" s="204"/>
      <c r="BB296" s="204"/>
      <c r="BC296" s="204"/>
      <c r="BD296" s="204"/>
      <c r="BE296" s="204"/>
      <c r="BF296" s="204"/>
      <c r="BG296" s="204"/>
      <c r="BH296" s="204"/>
      <c r="BI296" s="204"/>
      <c r="BJ296" s="204"/>
      <c r="BK296" s="204"/>
      <c r="BL296" s="204"/>
      <c r="BM296" s="204"/>
      <c r="BN296" s="204"/>
      <c r="BO296" s="204"/>
      <c r="BP296" s="204"/>
      <c r="BQ296" s="204"/>
      <c r="BR296" s="204"/>
      <c r="BS296" s="204"/>
      <c r="BT296" s="204"/>
      <c r="BU296" s="204"/>
      <c r="BV296" s="204"/>
      <c r="BW296" s="204"/>
      <c r="BX296" s="204"/>
      <c r="BY296" s="204"/>
      <c r="BZ296" s="204"/>
      <c r="CA296" s="204"/>
      <c r="CB296" s="204"/>
      <c r="CC296" s="204"/>
      <c r="CD296" s="204"/>
      <c r="CE296" s="204"/>
      <c r="CF296" s="204"/>
      <c r="CG296" s="204"/>
      <c r="CH296" s="204"/>
      <c r="CI296" s="204"/>
      <c r="CJ296" s="204"/>
      <c r="CK296" s="204"/>
      <c r="CL296" s="204"/>
      <c r="CM296" s="204"/>
    </row>
    <row r="297" spans="1:91" ht="24.6">
      <c r="A297" s="125">
        <v>32</v>
      </c>
      <c r="B297" s="255" t="s">
        <v>1024</v>
      </c>
      <c r="C297" s="128" t="s">
        <v>591</v>
      </c>
      <c r="D297" s="204"/>
      <c r="E297" s="204"/>
      <c r="F297" s="204"/>
      <c r="G297" s="204"/>
      <c r="H297" s="204"/>
      <c r="I297" s="204"/>
      <c r="J297" s="204"/>
      <c r="K297" s="204"/>
      <c r="L297" s="204"/>
      <c r="M297" s="204"/>
      <c r="N297" s="204"/>
      <c r="O297" s="204"/>
      <c r="P297" s="204"/>
      <c r="Q297" s="204"/>
      <c r="R297" s="204"/>
      <c r="S297" s="204"/>
      <c r="T297" s="204"/>
      <c r="U297" s="204"/>
      <c r="V297" s="204"/>
      <c r="W297" s="204"/>
      <c r="X297" s="204"/>
      <c r="Y297" s="204"/>
      <c r="Z297" s="204"/>
      <c r="AA297" s="204"/>
      <c r="AB297" s="204"/>
      <c r="AC297" s="204"/>
      <c r="AD297" s="204"/>
      <c r="AE297" s="204"/>
      <c r="AF297" s="204"/>
      <c r="AG297" s="204"/>
      <c r="AH297" s="204"/>
      <c r="AI297" s="204"/>
      <c r="AJ297" s="204"/>
      <c r="AK297" s="204"/>
      <c r="AL297" s="204"/>
      <c r="AM297" s="204"/>
      <c r="AN297" s="204"/>
      <c r="AO297" s="204"/>
      <c r="AP297" s="204"/>
      <c r="AQ297" s="204"/>
      <c r="AR297" s="204"/>
      <c r="AS297" s="204"/>
      <c r="AT297" s="204"/>
      <c r="AU297" s="204"/>
      <c r="AV297" s="204"/>
      <c r="AW297" s="204"/>
      <c r="AX297" s="204"/>
      <c r="AY297" s="204"/>
      <c r="AZ297" s="204"/>
      <c r="BA297" s="204"/>
      <c r="BB297" s="204"/>
      <c r="BC297" s="204"/>
      <c r="BD297" s="204"/>
      <c r="BE297" s="204"/>
      <c r="BF297" s="204"/>
      <c r="BG297" s="204"/>
      <c r="BH297" s="204"/>
      <c r="BI297" s="204"/>
      <c r="BJ297" s="204"/>
      <c r="BK297" s="204"/>
      <c r="BL297" s="204"/>
      <c r="BM297" s="204"/>
      <c r="BN297" s="204"/>
      <c r="BO297" s="204"/>
      <c r="BP297" s="204"/>
      <c r="BQ297" s="204"/>
      <c r="BR297" s="204"/>
      <c r="BS297" s="204">
        <v>478357.5</v>
      </c>
      <c r="BT297" s="204"/>
      <c r="BU297" s="204"/>
      <c r="BV297" s="204"/>
      <c r="BW297" s="204"/>
      <c r="BX297" s="204"/>
      <c r="BY297" s="204">
        <v>83700</v>
      </c>
      <c r="BZ297" s="204"/>
      <c r="CA297" s="204"/>
      <c r="CB297" s="204"/>
      <c r="CC297" s="204"/>
      <c r="CD297" s="204"/>
      <c r="CE297" s="204"/>
      <c r="CF297" s="204"/>
      <c r="CG297" s="204"/>
      <c r="CH297" s="204"/>
      <c r="CI297" s="204"/>
      <c r="CJ297" s="204"/>
      <c r="CK297" s="204"/>
      <c r="CL297" s="204"/>
      <c r="CM297" s="204"/>
    </row>
    <row r="298" spans="1:91" ht="24.6">
      <c r="A298" s="125">
        <v>32</v>
      </c>
      <c r="B298" s="255" t="s">
        <v>1025</v>
      </c>
      <c r="C298" s="146" t="s">
        <v>592</v>
      </c>
      <c r="D298" s="204">
        <v>1557246</v>
      </c>
      <c r="E298" s="204"/>
      <c r="F298" s="204"/>
      <c r="G298" s="204"/>
      <c r="H298" s="204">
        <v>21000</v>
      </c>
      <c r="I298" s="204"/>
      <c r="J298" s="204">
        <v>240000</v>
      </c>
      <c r="K298" s="204"/>
      <c r="L298" s="204"/>
      <c r="M298" s="204">
        <v>51456</v>
      </c>
      <c r="N298" s="204">
        <v>882101.4</v>
      </c>
      <c r="O298" s="204"/>
      <c r="P298" s="204">
        <v>642665.72</v>
      </c>
      <c r="Q298" s="204"/>
      <c r="R298" s="204"/>
      <c r="S298" s="204"/>
      <c r="T298" s="204">
        <v>331000</v>
      </c>
      <c r="U298" s="204"/>
      <c r="V298" s="204"/>
      <c r="W298" s="204"/>
      <c r="X298" s="204">
        <v>13942523.640000001</v>
      </c>
      <c r="Y298" s="204"/>
      <c r="Z298" s="204"/>
      <c r="AA298" s="204"/>
      <c r="AB298" s="204">
        <v>105000</v>
      </c>
      <c r="AC298" s="204"/>
      <c r="AD298" s="204"/>
      <c r="AE298" s="204"/>
      <c r="AF298" s="204"/>
      <c r="AG298" s="204"/>
      <c r="AH298" s="204">
        <v>300000</v>
      </c>
      <c r="AI298" s="204">
        <v>2011041.83</v>
      </c>
      <c r="AJ298" s="204"/>
      <c r="AK298" s="204">
        <v>105000</v>
      </c>
      <c r="AL298" s="204"/>
      <c r="AM298" s="204">
        <v>507572</v>
      </c>
      <c r="AN298" s="204"/>
      <c r="AO298" s="204"/>
      <c r="AP298" s="204"/>
      <c r="AQ298" s="204"/>
      <c r="AR298" s="204"/>
      <c r="AS298" s="204"/>
      <c r="AT298" s="204"/>
      <c r="AU298" s="204"/>
      <c r="AV298" s="204"/>
      <c r="AW298" s="204">
        <v>249600</v>
      </c>
      <c r="AX298" s="204"/>
      <c r="AY298" s="204"/>
      <c r="AZ298" s="204"/>
      <c r="BA298" s="204"/>
      <c r="BB298" s="204">
        <v>723038.33</v>
      </c>
      <c r="BC298" s="204"/>
      <c r="BD298" s="204">
        <v>10765184.93</v>
      </c>
      <c r="BE298" s="204">
        <v>869300.36</v>
      </c>
      <c r="BF298" s="204"/>
      <c r="BG298" s="204"/>
      <c r="BH298" s="204"/>
      <c r="BI298" s="204"/>
      <c r="BJ298" s="204">
        <v>36000</v>
      </c>
      <c r="BK298" s="204"/>
      <c r="BL298" s="204">
        <v>426422</v>
      </c>
      <c r="BM298" s="204"/>
      <c r="BN298" s="204">
        <v>228000</v>
      </c>
      <c r="BO298" s="204">
        <v>228000</v>
      </c>
      <c r="BP298" s="204">
        <v>508690</v>
      </c>
      <c r="BQ298" s="204">
        <v>422516.67</v>
      </c>
      <c r="BR298" s="204">
        <v>628675</v>
      </c>
      <c r="BS298" s="206">
        <v>106300</v>
      </c>
      <c r="BT298" s="204"/>
      <c r="BU298" s="204"/>
      <c r="BV298" s="204">
        <v>986092.7</v>
      </c>
      <c r="BW298" s="204"/>
      <c r="BX298" s="204"/>
      <c r="BY298" s="206">
        <v>577474.13</v>
      </c>
      <c r="BZ298" s="204">
        <v>210000</v>
      </c>
      <c r="CA298" s="204">
        <v>238000</v>
      </c>
      <c r="CB298" s="204"/>
      <c r="CC298" s="204"/>
      <c r="CD298" s="204"/>
      <c r="CE298" s="204"/>
      <c r="CF298" s="204">
        <v>300000</v>
      </c>
      <c r="CG298" s="204"/>
      <c r="CH298" s="204"/>
      <c r="CI298" s="204"/>
      <c r="CJ298" s="204"/>
      <c r="CK298" s="204"/>
      <c r="CL298" s="206">
        <v>521098.26</v>
      </c>
      <c r="CM298" s="204"/>
    </row>
    <row r="299" spans="1:91" ht="24.6">
      <c r="A299" s="125">
        <v>32</v>
      </c>
      <c r="B299" s="255" t="s">
        <v>1026</v>
      </c>
      <c r="C299" s="146" t="s">
        <v>593</v>
      </c>
      <c r="D299" s="204"/>
      <c r="E299" s="204"/>
      <c r="F299" s="204"/>
      <c r="G299" s="204"/>
      <c r="H299" s="204"/>
      <c r="I299" s="204"/>
      <c r="J299" s="204"/>
      <c r="K299" s="204"/>
      <c r="L299" s="204"/>
      <c r="M299" s="204"/>
      <c r="N299" s="204"/>
      <c r="O299" s="204"/>
      <c r="P299" s="204"/>
      <c r="Q299" s="204"/>
      <c r="R299" s="204"/>
      <c r="S299" s="204"/>
      <c r="T299" s="204"/>
      <c r="U299" s="204"/>
      <c r="V299" s="204"/>
      <c r="W299" s="204"/>
      <c r="X299" s="204"/>
      <c r="Y299" s="204"/>
      <c r="Z299" s="204"/>
      <c r="AA299" s="204"/>
      <c r="AB299" s="204"/>
      <c r="AC299" s="204"/>
      <c r="AD299" s="204"/>
      <c r="AE299" s="204"/>
      <c r="AF299" s="204"/>
      <c r="AG299" s="204"/>
      <c r="AH299" s="204"/>
      <c r="AI299" s="204"/>
      <c r="AJ299" s="204"/>
      <c r="AK299" s="204"/>
      <c r="AL299" s="204"/>
      <c r="AM299" s="204"/>
      <c r="AN299" s="204"/>
      <c r="AO299" s="204"/>
      <c r="AP299" s="204"/>
      <c r="AQ299" s="204"/>
      <c r="AR299" s="204"/>
      <c r="AS299" s="204"/>
      <c r="AT299" s="204"/>
      <c r="AU299" s="204"/>
      <c r="AV299" s="204"/>
      <c r="AW299" s="204"/>
      <c r="AX299" s="204"/>
      <c r="AY299" s="204"/>
      <c r="AZ299" s="204"/>
      <c r="BA299" s="204"/>
      <c r="BB299" s="204"/>
      <c r="BC299" s="204"/>
      <c r="BD299" s="204"/>
      <c r="BE299" s="204"/>
      <c r="BF299" s="204"/>
      <c r="BG299" s="204"/>
      <c r="BH299" s="204"/>
      <c r="BI299" s="204"/>
      <c r="BJ299" s="204"/>
      <c r="BK299" s="204"/>
      <c r="BL299" s="204"/>
      <c r="BM299" s="204"/>
      <c r="BN299" s="204"/>
      <c r="BO299" s="204"/>
      <c r="BP299" s="204"/>
      <c r="BQ299" s="204"/>
      <c r="BR299" s="204"/>
      <c r="BS299" s="204"/>
      <c r="BT299" s="206"/>
      <c r="BU299" s="206"/>
      <c r="BV299" s="206"/>
      <c r="BW299" s="206"/>
      <c r="BX299" s="206"/>
      <c r="BY299" s="206"/>
      <c r="BZ299" s="206"/>
      <c r="CA299" s="206"/>
      <c r="CB299" s="206"/>
      <c r="CC299" s="206"/>
      <c r="CD299" s="206"/>
      <c r="CE299" s="206"/>
      <c r="CF299" s="206"/>
      <c r="CG299" s="206"/>
      <c r="CH299" s="206"/>
      <c r="CI299" s="206"/>
      <c r="CJ299" s="206"/>
      <c r="CK299" s="206"/>
      <c r="CL299" s="206"/>
      <c r="CM299" s="206"/>
    </row>
    <row r="300" spans="1:91" ht="24.6">
      <c r="A300" s="125"/>
      <c r="B300" s="255" t="s">
        <v>1027</v>
      </c>
      <c r="C300" s="146" t="s">
        <v>594</v>
      </c>
      <c r="D300" s="204"/>
      <c r="E300" s="204"/>
      <c r="F300" s="204"/>
      <c r="G300" s="204"/>
      <c r="H300" s="204"/>
      <c r="I300" s="204"/>
      <c r="J300" s="204"/>
      <c r="K300" s="204"/>
      <c r="L300" s="204"/>
      <c r="M300" s="204"/>
      <c r="N300" s="204"/>
      <c r="O300" s="204"/>
      <c r="P300" s="204"/>
      <c r="Q300" s="204"/>
      <c r="R300" s="204"/>
      <c r="S300" s="204"/>
      <c r="T300" s="204"/>
      <c r="U300" s="204"/>
      <c r="V300" s="204"/>
      <c r="W300" s="204"/>
      <c r="X300" s="204">
        <v>57075.54</v>
      </c>
      <c r="Y300" s="204"/>
      <c r="Z300" s="204"/>
      <c r="AA300" s="204"/>
      <c r="AB300" s="204"/>
      <c r="AC300" s="204"/>
      <c r="AD300" s="204"/>
      <c r="AE300" s="204"/>
      <c r="AF300" s="204"/>
      <c r="AG300" s="204"/>
      <c r="AH300" s="204"/>
      <c r="AI300" s="204"/>
      <c r="AJ300" s="204"/>
      <c r="AK300" s="204"/>
      <c r="AL300" s="204">
        <v>36500</v>
      </c>
      <c r="AM300" s="204"/>
      <c r="AN300" s="204"/>
      <c r="AO300" s="204"/>
      <c r="AP300" s="204"/>
      <c r="AQ300" s="204"/>
      <c r="AR300" s="204"/>
      <c r="AS300" s="204"/>
      <c r="AT300" s="204"/>
      <c r="AU300" s="204"/>
      <c r="AV300" s="204"/>
      <c r="AW300" s="204"/>
      <c r="AX300" s="204"/>
      <c r="AY300" s="204"/>
      <c r="AZ300" s="204"/>
      <c r="BA300" s="204"/>
      <c r="BB300" s="204"/>
      <c r="BC300" s="204"/>
      <c r="BD300" s="204"/>
      <c r="BE300" s="204"/>
      <c r="BF300" s="204"/>
      <c r="BG300" s="204"/>
      <c r="BH300" s="204"/>
      <c r="BI300" s="204"/>
      <c r="BJ300" s="204"/>
      <c r="BK300" s="204"/>
      <c r="BL300" s="204"/>
      <c r="BM300" s="204"/>
      <c r="BN300" s="204"/>
      <c r="BO300" s="204"/>
      <c r="BP300" s="204"/>
      <c r="BQ300" s="204"/>
      <c r="BR300" s="204"/>
      <c r="BS300" s="204"/>
      <c r="BT300" s="206"/>
      <c r="BU300" s="206"/>
      <c r="BV300" s="206"/>
      <c r="BW300" s="204"/>
      <c r="BX300" s="206"/>
      <c r="BY300" s="206"/>
      <c r="BZ300" s="206"/>
      <c r="CA300" s="206"/>
      <c r="CB300" s="206"/>
      <c r="CC300" s="206"/>
      <c r="CD300" s="206"/>
      <c r="CE300" s="206"/>
      <c r="CF300" s="204"/>
      <c r="CG300" s="204"/>
      <c r="CH300" s="204"/>
      <c r="CI300" s="206"/>
      <c r="CJ300" s="206"/>
      <c r="CK300" s="206"/>
      <c r="CL300" s="206"/>
      <c r="CM300" s="204"/>
    </row>
    <row r="301" spans="1:91" ht="24.6">
      <c r="A301" s="125">
        <v>32</v>
      </c>
      <c r="B301" s="255" t="s">
        <v>1028</v>
      </c>
      <c r="C301" s="146" t="s">
        <v>595</v>
      </c>
      <c r="D301" s="204"/>
      <c r="E301" s="204"/>
      <c r="F301" s="204"/>
      <c r="G301" s="204"/>
      <c r="H301" s="204"/>
      <c r="I301" s="204"/>
      <c r="J301" s="204"/>
      <c r="K301" s="204"/>
      <c r="L301" s="204"/>
      <c r="M301" s="204"/>
      <c r="N301" s="204"/>
      <c r="O301" s="204"/>
      <c r="P301" s="204"/>
      <c r="Q301" s="204"/>
      <c r="R301" s="204"/>
      <c r="S301" s="204"/>
      <c r="T301" s="204"/>
      <c r="U301" s="204"/>
      <c r="V301" s="204"/>
      <c r="W301" s="204"/>
      <c r="X301" s="204"/>
      <c r="Y301" s="204"/>
      <c r="Z301" s="204"/>
      <c r="AA301" s="204"/>
      <c r="AB301" s="204"/>
      <c r="AC301" s="204"/>
      <c r="AD301" s="204"/>
      <c r="AE301" s="204"/>
      <c r="AF301" s="204"/>
      <c r="AG301" s="204"/>
      <c r="AH301" s="204"/>
      <c r="AI301" s="204"/>
      <c r="AJ301" s="204"/>
      <c r="AK301" s="204"/>
      <c r="AL301" s="204"/>
      <c r="AM301" s="204"/>
      <c r="AN301" s="204"/>
      <c r="AO301" s="204"/>
      <c r="AP301" s="204"/>
      <c r="AQ301" s="204"/>
      <c r="AR301" s="204"/>
      <c r="AS301" s="204"/>
      <c r="AT301" s="204"/>
      <c r="AU301" s="204"/>
      <c r="AV301" s="204"/>
      <c r="AW301" s="204"/>
      <c r="AX301" s="204"/>
      <c r="AY301" s="204"/>
      <c r="AZ301" s="204"/>
      <c r="BA301" s="204"/>
      <c r="BB301" s="204"/>
      <c r="BC301" s="204"/>
      <c r="BD301" s="204"/>
      <c r="BE301" s="204"/>
      <c r="BF301" s="204">
        <v>7929</v>
      </c>
      <c r="BG301" s="204"/>
      <c r="BH301" s="204"/>
      <c r="BI301" s="204"/>
      <c r="BJ301" s="204"/>
      <c r="BK301" s="204"/>
      <c r="BL301" s="204"/>
      <c r="BM301" s="204"/>
      <c r="BN301" s="204"/>
      <c r="BO301" s="204"/>
      <c r="BP301" s="204"/>
      <c r="BQ301" s="204"/>
      <c r="BR301" s="204"/>
      <c r="BS301" s="204"/>
      <c r="BT301" s="206"/>
      <c r="BU301" s="206"/>
      <c r="BV301" s="206"/>
      <c r="BW301" s="206"/>
      <c r="BX301" s="206"/>
      <c r="BY301" s="206"/>
      <c r="BZ301" s="206"/>
      <c r="CA301" s="206"/>
      <c r="CB301" s="206"/>
      <c r="CC301" s="206"/>
      <c r="CD301" s="206"/>
      <c r="CE301" s="206"/>
      <c r="CF301" s="206"/>
      <c r="CG301" s="204"/>
      <c r="CH301" s="206"/>
      <c r="CI301" s="206"/>
      <c r="CJ301" s="206"/>
      <c r="CK301" s="206"/>
      <c r="CL301" s="206"/>
      <c r="CM301" s="206"/>
    </row>
    <row r="302" spans="1:91" ht="24.6">
      <c r="A302" s="125">
        <v>32</v>
      </c>
      <c r="B302" s="255" t="s">
        <v>1029</v>
      </c>
      <c r="C302" s="146" t="s">
        <v>596</v>
      </c>
      <c r="D302" s="204"/>
      <c r="E302" s="204"/>
      <c r="F302" s="204"/>
      <c r="G302" s="204"/>
      <c r="H302" s="204"/>
      <c r="I302" s="204"/>
      <c r="J302" s="204"/>
      <c r="K302" s="204"/>
      <c r="L302" s="204"/>
      <c r="M302" s="204"/>
      <c r="N302" s="204"/>
      <c r="O302" s="204"/>
      <c r="P302" s="204"/>
      <c r="Q302" s="204"/>
      <c r="R302" s="204"/>
      <c r="S302" s="204"/>
      <c r="T302" s="204"/>
      <c r="U302" s="204"/>
      <c r="V302" s="204"/>
      <c r="W302" s="204"/>
      <c r="X302" s="204">
        <v>30000</v>
      </c>
      <c r="Y302" s="204"/>
      <c r="Z302" s="204"/>
      <c r="AA302" s="204"/>
      <c r="AB302" s="204"/>
      <c r="AC302" s="204"/>
      <c r="AD302" s="204"/>
      <c r="AE302" s="204"/>
      <c r="AF302" s="204"/>
      <c r="AG302" s="204"/>
      <c r="AH302" s="204"/>
      <c r="AI302" s="204"/>
      <c r="AJ302" s="204"/>
      <c r="AK302" s="204"/>
      <c r="AL302" s="204"/>
      <c r="AM302" s="204"/>
      <c r="AN302" s="204"/>
      <c r="AO302" s="204"/>
      <c r="AP302" s="204"/>
      <c r="AQ302" s="204"/>
      <c r="AR302" s="204"/>
      <c r="AS302" s="204"/>
      <c r="AT302" s="204"/>
      <c r="AU302" s="204"/>
      <c r="AV302" s="204"/>
      <c r="AW302" s="204"/>
      <c r="AX302" s="204"/>
      <c r="AY302" s="204"/>
      <c r="AZ302" s="204"/>
      <c r="BA302" s="204"/>
      <c r="BB302" s="204"/>
      <c r="BC302" s="204"/>
      <c r="BD302" s="204"/>
      <c r="BE302" s="204"/>
      <c r="BF302" s="204"/>
      <c r="BG302" s="204"/>
      <c r="BH302" s="204"/>
      <c r="BI302" s="204"/>
      <c r="BJ302" s="204"/>
      <c r="BK302" s="204"/>
      <c r="BL302" s="204"/>
      <c r="BM302" s="204"/>
      <c r="BN302" s="204"/>
      <c r="BO302" s="204"/>
      <c r="BP302" s="204"/>
      <c r="BQ302" s="204"/>
      <c r="BR302" s="204"/>
      <c r="BS302" s="204"/>
      <c r="BT302" s="204"/>
      <c r="BU302" s="204"/>
      <c r="BV302" s="206"/>
      <c r="BW302" s="204"/>
      <c r="BX302" s="204"/>
      <c r="BY302" s="204"/>
      <c r="BZ302" s="206"/>
      <c r="CA302" s="206"/>
      <c r="CB302" s="204"/>
      <c r="CC302" s="206"/>
      <c r="CD302" s="204"/>
      <c r="CE302" s="206"/>
      <c r="CF302" s="206"/>
      <c r="CG302" s="206"/>
      <c r="CH302" s="206"/>
      <c r="CI302" s="204"/>
      <c r="CJ302" s="204"/>
      <c r="CK302" s="206"/>
      <c r="CL302" s="204"/>
      <c r="CM302" s="204"/>
    </row>
    <row r="303" spans="1:91" ht="24.6">
      <c r="A303" s="149">
        <v>33</v>
      </c>
      <c r="B303" s="257" t="s">
        <v>1030</v>
      </c>
      <c r="C303" s="150" t="s">
        <v>597</v>
      </c>
      <c r="D303" s="204"/>
      <c r="E303" s="204"/>
      <c r="F303" s="204">
        <v>212380</v>
      </c>
      <c r="G303" s="204"/>
      <c r="H303" s="204">
        <v>6600</v>
      </c>
      <c r="I303" s="204"/>
      <c r="J303" s="204"/>
      <c r="K303" s="204"/>
      <c r="L303" s="204">
        <v>179020</v>
      </c>
      <c r="M303" s="204"/>
      <c r="N303" s="204"/>
      <c r="O303" s="204">
        <v>119030</v>
      </c>
      <c r="P303" s="204">
        <v>742210</v>
      </c>
      <c r="Q303" s="204">
        <v>660435</v>
      </c>
      <c r="R303" s="204">
        <v>890105</v>
      </c>
      <c r="S303" s="204">
        <v>186340</v>
      </c>
      <c r="T303" s="204"/>
      <c r="U303" s="204">
        <v>80800</v>
      </c>
      <c r="V303" s="204"/>
      <c r="W303" s="204"/>
      <c r="X303" s="204"/>
      <c r="Y303" s="204">
        <v>6000</v>
      </c>
      <c r="Z303" s="204"/>
      <c r="AA303" s="204"/>
      <c r="AB303" s="204"/>
      <c r="AC303" s="204"/>
      <c r="AD303" s="204"/>
      <c r="AE303" s="204"/>
      <c r="AF303" s="204"/>
      <c r="AG303" s="204"/>
      <c r="AH303" s="204"/>
      <c r="AI303" s="204"/>
      <c r="AJ303" s="204">
        <v>93920</v>
      </c>
      <c r="AK303" s="204">
        <v>9000</v>
      </c>
      <c r="AL303" s="204"/>
      <c r="AM303" s="204"/>
      <c r="AN303" s="204"/>
      <c r="AO303" s="204">
        <v>69450</v>
      </c>
      <c r="AP303" s="204">
        <v>2263050</v>
      </c>
      <c r="AQ303" s="204">
        <v>810000</v>
      </c>
      <c r="AR303" s="204">
        <v>24948</v>
      </c>
      <c r="AS303" s="204"/>
      <c r="AT303" s="204"/>
      <c r="AU303" s="204">
        <v>410364</v>
      </c>
      <c r="AV303" s="204"/>
      <c r="AW303" s="204">
        <v>700200</v>
      </c>
      <c r="AX303" s="204"/>
      <c r="AY303" s="204"/>
      <c r="AZ303" s="204"/>
      <c r="BA303" s="204">
        <v>301800</v>
      </c>
      <c r="BB303" s="204"/>
      <c r="BC303" s="204">
        <v>1110216.25</v>
      </c>
      <c r="BD303" s="204">
        <v>388970</v>
      </c>
      <c r="BE303" s="204">
        <v>136915.94</v>
      </c>
      <c r="BF303" s="204">
        <v>315005</v>
      </c>
      <c r="BG303" s="204">
        <v>445865</v>
      </c>
      <c r="BH303" s="204"/>
      <c r="BI303" s="204"/>
      <c r="BJ303" s="204"/>
      <c r="BK303" s="204">
        <v>86301</v>
      </c>
      <c r="BL303" s="204"/>
      <c r="BM303" s="204">
        <v>14660</v>
      </c>
      <c r="BN303" s="204">
        <v>344200</v>
      </c>
      <c r="BO303" s="204"/>
      <c r="BP303" s="204"/>
      <c r="BQ303" s="204">
        <v>32675</v>
      </c>
      <c r="BR303" s="204">
        <v>26250</v>
      </c>
      <c r="BS303" s="206"/>
      <c r="BT303" s="204"/>
      <c r="BU303" s="204"/>
      <c r="BV303" s="206"/>
      <c r="BW303" s="204"/>
      <c r="BX303" s="206">
        <v>4273</v>
      </c>
      <c r="BY303" s="204">
        <v>453495</v>
      </c>
      <c r="BZ303" s="204">
        <v>452396.5</v>
      </c>
      <c r="CA303" s="204"/>
      <c r="CB303" s="204"/>
      <c r="CC303" s="204"/>
      <c r="CD303" s="204">
        <v>408003</v>
      </c>
      <c r="CE303" s="204"/>
      <c r="CF303" s="206"/>
      <c r="CG303" s="204"/>
      <c r="CH303" s="206">
        <v>81730</v>
      </c>
      <c r="CI303" s="204">
        <v>45785</v>
      </c>
      <c r="CJ303" s="204"/>
      <c r="CK303" s="204">
        <v>286465</v>
      </c>
      <c r="CL303" s="206"/>
      <c r="CM303" s="204"/>
    </row>
    <row r="304" spans="1:91" ht="24.6">
      <c r="A304" s="125">
        <v>33</v>
      </c>
      <c r="B304" s="255" t="s">
        <v>1031</v>
      </c>
      <c r="C304" s="146" t="s">
        <v>598</v>
      </c>
      <c r="D304" s="204"/>
      <c r="E304" s="204"/>
      <c r="F304" s="204"/>
      <c r="G304" s="204"/>
      <c r="H304" s="204"/>
      <c r="I304" s="204"/>
      <c r="J304" s="204"/>
      <c r="K304" s="204"/>
      <c r="L304" s="204">
        <v>249996</v>
      </c>
      <c r="M304" s="204">
        <v>155040</v>
      </c>
      <c r="N304" s="204">
        <v>28960</v>
      </c>
      <c r="O304" s="204"/>
      <c r="P304" s="204"/>
      <c r="Q304" s="204">
        <v>109424</v>
      </c>
      <c r="R304" s="204">
        <v>56840</v>
      </c>
      <c r="S304" s="204">
        <v>68500</v>
      </c>
      <c r="T304" s="204"/>
      <c r="U304" s="204">
        <v>44220</v>
      </c>
      <c r="V304" s="204">
        <v>36808.25</v>
      </c>
      <c r="W304" s="204">
        <v>3576</v>
      </c>
      <c r="X304" s="204">
        <v>75000</v>
      </c>
      <c r="Y304" s="204"/>
      <c r="Z304" s="204"/>
      <c r="AA304" s="204"/>
      <c r="AB304" s="204"/>
      <c r="AC304" s="204"/>
      <c r="AD304" s="204"/>
      <c r="AE304" s="204"/>
      <c r="AF304" s="204"/>
      <c r="AG304" s="204"/>
      <c r="AH304" s="204"/>
      <c r="AI304" s="204"/>
      <c r="AJ304" s="204"/>
      <c r="AK304" s="204"/>
      <c r="AL304" s="204"/>
      <c r="AM304" s="204"/>
      <c r="AN304" s="204"/>
      <c r="AO304" s="204"/>
      <c r="AP304" s="204"/>
      <c r="AQ304" s="204"/>
      <c r="AR304" s="204"/>
      <c r="AS304" s="204"/>
      <c r="AT304" s="204"/>
      <c r="AU304" s="204"/>
      <c r="AV304" s="204">
        <v>816130</v>
      </c>
      <c r="AW304" s="204">
        <v>1500</v>
      </c>
      <c r="AX304" s="204"/>
      <c r="AY304" s="204">
        <v>20200</v>
      </c>
      <c r="AZ304" s="204"/>
      <c r="BA304" s="204"/>
      <c r="BB304" s="204">
        <v>44370</v>
      </c>
      <c r="BC304" s="204"/>
      <c r="BD304" s="204"/>
      <c r="BE304" s="204"/>
      <c r="BF304" s="204">
        <v>14725</v>
      </c>
      <c r="BG304" s="204">
        <v>32000</v>
      </c>
      <c r="BH304" s="204">
        <v>60000</v>
      </c>
      <c r="BI304" s="204"/>
      <c r="BJ304" s="204"/>
      <c r="BK304" s="204"/>
      <c r="BL304" s="204">
        <v>6837.38</v>
      </c>
      <c r="BM304" s="204"/>
      <c r="BN304" s="204"/>
      <c r="BO304" s="204"/>
      <c r="BP304" s="204"/>
      <c r="BQ304" s="204"/>
      <c r="BR304" s="204"/>
      <c r="BS304" s="204"/>
      <c r="BT304" s="204">
        <v>40000</v>
      </c>
      <c r="BU304" s="206">
        <v>3390</v>
      </c>
      <c r="BV304" s="204"/>
      <c r="BW304" s="204"/>
      <c r="BX304" s="204"/>
      <c r="BY304" s="206"/>
      <c r="BZ304" s="204">
        <v>20000</v>
      </c>
      <c r="CA304" s="206"/>
      <c r="CB304" s="206"/>
      <c r="CC304" s="204">
        <v>126799.9</v>
      </c>
      <c r="CD304" s="204">
        <v>41000</v>
      </c>
      <c r="CE304" s="204"/>
      <c r="CF304" s="204"/>
      <c r="CG304" s="204"/>
      <c r="CH304" s="204"/>
      <c r="CI304" s="204"/>
      <c r="CJ304" s="204"/>
      <c r="CK304" s="206">
        <v>40000</v>
      </c>
      <c r="CL304" s="204"/>
      <c r="CM304" s="204"/>
    </row>
    <row r="305" spans="1:91" ht="24.6">
      <c r="A305" s="151">
        <v>33</v>
      </c>
      <c r="B305" s="258" t="s">
        <v>1032</v>
      </c>
      <c r="C305" s="146" t="s">
        <v>35</v>
      </c>
      <c r="D305" s="204">
        <v>4000</v>
      </c>
      <c r="E305" s="204"/>
      <c r="F305" s="204"/>
      <c r="G305" s="204"/>
      <c r="H305" s="204"/>
      <c r="I305" s="204"/>
      <c r="J305" s="204">
        <v>3500</v>
      </c>
      <c r="K305" s="204"/>
      <c r="L305" s="204"/>
      <c r="M305" s="204"/>
      <c r="N305" s="204"/>
      <c r="O305" s="204">
        <v>1440</v>
      </c>
      <c r="P305" s="204">
        <v>70490</v>
      </c>
      <c r="Q305" s="204">
        <v>3500</v>
      </c>
      <c r="R305" s="204"/>
      <c r="S305" s="204"/>
      <c r="T305" s="204"/>
      <c r="U305" s="204">
        <v>26500</v>
      </c>
      <c r="V305" s="204"/>
      <c r="W305" s="204"/>
      <c r="X305" s="204"/>
      <c r="Y305" s="204"/>
      <c r="Z305" s="204"/>
      <c r="AA305" s="204"/>
      <c r="AB305" s="204"/>
      <c r="AC305" s="204"/>
      <c r="AD305" s="204"/>
      <c r="AE305" s="204">
        <v>4500</v>
      </c>
      <c r="AF305" s="204">
        <v>14096</v>
      </c>
      <c r="AG305" s="204"/>
      <c r="AH305" s="204"/>
      <c r="AI305" s="204"/>
      <c r="AJ305" s="204">
        <v>266064</v>
      </c>
      <c r="AK305" s="204">
        <v>39401</v>
      </c>
      <c r="AL305" s="204"/>
      <c r="AM305" s="204">
        <v>15700</v>
      </c>
      <c r="AN305" s="204"/>
      <c r="AO305" s="204">
        <v>28350</v>
      </c>
      <c r="AP305" s="204"/>
      <c r="AQ305" s="204">
        <v>16073.75</v>
      </c>
      <c r="AR305" s="204">
        <v>51000</v>
      </c>
      <c r="AS305" s="204"/>
      <c r="AT305" s="204">
        <v>16666.32</v>
      </c>
      <c r="AU305" s="204"/>
      <c r="AV305" s="204">
        <v>33313.74</v>
      </c>
      <c r="AW305" s="204"/>
      <c r="AX305" s="204"/>
      <c r="AY305" s="204">
        <v>262325</v>
      </c>
      <c r="AZ305" s="204">
        <v>40255</v>
      </c>
      <c r="BA305" s="204">
        <v>52340</v>
      </c>
      <c r="BB305" s="204">
        <v>64500</v>
      </c>
      <c r="BC305" s="204"/>
      <c r="BD305" s="204">
        <v>121425</v>
      </c>
      <c r="BE305" s="204">
        <v>113900</v>
      </c>
      <c r="BF305" s="204">
        <v>240000</v>
      </c>
      <c r="BG305" s="204"/>
      <c r="BH305" s="204">
        <v>325597</v>
      </c>
      <c r="BI305" s="204"/>
      <c r="BJ305" s="204"/>
      <c r="BK305" s="204"/>
      <c r="BL305" s="204">
        <v>35255</v>
      </c>
      <c r="BM305" s="204">
        <v>3500</v>
      </c>
      <c r="BN305" s="204">
        <v>270</v>
      </c>
      <c r="BO305" s="204"/>
      <c r="BP305" s="204">
        <v>10500</v>
      </c>
      <c r="BQ305" s="204"/>
      <c r="BR305" s="204">
        <v>478517.05</v>
      </c>
      <c r="BS305" s="206"/>
      <c r="BT305" s="206"/>
      <c r="BU305" s="204"/>
      <c r="BV305" s="206"/>
      <c r="BW305" s="206"/>
      <c r="BX305" s="206"/>
      <c r="BY305" s="206">
        <v>5000</v>
      </c>
      <c r="BZ305" s="206"/>
      <c r="CA305" s="206"/>
      <c r="CB305" s="206"/>
      <c r="CC305" s="206"/>
      <c r="CD305" s="206">
        <v>280695.12</v>
      </c>
      <c r="CE305" s="206"/>
      <c r="CF305" s="206"/>
      <c r="CG305" s="206"/>
      <c r="CH305" s="206"/>
      <c r="CI305" s="206"/>
      <c r="CJ305" s="206"/>
      <c r="CK305" s="206"/>
      <c r="CL305" s="206"/>
      <c r="CM305" s="206"/>
    </row>
    <row r="306" spans="1:91" ht="24.6">
      <c r="A306" s="125">
        <v>33</v>
      </c>
      <c r="B306" s="255" t="s">
        <v>1033</v>
      </c>
      <c r="C306" s="152" t="s">
        <v>599</v>
      </c>
      <c r="D306" s="204">
        <v>2394988</v>
      </c>
      <c r="E306" s="204">
        <v>171700</v>
      </c>
      <c r="F306" s="204">
        <v>296525</v>
      </c>
      <c r="G306" s="204">
        <v>473940</v>
      </c>
      <c r="H306" s="204">
        <v>25480</v>
      </c>
      <c r="I306" s="204">
        <v>856378.72</v>
      </c>
      <c r="J306" s="204">
        <v>1392145</v>
      </c>
      <c r="K306" s="204">
        <v>371828</v>
      </c>
      <c r="L306" s="204">
        <v>261215</v>
      </c>
      <c r="M306" s="204">
        <v>433770</v>
      </c>
      <c r="N306" s="204">
        <v>1500360.23</v>
      </c>
      <c r="O306" s="204"/>
      <c r="P306" s="204">
        <v>962304</v>
      </c>
      <c r="Q306" s="204">
        <v>482345.15</v>
      </c>
      <c r="R306" s="204">
        <v>2646770</v>
      </c>
      <c r="S306" s="204">
        <v>1020763</v>
      </c>
      <c r="T306" s="204">
        <v>829305.75</v>
      </c>
      <c r="U306" s="204">
        <v>421942</v>
      </c>
      <c r="V306" s="204">
        <v>92078</v>
      </c>
      <c r="W306" s="204">
        <v>290236</v>
      </c>
      <c r="X306" s="204">
        <v>1649606.03</v>
      </c>
      <c r="Y306" s="204">
        <v>654570</v>
      </c>
      <c r="Z306" s="204">
        <v>395890</v>
      </c>
      <c r="AA306" s="204">
        <v>35690</v>
      </c>
      <c r="AB306" s="204">
        <v>106160</v>
      </c>
      <c r="AC306" s="204">
        <v>499846.5</v>
      </c>
      <c r="AD306" s="204">
        <v>464877</v>
      </c>
      <c r="AE306" s="204">
        <v>718715</v>
      </c>
      <c r="AF306" s="204">
        <v>180931</v>
      </c>
      <c r="AG306" s="204">
        <v>279852</v>
      </c>
      <c r="AH306" s="204">
        <v>261420</v>
      </c>
      <c r="AI306" s="204">
        <v>140986.79999999999</v>
      </c>
      <c r="AJ306" s="204">
        <v>155630</v>
      </c>
      <c r="AK306" s="204">
        <v>63000</v>
      </c>
      <c r="AL306" s="204">
        <v>1441263.56</v>
      </c>
      <c r="AM306" s="204">
        <v>663900</v>
      </c>
      <c r="AN306" s="204">
        <v>683000</v>
      </c>
      <c r="AO306" s="204">
        <v>281887.8</v>
      </c>
      <c r="AP306" s="204">
        <v>599764</v>
      </c>
      <c r="AQ306" s="204">
        <v>751340</v>
      </c>
      <c r="AR306" s="204">
        <v>221258</v>
      </c>
      <c r="AS306" s="204">
        <v>342480</v>
      </c>
      <c r="AT306" s="204">
        <v>288822</v>
      </c>
      <c r="AU306" s="204">
        <v>314605</v>
      </c>
      <c r="AV306" s="204">
        <v>293040</v>
      </c>
      <c r="AW306" s="204"/>
      <c r="AX306" s="204">
        <v>295350</v>
      </c>
      <c r="AY306" s="204">
        <v>372645</v>
      </c>
      <c r="AZ306" s="204">
        <v>505289</v>
      </c>
      <c r="BA306" s="204">
        <v>498000</v>
      </c>
      <c r="BB306" s="204">
        <v>679064</v>
      </c>
      <c r="BC306" s="204">
        <v>45620</v>
      </c>
      <c r="BD306" s="204">
        <v>1021258</v>
      </c>
      <c r="BE306" s="204">
        <v>251174</v>
      </c>
      <c r="BF306" s="204">
        <v>1688795</v>
      </c>
      <c r="BG306" s="204">
        <v>521030</v>
      </c>
      <c r="BH306" s="204">
        <v>1704841.54</v>
      </c>
      <c r="BI306" s="204">
        <v>316643</v>
      </c>
      <c r="BJ306" s="204">
        <v>49870</v>
      </c>
      <c r="BK306" s="204">
        <v>931296</v>
      </c>
      <c r="BL306" s="204">
        <v>753890</v>
      </c>
      <c r="BM306" s="204">
        <v>207794</v>
      </c>
      <c r="BN306" s="204">
        <v>1599181</v>
      </c>
      <c r="BO306" s="204">
        <v>457702</v>
      </c>
      <c r="BP306" s="204">
        <v>910672</v>
      </c>
      <c r="BQ306" s="204">
        <v>1353694.84</v>
      </c>
      <c r="BR306" s="204">
        <v>212350</v>
      </c>
      <c r="BS306" s="206">
        <v>5115546.2699999996</v>
      </c>
      <c r="BT306" s="204">
        <v>332900</v>
      </c>
      <c r="BU306" s="206">
        <v>1127705.8500000001</v>
      </c>
      <c r="BV306" s="204">
        <v>710930</v>
      </c>
      <c r="BW306" s="204">
        <v>18958</v>
      </c>
      <c r="BX306" s="204">
        <v>437938.2</v>
      </c>
      <c r="BY306" s="206">
        <v>346167</v>
      </c>
      <c r="BZ306" s="204">
        <v>362885</v>
      </c>
      <c r="CA306" s="204">
        <v>27390</v>
      </c>
      <c r="CB306" s="204">
        <v>283520</v>
      </c>
      <c r="CC306" s="204">
        <v>406550</v>
      </c>
      <c r="CD306" s="204">
        <v>38360</v>
      </c>
      <c r="CE306" s="204">
        <v>979565</v>
      </c>
      <c r="CF306" s="206">
        <v>839980</v>
      </c>
      <c r="CG306" s="204">
        <v>119500</v>
      </c>
      <c r="CH306" s="206">
        <v>12400</v>
      </c>
      <c r="CI306" s="204">
        <v>1222563</v>
      </c>
      <c r="CJ306" s="206">
        <v>150730</v>
      </c>
      <c r="CK306" s="206">
        <v>450664</v>
      </c>
      <c r="CL306" s="206">
        <v>88455</v>
      </c>
      <c r="CM306" s="206">
        <v>87570</v>
      </c>
    </row>
    <row r="307" spans="1:91" ht="24.6">
      <c r="A307" s="125">
        <v>33</v>
      </c>
      <c r="B307" s="255" t="s">
        <v>1034</v>
      </c>
      <c r="C307" s="152" t="s">
        <v>600</v>
      </c>
      <c r="D307" s="204"/>
      <c r="E307" s="204"/>
      <c r="F307" s="204">
        <v>618174.25</v>
      </c>
      <c r="G307" s="204">
        <v>125210.8</v>
      </c>
      <c r="H307" s="204">
        <v>438778</v>
      </c>
      <c r="I307" s="204">
        <v>3670774.4</v>
      </c>
      <c r="J307" s="204">
        <v>3998317.15</v>
      </c>
      <c r="K307" s="204">
        <v>1742602</v>
      </c>
      <c r="L307" s="204">
        <v>2974350</v>
      </c>
      <c r="M307" s="204">
        <v>454906.75</v>
      </c>
      <c r="N307" s="204">
        <v>4368357.8499999996</v>
      </c>
      <c r="O307" s="204">
        <v>1003903.5</v>
      </c>
      <c r="P307" s="204">
        <v>3631409.05</v>
      </c>
      <c r="Q307" s="204">
        <v>4804958.5</v>
      </c>
      <c r="R307" s="204">
        <v>5900591.2999999998</v>
      </c>
      <c r="S307" s="204">
        <v>1009291.05</v>
      </c>
      <c r="T307" s="204">
        <v>3104683.25</v>
      </c>
      <c r="U307" s="204">
        <v>1954715.96</v>
      </c>
      <c r="V307" s="204">
        <v>2819826.58</v>
      </c>
      <c r="W307" s="204">
        <v>1358467.25</v>
      </c>
      <c r="X307" s="204">
        <v>411130.84</v>
      </c>
      <c r="Y307" s="204">
        <v>1091173</v>
      </c>
      <c r="Z307" s="204">
        <v>254500</v>
      </c>
      <c r="AA307" s="204">
        <v>16296.5</v>
      </c>
      <c r="AB307" s="204">
        <v>68322.75</v>
      </c>
      <c r="AC307" s="204">
        <v>1653949.91</v>
      </c>
      <c r="AD307" s="204"/>
      <c r="AE307" s="204">
        <v>2681664.5</v>
      </c>
      <c r="AF307" s="204">
        <v>28961.25</v>
      </c>
      <c r="AG307" s="204">
        <v>2254612.52</v>
      </c>
      <c r="AH307" s="204">
        <v>283207.5</v>
      </c>
      <c r="AI307" s="204">
        <v>2858074.45</v>
      </c>
      <c r="AJ307" s="204">
        <v>12632</v>
      </c>
      <c r="AK307" s="204">
        <v>777637.75</v>
      </c>
      <c r="AL307" s="204">
        <v>577697.75</v>
      </c>
      <c r="AM307" s="204">
        <v>121583.9</v>
      </c>
      <c r="AN307" s="204">
        <v>18608</v>
      </c>
      <c r="AO307" s="204">
        <v>230581.25</v>
      </c>
      <c r="AP307" s="204">
        <v>14666</v>
      </c>
      <c r="AQ307" s="204">
        <v>108180.5</v>
      </c>
      <c r="AR307" s="204"/>
      <c r="AS307" s="204">
        <v>74010.649999999994</v>
      </c>
      <c r="AT307" s="204">
        <v>221070.87</v>
      </c>
      <c r="AU307" s="204">
        <v>365925.97</v>
      </c>
      <c r="AV307" s="204">
        <v>110892.75</v>
      </c>
      <c r="AW307" s="204">
        <v>31075</v>
      </c>
      <c r="AX307" s="204">
        <v>174521.85</v>
      </c>
      <c r="AY307" s="204">
        <v>44390.75</v>
      </c>
      <c r="AZ307" s="204">
        <v>183057.5</v>
      </c>
      <c r="BA307" s="204"/>
      <c r="BB307" s="204">
        <v>277278.5</v>
      </c>
      <c r="BC307" s="204">
        <v>118742.25</v>
      </c>
      <c r="BD307" s="204">
        <v>474779.25</v>
      </c>
      <c r="BE307" s="204">
        <v>833091.75</v>
      </c>
      <c r="BF307" s="204">
        <v>98619.5</v>
      </c>
      <c r="BG307" s="204">
        <v>29046.5</v>
      </c>
      <c r="BH307" s="204">
        <v>401208.5</v>
      </c>
      <c r="BI307" s="204"/>
      <c r="BJ307" s="204">
        <v>46934</v>
      </c>
      <c r="BK307" s="204">
        <v>488752.25</v>
      </c>
      <c r="BL307" s="204"/>
      <c r="BM307" s="204">
        <v>851933.75</v>
      </c>
      <c r="BN307" s="204">
        <v>238697.5</v>
      </c>
      <c r="BO307" s="204">
        <v>191988</v>
      </c>
      <c r="BP307" s="204">
        <v>278873.25</v>
      </c>
      <c r="BQ307" s="204">
        <v>267549.5</v>
      </c>
      <c r="BR307" s="204">
        <v>144753.75</v>
      </c>
      <c r="BS307" s="206"/>
      <c r="BT307" s="206">
        <v>243923.25</v>
      </c>
      <c r="BU307" s="204">
        <v>154764.25</v>
      </c>
      <c r="BV307" s="206">
        <v>110711.5</v>
      </c>
      <c r="BW307" s="206">
        <v>631507.5</v>
      </c>
      <c r="BX307" s="206">
        <v>708062.75</v>
      </c>
      <c r="BY307" s="204">
        <v>270368.25</v>
      </c>
      <c r="BZ307" s="206">
        <v>391598.5</v>
      </c>
      <c r="CA307" s="206"/>
      <c r="CB307" s="204">
        <v>415682.2</v>
      </c>
      <c r="CC307" s="206">
        <v>990547.27</v>
      </c>
      <c r="CD307" s="206">
        <v>408599</v>
      </c>
      <c r="CE307" s="206">
        <v>2393944.75</v>
      </c>
      <c r="CF307" s="206">
        <v>4292792</v>
      </c>
      <c r="CG307" s="206">
        <v>1674477</v>
      </c>
      <c r="CH307" s="204">
        <v>1035308.25</v>
      </c>
      <c r="CI307" s="206">
        <v>420240</v>
      </c>
      <c r="CJ307" s="206">
        <v>1421602.25</v>
      </c>
      <c r="CK307" s="204">
        <v>2321672.7599999998</v>
      </c>
      <c r="CL307" s="206">
        <v>1108195.5</v>
      </c>
      <c r="CM307" s="206">
        <v>2051170.5</v>
      </c>
    </row>
    <row r="308" spans="1:91" ht="24.6">
      <c r="A308" s="125">
        <v>33</v>
      </c>
      <c r="B308" s="255" t="s">
        <v>1035</v>
      </c>
      <c r="C308" s="152" t="s">
        <v>601</v>
      </c>
      <c r="D308" s="204">
        <v>23625</v>
      </c>
      <c r="E308" s="204">
        <v>11900</v>
      </c>
      <c r="F308" s="204">
        <v>467437.52</v>
      </c>
      <c r="G308" s="204"/>
      <c r="H308" s="204">
        <v>117353.75</v>
      </c>
      <c r="I308" s="204">
        <v>366530.5</v>
      </c>
      <c r="J308" s="204">
        <v>460851.5</v>
      </c>
      <c r="K308" s="204">
        <v>929835.25</v>
      </c>
      <c r="L308" s="204">
        <v>333317.5</v>
      </c>
      <c r="M308" s="204">
        <v>200977.75</v>
      </c>
      <c r="N308" s="204">
        <v>532863</v>
      </c>
      <c r="O308" s="204">
        <v>49494.75</v>
      </c>
      <c r="P308" s="204"/>
      <c r="Q308" s="204">
        <v>196576</v>
      </c>
      <c r="R308" s="204">
        <v>662268.75</v>
      </c>
      <c r="S308" s="204"/>
      <c r="T308" s="204">
        <v>234973.75</v>
      </c>
      <c r="U308" s="204">
        <v>160639.5</v>
      </c>
      <c r="V308" s="204">
        <v>357670.75</v>
      </c>
      <c r="W308" s="204">
        <v>13649</v>
      </c>
      <c r="X308" s="204">
        <v>1142013</v>
      </c>
      <c r="Y308" s="204">
        <v>159686</v>
      </c>
      <c r="Z308" s="204">
        <v>199188.25</v>
      </c>
      <c r="AA308" s="204">
        <v>60393</v>
      </c>
      <c r="AB308" s="204"/>
      <c r="AC308" s="204">
        <v>104619.25</v>
      </c>
      <c r="AD308" s="204"/>
      <c r="AE308" s="204">
        <v>1649709.5</v>
      </c>
      <c r="AF308" s="204">
        <v>22826.75</v>
      </c>
      <c r="AG308" s="204">
        <v>22769</v>
      </c>
      <c r="AH308" s="204"/>
      <c r="AI308" s="204">
        <v>250986.25</v>
      </c>
      <c r="AJ308" s="204">
        <v>58613</v>
      </c>
      <c r="AK308" s="204">
        <v>177377.25</v>
      </c>
      <c r="AL308" s="204">
        <v>275555.5</v>
      </c>
      <c r="AM308" s="204">
        <v>3236</v>
      </c>
      <c r="AN308" s="204"/>
      <c r="AO308" s="204">
        <v>900</v>
      </c>
      <c r="AP308" s="204">
        <v>462919.5</v>
      </c>
      <c r="AQ308" s="204">
        <v>106746.5</v>
      </c>
      <c r="AR308" s="204">
        <v>52890.5</v>
      </c>
      <c r="AS308" s="204">
        <v>218802.85</v>
      </c>
      <c r="AT308" s="204"/>
      <c r="AU308" s="204"/>
      <c r="AV308" s="204">
        <v>343695.5</v>
      </c>
      <c r="AW308" s="204">
        <v>88349.25</v>
      </c>
      <c r="AX308" s="204">
        <v>17402.5</v>
      </c>
      <c r="AY308" s="204">
        <v>1062</v>
      </c>
      <c r="AZ308" s="204"/>
      <c r="BA308" s="204">
        <v>62075.25</v>
      </c>
      <c r="BB308" s="204">
        <v>781013.5</v>
      </c>
      <c r="BC308" s="204"/>
      <c r="BD308" s="204">
        <v>395003.75</v>
      </c>
      <c r="BE308" s="204"/>
      <c r="BF308" s="204">
        <v>184827.25</v>
      </c>
      <c r="BG308" s="204">
        <v>132651</v>
      </c>
      <c r="BH308" s="204">
        <v>569361.30000000005</v>
      </c>
      <c r="BI308" s="204"/>
      <c r="BJ308" s="204">
        <v>95984</v>
      </c>
      <c r="BK308" s="204">
        <v>746478</v>
      </c>
      <c r="BL308" s="204"/>
      <c r="BM308" s="204">
        <v>1680357.5</v>
      </c>
      <c r="BN308" s="204">
        <v>870208.25</v>
      </c>
      <c r="BO308" s="204">
        <v>922722.5</v>
      </c>
      <c r="BP308" s="204">
        <v>300985</v>
      </c>
      <c r="BQ308" s="204">
        <v>650923.5</v>
      </c>
      <c r="BR308" s="204">
        <v>324873.75</v>
      </c>
      <c r="BS308" s="206">
        <v>1769390.48</v>
      </c>
      <c r="BT308" s="206">
        <v>43735</v>
      </c>
      <c r="BU308" s="204"/>
      <c r="BV308" s="204">
        <v>753105.75</v>
      </c>
      <c r="BW308" s="204">
        <v>73336.5</v>
      </c>
      <c r="BX308" s="204">
        <v>25840</v>
      </c>
      <c r="BY308" s="204">
        <v>19009</v>
      </c>
      <c r="BZ308" s="204">
        <v>9180</v>
      </c>
      <c r="CA308" s="206">
        <v>101701.75</v>
      </c>
      <c r="CB308" s="204">
        <v>169288</v>
      </c>
      <c r="CC308" s="204">
        <v>19664</v>
      </c>
      <c r="CD308" s="204">
        <v>278988</v>
      </c>
      <c r="CE308" s="204">
        <v>94412.75</v>
      </c>
      <c r="CF308" s="204">
        <v>142070</v>
      </c>
      <c r="CG308" s="204">
        <v>3745</v>
      </c>
      <c r="CH308" s="206">
        <v>55727.5</v>
      </c>
      <c r="CI308" s="204">
        <v>1440</v>
      </c>
      <c r="CJ308" s="204">
        <v>81551.5</v>
      </c>
      <c r="CK308" s="204">
        <v>140326.51</v>
      </c>
      <c r="CL308" s="206">
        <v>11442</v>
      </c>
      <c r="CM308" s="206">
        <v>7780</v>
      </c>
    </row>
    <row r="309" spans="1:91" ht="24.6">
      <c r="A309" s="125"/>
      <c r="B309" s="255" t="s">
        <v>1036</v>
      </c>
      <c r="C309" s="152" t="s">
        <v>602</v>
      </c>
      <c r="D309" s="204"/>
      <c r="E309" s="204"/>
      <c r="F309" s="204"/>
      <c r="G309" s="204"/>
      <c r="H309" s="204"/>
      <c r="I309" s="204"/>
      <c r="J309" s="204"/>
      <c r="K309" s="204"/>
      <c r="L309" s="204"/>
      <c r="M309" s="204"/>
      <c r="N309" s="204"/>
      <c r="O309" s="204"/>
      <c r="P309" s="204">
        <v>494000</v>
      </c>
      <c r="Q309" s="204"/>
      <c r="R309" s="204"/>
      <c r="S309" s="204"/>
      <c r="T309" s="204"/>
      <c r="U309" s="204"/>
      <c r="V309" s="204"/>
      <c r="W309" s="204"/>
      <c r="X309" s="204"/>
      <c r="Y309" s="204"/>
      <c r="Z309" s="204"/>
      <c r="AA309" s="204"/>
      <c r="AB309" s="204"/>
      <c r="AC309" s="204"/>
      <c r="AD309" s="204"/>
      <c r="AE309" s="204"/>
      <c r="AF309" s="204"/>
      <c r="AG309" s="204"/>
      <c r="AH309" s="204"/>
      <c r="AI309" s="204"/>
      <c r="AJ309" s="204"/>
      <c r="AK309" s="204"/>
      <c r="AL309" s="204"/>
      <c r="AM309" s="204"/>
      <c r="AN309" s="204"/>
      <c r="AO309" s="204"/>
      <c r="AP309" s="204"/>
      <c r="AQ309" s="204"/>
      <c r="AR309" s="204"/>
      <c r="AS309" s="204"/>
      <c r="AT309" s="204"/>
      <c r="AU309" s="204"/>
      <c r="AV309" s="204"/>
      <c r="AW309" s="204"/>
      <c r="AX309" s="204"/>
      <c r="AY309" s="204">
        <v>46000</v>
      </c>
      <c r="AZ309" s="204"/>
      <c r="BA309" s="204"/>
      <c r="BB309" s="204"/>
      <c r="BC309" s="204"/>
      <c r="BD309" s="204"/>
      <c r="BE309" s="204"/>
      <c r="BF309" s="204"/>
      <c r="BG309" s="204"/>
      <c r="BH309" s="204"/>
      <c r="BI309" s="204"/>
      <c r="BJ309" s="204"/>
      <c r="BK309" s="204"/>
      <c r="BL309" s="204"/>
      <c r="BM309" s="204"/>
      <c r="BN309" s="204"/>
      <c r="BO309" s="204"/>
      <c r="BP309" s="204"/>
      <c r="BQ309" s="204"/>
      <c r="BR309" s="204"/>
      <c r="BS309" s="204">
        <v>3487697.75</v>
      </c>
      <c r="BT309" s="204"/>
      <c r="BU309" s="204"/>
      <c r="BV309" s="204"/>
      <c r="BW309" s="204"/>
      <c r="BX309" s="204"/>
      <c r="BY309" s="204"/>
      <c r="BZ309" s="204"/>
      <c r="CA309" s="204"/>
      <c r="CB309" s="204"/>
      <c r="CC309" s="204"/>
      <c r="CD309" s="204"/>
      <c r="CE309" s="204"/>
      <c r="CF309" s="204"/>
      <c r="CG309" s="204"/>
      <c r="CH309" s="204"/>
      <c r="CI309" s="204"/>
      <c r="CJ309" s="204"/>
      <c r="CK309" s="204"/>
      <c r="CL309" s="206"/>
      <c r="CM309" s="206"/>
    </row>
    <row r="310" spans="1:91" ht="24.6">
      <c r="A310" s="125">
        <v>33</v>
      </c>
      <c r="B310" s="255" t="s">
        <v>1037</v>
      </c>
      <c r="C310" s="152" t="s">
        <v>603</v>
      </c>
      <c r="D310" s="204">
        <v>20825.5</v>
      </c>
      <c r="E310" s="204"/>
      <c r="F310" s="204"/>
      <c r="G310" s="204">
        <v>38250.199999999997</v>
      </c>
      <c r="H310" s="204"/>
      <c r="I310" s="204">
        <v>10954.8</v>
      </c>
      <c r="J310" s="204"/>
      <c r="K310" s="204"/>
      <c r="L310" s="204"/>
      <c r="M310" s="204"/>
      <c r="N310" s="204">
        <v>4508</v>
      </c>
      <c r="O310" s="204"/>
      <c r="P310" s="204"/>
      <c r="Q310" s="204"/>
      <c r="R310" s="204">
        <v>21085.87</v>
      </c>
      <c r="S310" s="204"/>
      <c r="T310" s="204">
        <v>23899.41</v>
      </c>
      <c r="U310" s="204"/>
      <c r="V310" s="204"/>
      <c r="W310" s="204">
        <v>30262.28</v>
      </c>
      <c r="X310" s="204"/>
      <c r="Y310" s="204"/>
      <c r="Z310" s="204"/>
      <c r="AA310" s="204"/>
      <c r="AB310" s="204"/>
      <c r="AC310" s="204"/>
      <c r="AD310" s="204"/>
      <c r="AE310" s="204"/>
      <c r="AF310" s="204"/>
      <c r="AG310" s="204"/>
      <c r="AH310" s="204"/>
      <c r="AI310" s="204"/>
      <c r="AJ310" s="204"/>
      <c r="AK310" s="204"/>
      <c r="AL310" s="204"/>
      <c r="AM310" s="204">
        <v>7081.6</v>
      </c>
      <c r="AN310" s="204"/>
      <c r="AO310" s="204">
        <v>22692.6</v>
      </c>
      <c r="AP310" s="204"/>
      <c r="AQ310" s="204"/>
      <c r="AR310" s="204"/>
      <c r="AS310" s="204"/>
      <c r="AT310" s="204"/>
      <c r="AU310" s="204">
        <v>14172.6</v>
      </c>
      <c r="AV310" s="204"/>
      <c r="AW310" s="204"/>
      <c r="AX310" s="204"/>
      <c r="AY310" s="204">
        <v>16635.2</v>
      </c>
      <c r="AZ310" s="204">
        <v>9116.4</v>
      </c>
      <c r="BA310" s="204">
        <v>16714.8</v>
      </c>
      <c r="BB310" s="204">
        <v>13540.2</v>
      </c>
      <c r="BC310" s="204">
        <v>2626.2</v>
      </c>
      <c r="BD310" s="204"/>
      <c r="BE310" s="204"/>
      <c r="BF310" s="204">
        <v>74771.92</v>
      </c>
      <c r="BG310" s="204">
        <v>35567.96</v>
      </c>
      <c r="BH310" s="204">
        <v>18155.93</v>
      </c>
      <c r="BI310" s="204"/>
      <c r="BJ310" s="204"/>
      <c r="BK310" s="204"/>
      <c r="BL310" s="204"/>
      <c r="BM310" s="204">
        <v>18774.95</v>
      </c>
      <c r="BN310" s="204"/>
      <c r="BO310" s="204"/>
      <c r="BP310" s="204"/>
      <c r="BQ310" s="204"/>
      <c r="BR310" s="204"/>
      <c r="BS310" s="204"/>
      <c r="BT310" s="204"/>
      <c r="BU310" s="204"/>
      <c r="BV310" s="204"/>
      <c r="BW310" s="204"/>
      <c r="BX310" s="204"/>
      <c r="BY310" s="204"/>
      <c r="BZ310" s="204"/>
      <c r="CA310" s="206"/>
      <c r="CB310" s="204">
        <v>177</v>
      </c>
      <c r="CC310" s="204"/>
      <c r="CD310" s="206"/>
      <c r="CE310" s="204">
        <v>2122.5</v>
      </c>
      <c r="CF310" s="204"/>
      <c r="CG310" s="204"/>
      <c r="CH310" s="204">
        <v>910</v>
      </c>
      <c r="CI310" s="204">
        <v>4793</v>
      </c>
      <c r="CJ310" s="204"/>
      <c r="CK310" s="206">
        <v>37987.43</v>
      </c>
      <c r="CL310" s="206"/>
      <c r="CM310" s="206"/>
    </row>
    <row r="311" spans="1:91" ht="24.6">
      <c r="A311" s="125">
        <v>33</v>
      </c>
      <c r="B311" s="255" t="s">
        <v>1038</v>
      </c>
      <c r="C311" s="152" t="s">
        <v>604</v>
      </c>
      <c r="D311" s="204"/>
      <c r="E311" s="204"/>
      <c r="F311" s="204"/>
      <c r="G311" s="204"/>
      <c r="H311" s="204"/>
      <c r="I311" s="204"/>
      <c r="J311" s="204"/>
      <c r="K311" s="204"/>
      <c r="L311" s="204"/>
      <c r="M311" s="204"/>
      <c r="N311" s="204"/>
      <c r="O311" s="204"/>
      <c r="P311" s="204"/>
      <c r="Q311" s="204"/>
      <c r="R311" s="204"/>
      <c r="S311" s="204"/>
      <c r="T311" s="204"/>
      <c r="U311" s="204">
        <v>14570.38</v>
      </c>
      <c r="V311" s="204"/>
      <c r="W311" s="204"/>
      <c r="X311" s="204"/>
      <c r="Y311" s="204"/>
      <c r="Z311" s="204"/>
      <c r="AA311" s="204"/>
      <c r="AB311" s="204"/>
      <c r="AC311" s="204"/>
      <c r="AD311" s="204"/>
      <c r="AE311" s="204"/>
      <c r="AF311" s="204"/>
      <c r="AG311" s="204"/>
      <c r="AH311" s="204"/>
      <c r="AI311" s="204"/>
      <c r="AJ311" s="204"/>
      <c r="AK311" s="204"/>
      <c r="AL311" s="204"/>
      <c r="AM311" s="204"/>
      <c r="AN311" s="204"/>
      <c r="AO311" s="204"/>
      <c r="AP311" s="204"/>
      <c r="AQ311" s="204"/>
      <c r="AR311" s="204"/>
      <c r="AS311" s="204"/>
      <c r="AT311" s="204"/>
      <c r="AU311" s="204"/>
      <c r="AV311" s="204"/>
      <c r="AW311" s="204"/>
      <c r="AX311" s="204"/>
      <c r="AY311" s="204"/>
      <c r="AZ311" s="204"/>
      <c r="BA311" s="204"/>
      <c r="BB311" s="204"/>
      <c r="BC311" s="204"/>
      <c r="BD311" s="204"/>
      <c r="BE311" s="204"/>
      <c r="BF311" s="204"/>
      <c r="BG311" s="204"/>
      <c r="BH311" s="204"/>
      <c r="BI311" s="204"/>
      <c r="BJ311" s="204"/>
      <c r="BK311" s="204"/>
      <c r="BL311" s="204"/>
      <c r="BM311" s="204"/>
      <c r="BN311" s="204"/>
      <c r="BO311" s="204"/>
      <c r="BP311" s="204"/>
      <c r="BQ311" s="204"/>
      <c r="BR311" s="204"/>
      <c r="BS311" s="204"/>
      <c r="BT311" s="204"/>
      <c r="BU311" s="204"/>
      <c r="BV311" s="204"/>
      <c r="BW311" s="204"/>
      <c r="BX311" s="204"/>
      <c r="BY311" s="204"/>
      <c r="BZ311" s="204"/>
      <c r="CA311" s="204"/>
      <c r="CB311" s="204"/>
      <c r="CC311" s="204"/>
      <c r="CD311" s="204"/>
      <c r="CE311" s="204"/>
      <c r="CF311" s="204"/>
      <c r="CG311" s="204"/>
      <c r="CH311" s="204"/>
      <c r="CI311" s="204"/>
      <c r="CJ311" s="204"/>
      <c r="CK311" s="204"/>
      <c r="CL311" s="206"/>
      <c r="CM311" s="206"/>
    </row>
    <row r="312" spans="1:91" ht="42">
      <c r="A312" s="149">
        <v>33</v>
      </c>
      <c r="B312" s="257" t="s">
        <v>1039</v>
      </c>
      <c r="C312" s="153" t="s">
        <v>605</v>
      </c>
      <c r="D312" s="204"/>
      <c r="E312" s="204"/>
      <c r="F312" s="204"/>
      <c r="G312" s="204"/>
      <c r="H312" s="204"/>
      <c r="I312" s="204"/>
      <c r="J312" s="204"/>
      <c r="K312" s="204"/>
      <c r="L312" s="204"/>
      <c r="M312" s="204"/>
      <c r="N312" s="204"/>
      <c r="O312" s="204"/>
      <c r="P312" s="204"/>
      <c r="Q312" s="204"/>
      <c r="R312" s="204"/>
      <c r="S312" s="204"/>
      <c r="T312" s="204"/>
      <c r="U312" s="204"/>
      <c r="V312" s="204"/>
      <c r="W312" s="204"/>
      <c r="X312" s="204"/>
      <c r="Y312" s="204"/>
      <c r="Z312" s="204"/>
      <c r="AA312" s="204"/>
      <c r="AB312" s="204"/>
      <c r="AC312" s="204"/>
      <c r="AD312" s="204"/>
      <c r="AE312" s="204"/>
      <c r="AF312" s="204"/>
      <c r="AG312" s="204"/>
      <c r="AH312" s="204"/>
      <c r="AI312" s="204"/>
      <c r="AJ312" s="204"/>
      <c r="AK312" s="204"/>
      <c r="AL312" s="204"/>
      <c r="AM312" s="204"/>
      <c r="AN312" s="204"/>
      <c r="AO312" s="204"/>
      <c r="AP312" s="204"/>
      <c r="AQ312" s="204"/>
      <c r="AR312" s="204"/>
      <c r="AS312" s="204"/>
      <c r="AT312" s="204"/>
      <c r="AU312" s="204"/>
      <c r="AV312" s="204"/>
      <c r="AW312" s="204"/>
      <c r="AX312" s="204"/>
      <c r="AY312" s="204"/>
      <c r="AZ312" s="204"/>
      <c r="BA312" s="204"/>
      <c r="BB312" s="204"/>
      <c r="BC312" s="204"/>
      <c r="BD312" s="204"/>
      <c r="BE312" s="204"/>
      <c r="BF312" s="204"/>
      <c r="BG312" s="204"/>
      <c r="BH312" s="204"/>
      <c r="BI312" s="204"/>
      <c r="BJ312" s="204"/>
      <c r="BK312" s="204"/>
      <c r="BL312" s="204"/>
      <c r="BM312" s="204"/>
      <c r="BN312" s="204"/>
      <c r="BO312" s="204"/>
      <c r="BP312" s="204"/>
      <c r="BQ312" s="204"/>
      <c r="BR312" s="204"/>
      <c r="BS312" s="204"/>
      <c r="BT312" s="204"/>
      <c r="BU312" s="204"/>
      <c r="BV312" s="204"/>
      <c r="BW312" s="204"/>
      <c r="BX312" s="204"/>
      <c r="BY312" s="204"/>
      <c r="BZ312" s="204"/>
      <c r="CA312" s="204"/>
      <c r="CB312" s="204"/>
      <c r="CC312" s="204"/>
      <c r="CD312" s="204"/>
      <c r="CE312" s="204"/>
      <c r="CF312" s="206"/>
      <c r="CG312" s="204"/>
      <c r="CH312" s="204"/>
      <c r="CI312" s="204"/>
      <c r="CJ312" s="204"/>
      <c r="CK312" s="204"/>
      <c r="CL312" s="204"/>
      <c r="CM312" s="206"/>
    </row>
    <row r="313" spans="1:91" ht="24.6">
      <c r="A313" s="125">
        <v>33</v>
      </c>
      <c r="B313" s="255" t="s">
        <v>1040</v>
      </c>
      <c r="C313" s="152" t="s">
        <v>606</v>
      </c>
      <c r="D313" s="204">
        <v>2956</v>
      </c>
      <c r="E313" s="204"/>
      <c r="F313" s="204">
        <v>18163</v>
      </c>
      <c r="G313" s="204">
        <v>5953</v>
      </c>
      <c r="H313" s="204"/>
      <c r="I313" s="204"/>
      <c r="J313" s="204"/>
      <c r="K313" s="204"/>
      <c r="L313" s="204"/>
      <c r="M313" s="204"/>
      <c r="N313" s="204">
        <v>2327</v>
      </c>
      <c r="O313" s="204"/>
      <c r="P313" s="204"/>
      <c r="Q313" s="204"/>
      <c r="R313" s="204"/>
      <c r="S313" s="204"/>
      <c r="T313" s="204">
        <v>3826.5</v>
      </c>
      <c r="U313" s="204">
        <v>4715.75</v>
      </c>
      <c r="V313" s="204"/>
      <c r="W313" s="204">
        <v>6267.5</v>
      </c>
      <c r="X313" s="204"/>
      <c r="Y313" s="204"/>
      <c r="Z313" s="204"/>
      <c r="AA313" s="204"/>
      <c r="AB313" s="204"/>
      <c r="AC313" s="204"/>
      <c r="AD313" s="204"/>
      <c r="AE313" s="204"/>
      <c r="AF313" s="204"/>
      <c r="AG313" s="204"/>
      <c r="AH313" s="204"/>
      <c r="AI313" s="204"/>
      <c r="AJ313" s="204"/>
      <c r="AK313" s="204"/>
      <c r="AL313" s="204"/>
      <c r="AM313" s="204"/>
      <c r="AN313" s="204"/>
      <c r="AO313" s="204"/>
      <c r="AP313" s="204"/>
      <c r="AQ313" s="204"/>
      <c r="AR313" s="204"/>
      <c r="AS313" s="204"/>
      <c r="AT313" s="204"/>
      <c r="AU313" s="204"/>
      <c r="AV313" s="204"/>
      <c r="AW313" s="204"/>
      <c r="AX313" s="204"/>
      <c r="AY313" s="204"/>
      <c r="AZ313" s="204"/>
      <c r="BA313" s="204"/>
      <c r="BB313" s="204">
        <v>150</v>
      </c>
      <c r="BC313" s="204"/>
      <c r="BD313" s="204">
        <v>1360</v>
      </c>
      <c r="BE313" s="204">
        <v>40752</v>
      </c>
      <c r="BF313" s="204">
        <v>22348.5</v>
      </c>
      <c r="BG313" s="204">
        <v>4640</v>
      </c>
      <c r="BH313" s="204">
        <v>8756.5</v>
      </c>
      <c r="BI313" s="204">
        <v>270</v>
      </c>
      <c r="BJ313" s="204"/>
      <c r="BK313" s="204"/>
      <c r="BL313" s="204"/>
      <c r="BM313" s="204"/>
      <c r="BN313" s="204"/>
      <c r="BO313" s="204"/>
      <c r="BP313" s="204"/>
      <c r="BQ313" s="204"/>
      <c r="BR313" s="204"/>
      <c r="BS313" s="204"/>
      <c r="BT313" s="204"/>
      <c r="BU313" s="204"/>
      <c r="BV313" s="206"/>
      <c r="BW313" s="204"/>
      <c r="BX313" s="206"/>
      <c r="BY313" s="206"/>
      <c r="BZ313" s="204"/>
      <c r="CA313" s="204"/>
      <c r="CB313" s="206"/>
      <c r="CC313" s="206"/>
      <c r="CD313" s="204"/>
      <c r="CE313" s="204"/>
      <c r="CF313" s="206"/>
      <c r="CG313" s="204"/>
      <c r="CH313" s="204"/>
      <c r="CI313" s="204"/>
      <c r="CJ313" s="204"/>
      <c r="CK313" s="206"/>
      <c r="CL313" s="204"/>
      <c r="CM313" s="206"/>
    </row>
    <row r="314" spans="1:91" ht="24.6">
      <c r="A314" s="125">
        <v>22</v>
      </c>
      <c r="B314" s="255" t="s">
        <v>1041</v>
      </c>
      <c r="C314" s="152" t="s">
        <v>607</v>
      </c>
      <c r="D314" s="204">
        <v>3290000</v>
      </c>
      <c r="E314" s="204">
        <v>120000</v>
      </c>
      <c r="F314" s="204">
        <v>125000</v>
      </c>
      <c r="G314" s="204">
        <v>180000</v>
      </c>
      <c r="H314" s="204">
        <v>270000</v>
      </c>
      <c r="I314" s="204">
        <v>240000</v>
      </c>
      <c r="J314" s="204">
        <v>350000</v>
      </c>
      <c r="K314" s="204">
        <v>540000</v>
      </c>
      <c r="L314" s="204">
        <v>150000</v>
      </c>
      <c r="M314" s="204">
        <v>250000</v>
      </c>
      <c r="N314" s="204">
        <v>1130000</v>
      </c>
      <c r="O314" s="204">
        <v>210000</v>
      </c>
      <c r="P314" s="204">
        <v>1790000</v>
      </c>
      <c r="Q314" s="204">
        <v>300000</v>
      </c>
      <c r="R314" s="204">
        <v>300000</v>
      </c>
      <c r="S314" s="204">
        <v>480000</v>
      </c>
      <c r="T314" s="204">
        <v>180000</v>
      </c>
      <c r="U314" s="204">
        <v>240000</v>
      </c>
      <c r="V314" s="204">
        <v>180000</v>
      </c>
      <c r="W314" s="204">
        <v>120000</v>
      </c>
      <c r="X314" s="204">
        <v>2200000</v>
      </c>
      <c r="Y314" s="204"/>
      <c r="Z314" s="204">
        <v>180000</v>
      </c>
      <c r="AA314" s="204">
        <v>70000</v>
      </c>
      <c r="AB314" s="204">
        <v>90000</v>
      </c>
      <c r="AC314" s="204">
        <v>60000</v>
      </c>
      <c r="AD314" s="204">
        <v>180000</v>
      </c>
      <c r="AE314" s="204">
        <v>650000</v>
      </c>
      <c r="AF314" s="204">
        <v>180000</v>
      </c>
      <c r="AG314" s="204">
        <v>120000</v>
      </c>
      <c r="AH314" s="204">
        <v>220000</v>
      </c>
      <c r="AI314" s="204">
        <v>460000</v>
      </c>
      <c r="AJ314" s="204">
        <v>200000</v>
      </c>
      <c r="AK314" s="204">
        <v>120000</v>
      </c>
      <c r="AL314" s="204">
        <v>3500000</v>
      </c>
      <c r="AM314" s="204">
        <v>180000</v>
      </c>
      <c r="AN314" s="204">
        <v>180000</v>
      </c>
      <c r="AO314" s="204">
        <v>420000</v>
      </c>
      <c r="AP314" s="204">
        <v>430000</v>
      </c>
      <c r="AQ314" s="204">
        <v>420000</v>
      </c>
      <c r="AR314" s="204">
        <v>120000</v>
      </c>
      <c r="AS314" s="204">
        <v>1100000</v>
      </c>
      <c r="AT314" s="204">
        <v>280000</v>
      </c>
      <c r="AU314" s="204">
        <v>330000</v>
      </c>
      <c r="AV314" s="204">
        <v>600000</v>
      </c>
      <c r="AW314" s="204">
        <v>340000</v>
      </c>
      <c r="AX314" s="204">
        <v>230000</v>
      </c>
      <c r="AY314" s="204">
        <v>490000</v>
      </c>
      <c r="AZ314" s="204">
        <v>280000</v>
      </c>
      <c r="BA314" s="204">
        <v>190000</v>
      </c>
      <c r="BB314" s="204">
        <v>1140000</v>
      </c>
      <c r="BC314" s="204">
        <v>170000</v>
      </c>
      <c r="BD314" s="204">
        <v>1665000</v>
      </c>
      <c r="BE314" s="204">
        <v>750000</v>
      </c>
      <c r="BF314" s="204">
        <v>120000</v>
      </c>
      <c r="BG314" s="204">
        <v>360000</v>
      </c>
      <c r="BH314" s="204">
        <v>1540000</v>
      </c>
      <c r="BI314" s="204">
        <v>150000</v>
      </c>
      <c r="BJ314" s="204">
        <v>160000</v>
      </c>
      <c r="BK314" s="204">
        <v>120000</v>
      </c>
      <c r="BL314" s="204">
        <v>166000</v>
      </c>
      <c r="BM314" s="204">
        <v>2215000</v>
      </c>
      <c r="BN314" s="204">
        <v>520000</v>
      </c>
      <c r="BO314" s="204">
        <v>150000</v>
      </c>
      <c r="BP314" s="204">
        <v>410000</v>
      </c>
      <c r="BQ314" s="204">
        <v>240000</v>
      </c>
      <c r="BR314" s="204">
        <v>350000</v>
      </c>
      <c r="BS314" s="206">
        <v>7850000</v>
      </c>
      <c r="BT314" s="204">
        <v>550000</v>
      </c>
      <c r="BU314" s="204">
        <v>180000</v>
      </c>
      <c r="BV314" s="204">
        <v>1440000</v>
      </c>
      <c r="BW314" s="204">
        <v>120000</v>
      </c>
      <c r="BX314" s="204">
        <v>340000</v>
      </c>
      <c r="BY314" s="204">
        <v>860000</v>
      </c>
      <c r="BZ314" s="204">
        <v>240000</v>
      </c>
      <c r="CA314" s="204">
        <v>190000</v>
      </c>
      <c r="CB314" s="204">
        <v>300000</v>
      </c>
      <c r="CC314" s="204">
        <v>265000</v>
      </c>
      <c r="CD314" s="204">
        <v>770000</v>
      </c>
      <c r="CE314" s="204">
        <v>170000</v>
      </c>
      <c r="CF314" s="204">
        <v>360000</v>
      </c>
      <c r="CG314" s="204">
        <v>240000</v>
      </c>
      <c r="CH314" s="204">
        <v>150000</v>
      </c>
      <c r="CI314" s="204">
        <v>120000</v>
      </c>
      <c r="CJ314" s="204">
        <v>120000</v>
      </c>
      <c r="CK314" s="204">
        <v>630000</v>
      </c>
      <c r="CL314" s="204">
        <v>100000</v>
      </c>
      <c r="CM314" s="204">
        <v>240000</v>
      </c>
    </row>
    <row r="315" spans="1:91" ht="24.6">
      <c r="A315" s="125">
        <v>22</v>
      </c>
      <c r="B315" s="255" t="s">
        <v>1042</v>
      </c>
      <c r="C315" s="152" t="s">
        <v>608</v>
      </c>
      <c r="D315" s="204">
        <v>340000</v>
      </c>
      <c r="E315" s="204">
        <v>120000</v>
      </c>
      <c r="F315" s="204">
        <v>120000</v>
      </c>
      <c r="G315" s="204">
        <v>60000</v>
      </c>
      <c r="H315" s="204">
        <v>40000</v>
      </c>
      <c r="I315" s="204">
        <v>160000</v>
      </c>
      <c r="J315" s="204"/>
      <c r="K315" s="204">
        <v>250000</v>
      </c>
      <c r="L315" s="204">
        <v>160000</v>
      </c>
      <c r="M315" s="204">
        <v>240000</v>
      </c>
      <c r="N315" s="204"/>
      <c r="O315" s="204">
        <v>150000</v>
      </c>
      <c r="P315" s="204">
        <v>120000</v>
      </c>
      <c r="Q315" s="204">
        <v>120000</v>
      </c>
      <c r="R315" s="204">
        <v>120000</v>
      </c>
      <c r="S315" s="204">
        <v>35000</v>
      </c>
      <c r="T315" s="204">
        <v>10000</v>
      </c>
      <c r="U315" s="204">
        <v>180000</v>
      </c>
      <c r="V315" s="204">
        <v>60000</v>
      </c>
      <c r="W315" s="204"/>
      <c r="X315" s="204">
        <v>120000</v>
      </c>
      <c r="Y315" s="204"/>
      <c r="Z315" s="204">
        <v>70000</v>
      </c>
      <c r="AA315" s="204">
        <v>240000</v>
      </c>
      <c r="AB315" s="204">
        <v>60000</v>
      </c>
      <c r="AC315" s="204">
        <v>60000</v>
      </c>
      <c r="AD315" s="204">
        <v>180000</v>
      </c>
      <c r="AE315" s="204"/>
      <c r="AF315" s="204">
        <v>60000</v>
      </c>
      <c r="AG315" s="204">
        <v>80000</v>
      </c>
      <c r="AH315" s="204">
        <v>200000</v>
      </c>
      <c r="AI315" s="204">
        <v>240000</v>
      </c>
      <c r="AJ315" s="204"/>
      <c r="AK315" s="204">
        <v>20000</v>
      </c>
      <c r="AL315" s="204">
        <v>150000</v>
      </c>
      <c r="AM315" s="204">
        <v>180000</v>
      </c>
      <c r="AN315" s="204">
        <v>120000</v>
      </c>
      <c r="AO315" s="204">
        <v>60000</v>
      </c>
      <c r="AP315" s="204">
        <v>110000</v>
      </c>
      <c r="AQ315" s="204"/>
      <c r="AR315" s="204">
        <v>10000</v>
      </c>
      <c r="AS315" s="204">
        <v>320000</v>
      </c>
      <c r="AT315" s="204">
        <v>200000</v>
      </c>
      <c r="AU315" s="204">
        <v>300000</v>
      </c>
      <c r="AV315" s="204">
        <v>180000</v>
      </c>
      <c r="AW315" s="204">
        <v>60000</v>
      </c>
      <c r="AX315" s="204"/>
      <c r="AY315" s="204"/>
      <c r="AZ315" s="204">
        <v>120000</v>
      </c>
      <c r="BA315" s="204">
        <v>180000</v>
      </c>
      <c r="BB315" s="204"/>
      <c r="BC315" s="204">
        <v>50000</v>
      </c>
      <c r="BD315" s="204">
        <v>300000</v>
      </c>
      <c r="BE315" s="204">
        <v>270000</v>
      </c>
      <c r="BF315" s="204"/>
      <c r="BG315" s="204">
        <v>40000</v>
      </c>
      <c r="BH315" s="204">
        <v>120000</v>
      </c>
      <c r="BI315" s="204">
        <v>60000</v>
      </c>
      <c r="BJ315" s="204">
        <v>130000</v>
      </c>
      <c r="BK315" s="204">
        <v>180000</v>
      </c>
      <c r="BL315" s="204"/>
      <c r="BM315" s="204">
        <v>155000</v>
      </c>
      <c r="BN315" s="204">
        <v>240000</v>
      </c>
      <c r="BO315" s="204">
        <v>180000</v>
      </c>
      <c r="BP315" s="204">
        <v>180000</v>
      </c>
      <c r="BQ315" s="204">
        <v>360000</v>
      </c>
      <c r="BR315" s="204">
        <v>240000</v>
      </c>
      <c r="BS315" s="206">
        <v>520000</v>
      </c>
      <c r="BT315" s="206"/>
      <c r="BU315" s="204">
        <v>170000</v>
      </c>
      <c r="BV315" s="206">
        <v>110000</v>
      </c>
      <c r="BW315" s="206"/>
      <c r="BX315" s="206">
        <v>60000</v>
      </c>
      <c r="BY315" s="204">
        <v>120000</v>
      </c>
      <c r="BZ315" s="206">
        <v>60000</v>
      </c>
      <c r="CA315" s="204">
        <v>90000</v>
      </c>
      <c r="CB315" s="206">
        <v>60000</v>
      </c>
      <c r="CC315" s="206">
        <v>120000</v>
      </c>
      <c r="CD315" s="206">
        <v>120000</v>
      </c>
      <c r="CE315" s="206">
        <v>120000</v>
      </c>
      <c r="CF315" s="206"/>
      <c r="CG315" s="204">
        <v>60000</v>
      </c>
      <c r="CH315" s="204">
        <v>60000</v>
      </c>
      <c r="CI315" s="204">
        <v>120000</v>
      </c>
      <c r="CJ315" s="206">
        <v>60000</v>
      </c>
      <c r="CK315" s="206">
        <v>120000</v>
      </c>
      <c r="CL315" s="206">
        <v>60000</v>
      </c>
      <c r="CM315" s="206"/>
    </row>
    <row r="316" spans="1:91" ht="24.6">
      <c r="A316" s="125">
        <v>22</v>
      </c>
      <c r="B316" s="255" t="s">
        <v>1043</v>
      </c>
      <c r="C316" s="152" t="s">
        <v>609</v>
      </c>
      <c r="D316" s="204">
        <v>490000</v>
      </c>
      <c r="E316" s="204">
        <v>60000</v>
      </c>
      <c r="F316" s="204"/>
      <c r="G316" s="204">
        <v>55000</v>
      </c>
      <c r="H316" s="204">
        <v>30000</v>
      </c>
      <c r="I316" s="204">
        <v>30000</v>
      </c>
      <c r="J316" s="204">
        <v>115000</v>
      </c>
      <c r="K316" s="204">
        <v>105000</v>
      </c>
      <c r="L316" s="204">
        <v>30000</v>
      </c>
      <c r="M316" s="204">
        <v>145000</v>
      </c>
      <c r="N316" s="204">
        <v>210000</v>
      </c>
      <c r="O316" s="204">
        <v>30000</v>
      </c>
      <c r="P316" s="204">
        <v>370000</v>
      </c>
      <c r="Q316" s="204">
        <v>150000</v>
      </c>
      <c r="R316" s="204">
        <v>165000</v>
      </c>
      <c r="S316" s="204">
        <v>155000</v>
      </c>
      <c r="T316" s="204">
        <v>165000</v>
      </c>
      <c r="U316" s="204">
        <v>90000</v>
      </c>
      <c r="V316" s="204">
        <v>30000</v>
      </c>
      <c r="W316" s="204">
        <v>90000</v>
      </c>
      <c r="X316" s="204">
        <v>570000</v>
      </c>
      <c r="Y316" s="204"/>
      <c r="Z316" s="204">
        <v>90000</v>
      </c>
      <c r="AA316" s="204">
        <v>150000</v>
      </c>
      <c r="AB316" s="204">
        <v>90000</v>
      </c>
      <c r="AC316" s="204">
        <v>90000</v>
      </c>
      <c r="AD316" s="204">
        <v>60000</v>
      </c>
      <c r="AE316" s="204">
        <v>190000</v>
      </c>
      <c r="AF316" s="204">
        <v>60000</v>
      </c>
      <c r="AG316" s="204">
        <v>120000</v>
      </c>
      <c r="AH316" s="204">
        <v>90000</v>
      </c>
      <c r="AI316" s="204">
        <v>240000</v>
      </c>
      <c r="AJ316" s="204"/>
      <c r="AK316" s="204">
        <v>30000</v>
      </c>
      <c r="AL316" s="204">
        <v>755000</v>
      </c>
      <c r="AM316" s="204">
        <v>90000</v>
      </c>
      <c r="AN316" s="204">
        <v>90000</v>
      </c>
      <c r="AO316" s="204">
        <v>235000</v>
      </c>
      <c r="AP316" s="204">
        <v>90000</v>
      </c>
      <c r="AQ316" s="204">
        <v>90000</v>
      </c>
      <c r="AR316" s="204">
        <v>90000</v>
      </c>
      <c r="AS316" s="204">
        <v>165000</v>
      </c>
      <c r="AT316" s="204">
        <v>120000</v>
      </c>
      <c r="AU316" s="204">
        <v>45000</v>
      </c>
      <c r="AV316" s="204">
        <v>60000</v>
      </c>
      <c r="AW316" s="204">
        <v>105000</v>
      </c>
      <c r="AX316" s="204">
        <v>90000</v>
      </c>
      <c r="AY316" s="204">
        <v>60000</v>
      </c>
      <c r="AZ316" s="204">
        <v>60000</v>
      </c>
      <c r="BA316" s="204">
        <v>35000</v>
      </c>
      <c r="BB316" s="204">
        <v>450000</v>
      </c>
      <c r="BC316" s="204">
        <v>30000</v>
      </c>
      <c r="BD316" s="204">
        <v>465000</v>
      </c>
      <c r="BE316" s="204">
        <v>300000</v>
      </c>
      <c r="BF316" s="204">
        <v>60000</v>
      </c>
      <c r="BG316" s="204">
        <v>125000</v>
      </c>
      <c r="BH316" s="204">
        <v>380000</v>
      </c>
      <c r="BI316" s="204">
        <v>90000</v>
      </c>
      <c r="BJ316" s="204">
        <v>80000</v>
      </c>
      <c r="BK316" s="204">
        <v>60000</v>
      </c>
      <c r="BL316" s="204">
        <v>90000</v>
      </c>
      <c r="BM316" s="204">
        <v>470000</v>
      </c>
      <c r="BN316" s="204">
        <v>120000</v>
      </c>
      <c r="BO316" s="204">
        <v>90000</v>
      </c>
      <c r="BP316" s="204">
        <v>150000</v>
      </c>
      <c r="BQ316" s="204">
        <v>155000</v>
      </c>
      <c r="BR316" s="204">
        <v>125000</v>
      </c>
      <c r="BS316" s="206">
        <v>1715000</v>
      </c>
      <c r="BT316" s="204">
        <v>175000</v>
      </c>
      <c r="BU316" s="204">
        <v>110000</v>
      </c>
      <c r="BV316" s="204">
        <v>385000</v>
      </c>
      <c r="BW316" s="204">
        <v>90000</v>
      </c>
      <c r="BX316" s="206">
        <v>150000</v>
      </c>
      <c r="BY316" s="204">
        <v>365000</v>
      </c>
      <c r="BZ316" s="206">
        <v>30000</v>
      </c>
      <c r="CA316" s="206">
        <v>60000</v>
      </c>
      <c r="CB316" s="206">
        <v>60000</v>
      </c>
      <c r="CC316" s="204">
        <v>73000</v>
      </c>
      <c r="CD316" s="206">
        <v>125000</v>
      </c>
      <c r="CE316" s="204">
        <v>180000</v>
      </c>
      <c r="CF316" s="204">
        <v>230000</v>
      </c>
      <c r="CG316" s="204">
        <v>30000</v>
      </c>
      <c r="CH316" s="204">
        <v>65000</v>
      </c>
      <c r="CI316" s="206">
        <v>90000</v>
      </c>
      <c r="CJ316" s="204">
        <v>60000</v>
      </c>
      <c r="CK316" s="206">
        <v>195000</v>
      </c>
      <c r="CL316" s="204">
        <v>30000</v>
      </c>
      <c r="CM316" s="204">
        <v>60000</v>
      </c>
    </row>
    <row r="317" spans="1:91" ht="24.6">
      <c r="A317" s="125">
        <v>22</v>
      </c>
      <c r="B317" s="255" t="s">
        <v>1044</v>
      </c>
      <c r="C317" s="131" t="s">
        <v>610</v>
      </c>
      <c r="D317" s="204">
        <v>34949237.299999997</v>
      </c>
      <c r="E317" s="204">
        <v>3849587</v>
      </c>
      <c r="F317" s="204">
        <v>3099045.89</v>
      </c>
      <c r="G317" s="204">
        <v>2796666.5</v>
      </c>
      <c r="H317" s="204">
        <v>3295503.75</v>
      </c>
      <c r="I317" s="204">
        <v>4764747.7300000004</v>
      </c>
      <c r="J317" s="204">
        <v>6553743.75</v>
      </c>
      <c r="K317" s="204">
        <v>9081336.7599999998</v>
      </c>
      <c r="L317" s="204">
        <v>4949003.5</v>
      </c>
      <c r="M317" s="204">
        <v>5542875</v>
      </c>
      <c r="N317" s="204">
        <v>12043396.66</v>
      </c>
      <c r="O317" s="204">
        <v>2322908.75</v>
      </c>
      <c r="P317" s="204">
        <v>31585218.109999999</v>
      </c>
      <c r="Q317" s="204">
        <v>5689790.5</v>
      </c>
      <c r="R317" s="204">
        <v>11418255</v>
      </c>
      <c r="S317" s="204">
        <v>11614917.25</v>
      </c>
      <c r="T317" s="204">
        <v>5083989.6500000004</v>
      </c>
      <c r="U317" s="204">
        <v>6360893.5</v>
      </c>
      <c r="V317" s="204">
        <v>5684414.25</v>
      </c>
      <c r="W317" s="204">
        <v>3588082.66</v>
      </c>
      <c r="X317" s="204">
        <v>50365273.939999998</v>
      </c>
      <c r="Y317" s="204">
        <v>3817939.48</v>
      </c>
      <c r="Z317" s="204">
        <v>6257547.75</v>
      </c>
      <c r="AA317" s="204">
        <v>6355944.46</v>
      </c>
      <c r="AB317" s="204">
        <v>2182637.5</v>
      </c>
      <c r="AC317" s="204">
        <v>3173007.5</v>
      </c>
      <c r="AD317" s="204">
        <v>5345013.5</v>
      </c>
      <c r="AE317" s="204">
        <v>12040773.75</v>
      </c>
      <c r="AF317" s="204">
        <v>5046766.5</v>
      </c>
      <c r="AG317" s="204">
        <v>4106694.47</v>
      </c>
      <c r="AH317" s="204">
        <v>5689685.1500000004</v>
      </c>
      <c r="AI317" s="204">
        <v>4997926.75</v>
      </c>
      <c r="AJ317" s="204"/>
      <c r="AK317" s="204">
        <v>3129772.5</v>
      </c>
      <c r="AL317" s="204">
        <v>117956894.45</v>
      </c>
      <c r="AM317" s="204">
        <v>4735512.5</v>
      </c>
      <c r="AN317" s="204">
        <v>3698021.25</v>
      </c>
      <c r="AO317" s="204">
        <v>7835298.5</v>
      </c>
      <c r="AP317" s="204">
        <v>8584684.4499999993</v>
      </c>
      <c r="AQ317" s="204">
        <v>4124376.5</v>
      </c>
      <c r="AR317" s="204">
        <v>1913217.25</v>
      </c>
      <c r="AS317" s="204">
        <v>21298224</v>
      </c>
      <c r="AT317" s="204">
        <v>3078376.5</v>
      </c>
      <c r="AU317" s="204">
        <v>8850327</v>
      </c>
      <c r="AV317" s="204">
        <v>6355333.75</v>
      </c>
      <c r="AW317" s="204">
        <v>3767165</v>
      </c>
      <c r="AX317" s="204">
        <v>2502828.14</v>
      </c>
      <c r="AY317" s="204">
        <v>3282718</v>
      </c>
      <c r="AZ317" s="204">
        <v>3116933</v>
      </c>
      <c r="BA317" s="204">
        <v>3434747.5</v>
      </c>
      <c r="BB317" s="204">
        <v>23247477.760000002</v>
      </c>
      <c r="BC317" s="204">
        <v>3853615</v>
      </c>
      <c r="BD317" s="204">
        <v>49689629</v>
      </c>
      <c r="BE317" s="204">
        <v>13079981.5</v>
      </c>
      <c r="BF317" s="204">
        <v>4435504</v>
      </c>
      <c r="BG317" s="204">
        <v>4710731</v>
      </c>
      <c r="BH317" s="204">
        <v>33167254.75</v>
      </c>
      <c r="BI317" s="204">
        <v>3714215</v>
      </c>
      <c r="BJ317" s="204">
        <v>3310355</v>
      </c>
      <c r="BK317" s="204">
        <v>4546768</v>
      </c>
      <c r="BL317" s="204">
        <v>4111590.75</v>
      </c>
      <c r="BM317" s="204">
        <v>33502947.5</v>
      </c>
      <c r="BN317" s="204">
        <v>7064946.25</v>
      </c>
      <c r="BO317" s="204">
        <v>5989876</v>
      </c>
      <c r="BP317" s="204">
        <v>10129975</v>
      </c>
      <c r="BQ317" s="204">
        <v>5726935.21</v>
      </c>
      <c r="BR317" s="204">
        <v>5041636</v>
      </c>
      <c r="BS317" s="206">
        <v>127000000</v>
      </c>
      <c r="BT317" s="204">
        <v>5499387.25</v>
      </c>
      <c r="BU317" s="204">
        <v>5183954</v>
      </c>
      <c r="BV317" s="204">
        <v>27502734.5</v>
      </c>
      <c r="BW317" s="204">
        <v>1422021</v>
      </c>
      <c r="BX317" s="204">
        <v>4392666.75</v>
      </c>
      <c r="BY317" s="206">
        <v>13089274.5</v>
      </c>
      <c r="BZ317" s="204">
        <v>3163918.75</v>
      </c>
      <c r="CA317" s="204">
        <v>3160082</v>
      </c>
      <c r="CB317" s="204">
        <v>4131241.32</v>
      </c>
      <c r="CC317" s="204">
        <v>5827299.75</v>
      </c>
      <c r="CD317" s="204">
        <v>12431746.75</v>
      </c>
      <c r="CE317" s="204">
        <v>6511447.5</v>
      </c>
      <c r="CF317" s="204">
        <v>9391615.75</v>
      </c>
      <c r="CG317" s="204">
        <v>4705080</v>
      </c>
      <c r="CH317" s="204">
        <v>3080250</v>
      </c>
      <c r="CI317" s="204">
        <v>3966381.88</v>
      </c>
      <c r="CJ317" s="204">
        <v>2925692.5</v>
      </c>
      <c r="CK317" s="204">
        <v>18705325</v>
      </c>
      <c r="CL317" s="204">
        <v>3848750</v>
      </c>
      <c r="CM317" s="204">
        <v>2291717.5</v>
      </c>
    </row>
    <row r="318" spans="1:91" ht="24.6">
      <c r="A318" s="125">
        <v>22</v>
      </c>
      <c r="B318" s="255" t="s">
        <v>1045</v>
      </c>
      <c r="C318" s="131" t="s">
        <v>611</v>
      </c>
      <c r="D318" s="204">
        <v>3743254.34</v>
      </c>
      <c r="E318" s="204">
        <v>783990</v>
      </c>
      <c r="F318" s="204">
        <v>798133.25</v>
      </c>
      <c r="G318" s="204">
        <v>430000</v>
      </c>
      <c r="H318" s="204">
        <v>160480</v>
      </c>
      <c r="I318" s="204">
        <v>302669.32</v>
      </c>
      <c r="J318" s="204">
        <v>419070</v>
      </c>
      <c r="K318" s="204">
        <v>88250</v>
      </c>
      <c r="L318" s="204">
        <v>412935</v>
      </c>
      <c r="M318" s="204">
        <v>950995</v>
      </c>
      <c r="N318" s="204">
        <v>375660</v>
      </c>
      <c r="O318" s="204">
        <v>15560</v>
      </c>
      <c r="P318" s="204">
        <v>3233822.5</v>
      </c>
      <c r="Q318" s="204">
        <v>391780</v>
      </c>
      <c r="R318" s="204">
        <v>2035838.75</v>
      </c>
      <c r="S318" s="204">
        <v>1206024</v>
      </c>
      <c r="T318" s="204">
        <v>827882.25</v>
      </c>
      <c r="U318" s="204">
        <v>344194</v>
      </c>
      <c r="V318" s="204">
        <v>361383</v>
      </c>
      <c r="W318" s="204">
        <v>167201.25</v>
      </c>
      <c r="X318" s="204">
        <v>2683750</v>
      </c>
      <c r="Y318" s="204">
        <v>625398.88</v>
      </c>
      <c r="Z318" s="204">
        <v>714220</v>
      </c>
      <c r="AA318" s="204">
        <v>154420</v>
      </c>
      <c r="AB318" s="204">
        <v>451523.75</v>
      </c>
      <c r="AC318" s="204">
        <v>38220</v>
      </c>
      <c r="AD318" s="204"/>
      <c r="AE318" s="204">
        <v>476261.75</v>
      </c>
      <c r="AF318" s="204"/>
      <c r="AG318" s="204">
        <v>187405</v>
      </c>
      <c r="AH318" s="204">
        <v>1888243.75</v>
      </c>
      <c r="AI318" s="204">
        <v>208321</v>
      </c>
      <c r="AJ318" s="204">
        <v>910822.5</v>
      </c>
      <c r="AK318" s="204">
        <v>606768.36</v>
      </c>
      <c r="AL318" s="204">
        <v>1596448.75</v>
      </c>
      <c r="AM318" s="204">
        <v>1188347.5</v>
      </c>
      <c r="AN318" s="204">
        <v>404077.5</v>
      </c>
      <c r="AO318" s="204">
        <v>1309589.8799999999</v>
      </c>
      <c r="AP318" s="204"/>
      <c r="AQ318" s="204"/>
      <c r="AR318" s="204">
        <v>290712</v>
      </c>
      <c r="AS318" s="204">
        <v>1951514.27</v>
      </c>
      <c r="AT318" s="204">
        <v>665815</v>
      </c>
      <c r="AU318" s="204">
        <v>1212068</v>
      </c>
      <c r="AV318" s="204"/>
      <c r="AW318" s="204">
        <v>103160</v>
      </c>
      <c r="AX318" s="204">
        <v>289182.5</v>
      </c>
      <c r="AY318" s="204">
        <v>113490</v>
      </c>
      <c r="AZ318" s="204">
        <v>273902.5</v>
      </c>
      <c r="BA318" s="204">
        <v>620530</v>
      </c>
      <c r="BB318" s="204"/>
      <c r="BC318" s="204">
        <v>241152.5</v>
      </c>
      <c r="BD318" s="204">
        <v>7482913</v>
      </c>
      <c r="BE318" s="204">
        <v>2183325</v>
      </c>
      <c r="BF318" s="204">
        <v>225000</v>
      </c>
      <c r="BG318" s="204">
        <v>329530</v>
      </c>
      <c r="BH318" s="204">
        <v>2208755</v>
      </c>
      <c r="BI318" s="204">
        <v>161760</v>
      </c>
      <c r="BJ318" s="204">
        <v>636380</v>
      </c>
      <c r="BK318" s="204">
        <v>705025</v>
      </c>
      <c r="BL318" s="204">
        <v>202027</v>
      </c>
      <c r="BM318" s="204">
        <v>3221320</v>
      </c>
      <c r="BN318" s="204">
        <v>1755515</v>
      </c>
      <c r="BO318" s="204">
        <v>312380</v>
      </c>
      <c r="BP318" s="204">
        <v>1052089.5</v>
      </c>
      <c r="BQ318" s="204">
        <v>846292.5</v>
      </c>
      <c r="BR318" s="204">
        <v>482855</v>
      </c>
      <c r="BS318" s="206">
        <v>30172537.789999999</v>
      </c>
      <c r="BT318" s="204">
        <v>555195</v>
      </c>
      <c r="BU318" s="204">
        <v>532110</v>
      </c>
      <c r="BV318" s="204">
        <v>2290492.5</v>
      </c>
      <c r="BW318" s="204">
        <v>136762</v>
      </c>
      <c r="BX318" s="204">
        <v>437536</v>
      </c>
      <c r="BY318" s="204">
        <v>2343967.5</v>
      </c>
      <c r="BZ318" s="204">
        <v>536730</v>
      </c>
      <c r="CA318" s="204">
        <v>459695</v>
      </c>
      <c r="CB318" s="204"/>
      <c r="CC318" s="204">
        <v>861133.5</v>
      </c>
      <c r="CD318" s="204">
        <v>935891</v>
      </c>
      <c r="CE318" s="204">
        <v>1286177.5</v>
      </c>
      <c r="CF318" s="204">
        <v>1353012.5</v>
      </c>
      <c r="CG318" s="204">
        <v>220060</v>
      </c>
      <c r="CH318" s="204">
        <v>515120</v>
      </c>
      <c r="CI318" s="204">
        <v>673355</v>
      </c>
      <c r="CJ318" s="204">
        <v>627031.25</v>
      </c>
      <c r="CK318" s="204">
        <v>617610</v>
      </c>
      <c r="CL318" s="204">
        <v>490487.5</v>
      </c>
      <c r="CM318" s="204">
        <v>291910</v>
      </c>
    </row>
    <row r="319" spans="1:91" ht="24.6">
      <c r="A319" s="125">
        <v>22</v>
      </c>
      <c r="B319" s="255" t="s">
        <v>1046</v>
      </c>
      <c r="C319" s="131" t="s">
        <v>612</v>
      </c>
      <c r="D319" s="204"/>
      <c r="E319" s="204"/>
      <c r="F319" s="204"/>
      <c r="G319" s="204"/>
      <c r="H319" s="204"/>
      <c r="I319" s="204"/>
      <c r="J319" s="204"/>
      <c r="K319" s="204"/>
      <c r="L319" s="204"/>
      <c r="M319" s="204"/>
      <c r="N319" s="204"/>
      <c r="O319" s="204"/>
      <c r="P319" s="204"/>
      <c r="Q319" s="204"/>
      <c r="R319" s="204"/>
      <c r="S319" s="204"/>
      <c r="T319" s="204"/>
      <c r="U319" s="204"/>
      <c r="V319" s="204"/>
      <c r="W319" s="204"/>
      <c r="X319" s="204"/>
      <c r="Y319" s="204"/>
      <c r="Z319" s="204"/>
      <c r="AA319" s="204"/>
      <c r="AB319" s="204"/>
      <c r="AC319" s="204"/>
      <c r="AD319" s="204"/>
      <c r="AE319" s="204">
        <v>64780</v>
      </c>
      <c r="AF319" s="204"/>
      <c r="AG319" s="204"/>
      <c r="AH319" s="204"/>
      <c r="AI319" s="204"/>
      <c r="AJ319" s="204"/>
      <c r="AK319" s="204"/>
      <c r="AL319" s="204"/>
      <c r="AM319" s="204"/>
      <c r="AN319" s="204"/>
      <c r="AO319" s="204">
        <v>1202625</v>
      </c>
      <c r="AP319" s="204"/>
      <c r="AQ319" s="204"/>
      <c r="AR319" s="204"/>
      <c r="AS319" s="204">
        <v>257010.5</v>
      </c>
      <c r="AT319" s="204"/>
      <c r="AU319" s="204"/>
      <c r="AV319" s="204"/>
      <c r="AW319" s="204"/>
      <c r="AX319" s="204"/>
      <c r="AY319" s="204"/>
      <c r="AZ319" s="204"/>
      <c r="BA319" s="204"/>
      <c r="BB319" s="204"/>
      <c r="BC319" s="204"/>
      <c r="BD319" s="204"/>
      <c r="BE319" s="204"/>
      <c r="BF319" s="204"/>
      <c r="BG319" s="204"/>
      <c r="BH319" s="204">
        <v>2645085.75</v>
      </c>
      <c r="BI319" s="204"/>
      <c r="BJ319" s="204"/>
      <c r="BK319" s="204"/>
      <c r="BL319" s="204"/>
      <c r="BM319" s="204">
        <v>3000</v>
      </c>
      <c r="BN319" s="204"/>
      <c r="BO319" s="204"/>
      <c r="BP319" s="204"/>
      <c r="BQ319" s="204"/>
      <c r="BR319" s="204"/>
      <c r="BS319" s="204">
        <v>9426828.6500000004</v>
      </c>
      <c r="BT319" s="204"/>
      <c r="BU319" s="204"/>
      <c r="BV319" s="204"/>
      <c r="BW319" s="204"/>
      <c r="BX319" s="204"/>
      <c r="BY319" s="204"/>
      <c r="BZ319" s="204">
        <v>54247.5</v>
      </c>
      <c r="CA319" s="204"/>
      <c r="CB319" s="204"/>
      <c r="CC319" s="204"/>
      <c r="CD319" s="204"/>
      <c r="CE319" s="204"/>
      <c r="CF319" s="204"/>
      <c r="CG319" s="204"/>
      <c r="CH319" s="204"/>
      <c r="CI319" s="204"/>
      <c r="CJ319" s="204"/>
      <c r="CK319" s="204"/>
      <c r="CL319" s="204"/>
      <c r="CM319" s="204"/>
    </row>
    <row r="320" spans="1:91" ht="24.6">
      <c r="A320" s="125">
        <v>22</v>
      </c>
      <c r="B320" s="255" t="s">
        <v>1047</v>
      </c>
      <c r="C320" s="131" t="s">
        <v>613</v>
      </c>
      <c r="D320" s="204"/>
      <c r="E320" s="204"/>
      <c r="F320" s="204">
        <v>4350</v>
      </c>
      <c r="G320" s="204">
        <v>10800</v>
      </c>
      <c r="H320" s="204"/>
      <c r="I320" s="204"/>
      <c r="J320" s="204"/>
      <c r="K320" s="204"/>
      <c r="L320" s="204">
        <v>14400</v>
      </c>
      <c r="M320" s="204">
        <v>4350</v>
      </c>
      <c r="N320" s="204"/>
      <c r="O320" s="204"/>
      <c r="P320" s="204">
        <v>26000</v>
      </c>
      <c r="Q320" s="204">
        <v>7200</v>
      </c>
      <c r="R320" s="204">
        <v>7500</v>
      </c>
      <c r="S320" s="204">
        <v>1950</v>
      </c>
      <c r="T320" s="204">
        <v>0</v>
      </c>
      <c r="U320" s="204">
        <v>1950</v>
      </c>
      <c r="V320" s="204">
        <v>4800</v>
      </c>
      <c r="W320" s="204">
        <v>1200</v>
      </c>
      <c r="X320" s="204">
        <v>56000</v>
      </c>
      <c r="Y320" s="204"/>
      <c r="Z320" s="204"/>
      <c r="AA320" s="204"/>
      <c r="AB320" s="204"/>
      <c r="AC320" s="204"/>
      <c r="AD320" s="204"/>
      <c r="AE320" s="204"/>
      <c r="AF320" s="204"/>
      <c r="AG320" s="204"/>
      <c r="AH320" s="204"/>
      <c r="AI320" s="204">
        <v>11400</v>
      </c>
      <c r="AJ320" s="204"/>
      <c r="AK320" s="204"/>
      <c r="AL320" s="204">
        <v>82000</v>
      </c>
      <c r="AM320" s="204"/>
      <c r="AN320" s="204">
        <v>3600</v>
      </c>
      <c r="AO320" s="204">
        <v>6450</v>
      </c>
      <c r="AP320" s="204"/>
      <c r="AQ320" s="204">
        <v>16050</v>
      </c>
      <c r="AR320" s="204">
        <v>2400</v>
      </c>
      <c r="AS320" s="204"/>
      <c r="AT320" s="204">
        <v>4350</v>
      </c>
      <c r="AU320" s="204">
        <v>17250</v>
      </c>
      <c r="AV320" s="204">
        <v>27350</v>
      </c>
      <c r="AW320" s="204"/>
      <c r="AX320" s="204">
        <v>6750</v>
      </c>
      <c r="AY320" s="204"/>
      <c r="AZ320" s="204">
        <v>14700</v>
      </c>
      <c r="BA320" s="204"/>
      <c r="BB320" s="204">
        <v>13050</v>
      </c>
      <c r="BC320" s="204"/>
      <c r="BD320" s="204">
        <v>30400</v>
      </c>
      <c r="BE320" s="204"/>
      <c r="BF320" s="204">
        <v>12750</v>
      </c>
      <c r="BG320" s="204"/>
      <c r="BH320" s="204"/>
      <c r="BI320" s="204">
        <v>1950</v>
      </c>
      <c r="BJ320" s="204"/>
      <c r="BK320" s="204">
        <v>15900</v>
      </c>
      <c r="BL320" s="204">
        <v>4350</v>
      </c>
      <c r="BM320" s="204">
        <v>44000</v>
      </c>
      <c r="BN320" s="204"/>
      <c r="BO320" s="204">
        <v>2400</v>
      </c>
      <c r="BP320" s="204">
        <v>10350</v>
      </c>
      <c r="BQ320" s="204">
        <v>27900</v>
      </c>
      <c r="BR320" s="204"/>
      <c r="BS320" s="206">
        <v>188700</v>
      </c>
      <c r="BT320" s="206"/>
      <c r="BU320" s="204"/>
      <c r="BV320" s="206">
        <v>12200</v>
      </c>
      <c r="BW320" s="204"/>
      <c r="BX320" s="206"/>
      <c r="BY320" s="206"/>
      <c r="BZ320" s="206"/>
      <c r="CA320" s="206"/>
      <c r="CB320" s="206"/>
      <c r="CC320" s="206"/>
      <c r="CD320" s="206">
        <v>21000</v>
      </c>
      <c r="CE320" s="206"/>
      <c r="CF320" s="206">
        <v>8400</v>
      </c>
      <c r="CG320" s="206"/>
      <c r="CH320" s="204"/>
      <c r="CI320" s="206"/>
      <c r="CJ320" s="204"/>
      <c r="CK320" s="206">
        <v>21900</v>
      </c>
      <c r="CL320" s="206"/>
      <c r="CM320" s="206"/>
    </row>
    <row r="321" spans="1:91" ht="24.6">
      <c r="A321" s="125">
        <v>22</v>
      </c>
      <c r="B321" s="255" t="s">
        <v>1048</v>
      </c>
      <c r="C321" s="131" t="s">
        <v>614</v>
      </c>
      <c r="D321" s="204"/>
      <c r="E321" s="204">
        <v>12000</v>
      </c>
      <c r="F321" s="204"/>
      <c r="G321" s="204"/>
      <c r="H321" s="204">
        <v>2400</v>
      </c>
      <c r="I321" s="204"/>
      <c r="J321" s="204">
        <v>22900</v>
      </c>
      <c r="K321" s="204">
        <v>25250</v>
      </c>
      <c r="L321" s="204"/>
      <c r="M321" s="204"/>
      <c r="N321" s="204"/>
      <c r="O321" s="204">
        <v>2400</v>
      </c>
      <c r="P321" s="204">
        <v>56750</v>
      </c>
      <c r="Q321" s="204">
        <v>2700</v>
      </c>
      <c r="R321" s="204">
        <v>20250</v>
      </c>
      <c r="S321" s="204">
        <v>23850</v>
      </c>
      <c r="T321" s="204">
        <v>5550</v>
      </c>
      <c r="U321" s="204">
        <v>18450</v>
      </c>
      <c r="V321" s="204">
        <v>2400</v>
      </c>
      <c r="W321" s="204"/>
      <c r="X321" s="204">
        <v>81175</v>
      </c>
      <c r="Y321" s="204">
        <v>3900</v>
      </c>
      <c r="Z321" s="204">
        <v>29100</v>
      </c>
      <c r="AA321" s="204">
        <v>22650</v>
      </c>
      <c r="AB321" s="204"/>
      <c r="AC321" s="204"/>
      <c r="AD321" s="204">
        <v>21000</v>
      </c>
      <c r="AE321" s="204"/>
      <c r="AF321" s="204"/>
      <c r="AG321" s="204"/>
      <c r="AH321" s="204"/>
      <c r="AI321" s="204"/>
      <c r="AJ321" s="204">
        <v>11100</v>
      </c>
      <c r="AK321" s="204">
        <v>4350</v>
      </c>
      <c r="AL321" s="204">
        <v>167600</v>
      </c>
      <c r="AM321" s="204"/>
      <c r="AN321" s="204"/>
      <c r="AO321" s="204">
        <v>6000</v>
      </c>
      <c r="AP321" s="204">
        <v>57000</v>
      </c>
      <c r="AQ321" s="204"/>
      <c r="AR321" s="204"/>
      <c r="AS321" s="204">
        <v>23550</v>
      </c>
      <c r="AT321" s="204">
        <v>4800</v>
      </c>
      <c r="AU321" s="204"/>
      <c r="AV321" s="204">
        <v>12100</v>
      </c>
      <c r="AW321" s="204"/>
      <c r="AX321" s="204">
        <v>5850</v>
      </c>
      <c r="AY321" s="204">
        <v>1200</v>
      </c>
      <c r="AZ321" s="204"/>
      <c r="BA321" s="204">
        <v>18000</v>
      </c>
      <c r="BB321" s="204"/>
      <c r="BC321" s="204"/>
      <c r="BD321" s="204"/>
      <c r="BE321" s="204">
        <v>37500</v>
      </c>
      <c r="BF321" s="204">
        <v>1200</v>
      </c>
      <c r="BG321" s="204">
        <v>3600</v>
      </c>
      <c r="BH321" s="204"/>
      <c r="BI321" s="204"/>
      <c r="BJ321" s="204">
        <v>2400</v>
      </c>
      <c r="BK321" s="204"/>
      <c r="BL321" s="204">
        <v>2400</v>
      </c>
      <c r="BM321" s="204"/>
      <c r="BN321" s="204">
        <v>7200</v>
      </c>
      <c r="BO321" s="204">
        <v>13050</v>
      </c>
      <c r="BP321" s="204">
        <v>21900</v>
      </c>
      <c r="BQ321" s="204"/>
      <c r="BR321" s="204">
        <v>3600</v>
      </c>
      <c r="BS321" s="206"/>
      <c r="BT321" s="204">
        <v>33300</v>
      </c>
      <c r="BU321" s="204">
        <v>38550</v>
      </c>
      <c r="BV321" s="204">
        <v>84350</v>
      </c>
      <c r="BW321" s="204"/>
      <c r="BX321" s="204">
        <v>6000</v>
      </c>
      <c r="BY321" s="204">
        <v>16000</v>
      </c>
      <c r="BZ321" s="204"/>
      <c r="CA321" s="204">
        <v>7050</v>
      </c>
      <c r="CB321" s="204">
        <v>3600</v>
      </c>
      <c r="CC321" s="204"/>
      <c r="CD321" s="204">
        <v>26100</v>
      </c>
      <c r="CE321" s="204"/>
      <c r="CF321" s="204"/>
      <c r="CG321" s="204"/>
      <c r="CH321" s="204"/>
      <c r="CI321" s="204"/>
      <c r="CJ321" s="204"/>
      <c r="CK321" s="204">
        <v>29100</v>
      </c>
      <c r="CL321" s="204"/>
      <c r="CM321" s="206"/>
    </row>
    <row r="322" spans="1:91" ht="24.6">
      <c r="A322" s="125">
        <v>22</v>
      </c>
      <c r="B322" s="255" t="s">
        <v>1049</v>
      </c>
      <c r="C322" s="131" t="s">
        <v>615</v>
      </c>
      <c r="D322" s="204">
        <v>405000</v>
      </c>
      <c r="E322" s="204">
        <v>120000</v>
      </c>
      <c r="F322" s="204">
        <v>25000</v>
      </c>
      <c r="G322" s="204">
        <v>30000</v>
      </c>
      <c r="H322" s="204"/>
      <c r="I322" s="204"/>
      <c r="J322" s="204"/>
      <c r="K322" s="204">
        <v>150000</v>
      </c>
      <c r="L322" s="204">
        <v>120000</v>
      </c>
      <c r="M322" s="204">
        <v>175000</v>
      </c>
      <c r="N322" s="204"/>
      <c r="O322" s="204">
        <v>30000</v>
      </c>
      <c r="P322" s="204"/>
      <c r="Q322" s="204"/>
      <c r="R322" s="204">
        <v>90000</v>
      </c>
      <c r="S322" s="204">
        <v>170000</v>
      </c>
      <c r="T322" s="204">
        <v>90000</v>
      </c>
      <c r="U322" s="204"/>
      <c r="V322" s="204">
        <v>30000</v>
      </c>
      <c r="W322" s="204"/>
      <c r="X322" s="204">
        <v>1800000</v>
      </c>
      <c r="Y322" s="204"/>
      <c r="Z322" s="204">
        <v>30000</v>
      </c>
      <c r="AA322" s="204">
        <v>60000</v>
      </c>
      <c r="AB322" s="204">
        <v>15000</v>
      </c>
      <c r="AC322" s="204">
        <v>60000</v>
      </c>
      <c r="AD322" s="204">
        <v>60000</v>
      </c>
      <c r="AE322" s="204">
        <v>210000</v>
      </c>
      <c r="AF322" s="204">
        <v>60000</v>
      </c>
      <c r="AG322" s="204">
        <v>30000</v>
      </c>
      <c r="AH322" s="204">
        <v>30000</v>
      </c>
      <c r="AI322" s="204"/>
      <c r="AJ322" s="204">
        <v>60000</v>
      </c>
      <c r="AK322" s="204">
        <v>30000</v>
      </c>
      <c r="AL322" s="204">
        <v>300000</v>
      </c>
      <c r="AM322" s="204">
        <v>60000</v>
      </c>
      <c r="AN322" s="204"/>
      <c r="AO322" s="204"/>
      <c r="AP322" s="204">
        <v>25000</v>
      </c>
      <c r="AQ322" s="204"/>
      <c r="AR322" s="204">
        <v>30000</v>
      </c>
      <c r="AS322" s="204"/>
      <c r="AT322" s="204">
        <v>66240</v>
      </c>
      <c r="AU322" s="204"/>
      <c r="AV322" s="204">
        <v>15000</v>
      </c>
      <c r="AW322" s="204">
        <v>30000</v>
      </c>
      <c r="AX322" s="204"/>
      <c r="AY322" s="204"/>
      <c r="AZ322" s="204">
        <v>30000</v>
      </c>
      <c r="BA322" s="204">
        <v>60000</v>
      </c>
      <c r="BB322" s="204"/>
      <c r="BC322" s="204"/>
      <c r="BD322" s="204"/>
      <c r="BE322" s="204"/>
      <c r="BF322" s="204"/>
      <c r="BG322" s="204"/>
      <c r="BH322" s="204">
        <v>150000</v>
      </c>
      <c r="BI322" s="204"/>
      <c r="BJ322" s="204"/>
      <c r="BK322" s="204"/>
      <c r="BL322" s="204"/>
      <c r="BM322" s="204">
        <v>135000</v>
      </c>
      <c r="BN322" s="204"/>
      <c r="BO322" s="204"/>
      <c r="BP322" s="204"/>
      <c r="BQ322" s="204"/>
      <c r="BR322" s="204"/>
      <c r="BS322" s="206">
        <v>1140000</v>
      </c>
      <c r="BT322" s="204"/>
      <c r="BU322" s="204"/>
      <c r="BV322" s="204"/>
      <c r="BW322" s="204"/>
      <c r="BX322" s="204"/>
      <c r="BY322" s="204">
        <v>150000</v>
      </c>
      <c r="BZ322" s="204">
        <v>7200</v>
      </c>
      <c r="CA322" s="204"/>
      <c r="CB322" s="204"/>
      <c r="CC322" s="204"/>
      <c r="CD322" s="204">
        <v>30000</v>
      </c>
      <c r="CE322" s="204"/>
      <c r="CF322" s="204"/>
      <c r="CG322" s="204"/>
      <c r="CH322" s="204"/>
      <c r="CI322" s="204"/>
      <c r="CJ322" s="204"/>
      <c r="CK322" s="204"/>
      <c r="CL322" s="204">
        <v>15000</v>
      </c>
      <c r="CM322" s="204"/>
    </row>
    <row r="323" spans="1:91" ht="24.6">
      <c r="A323" s="125">
        <v>22</v>
      </c>
      <c r="B323" s="255" t="s">
        <v>1050</v>
      </c>
      <c r="C323" s="131" t="s">
        <v>616</v>
      </c>
      <c r="D323" s="204"/>
      <c r="E323" s="204"/>
      <c r="F323" s="204">
        <v>250946.25</v>
      </c>
      <c r="G323" s="204">
        <v>210000</v>
      </c>
      <c r="H323" s="204"/>
      <c r="I323" s="204">
        <v>249279</v>
      </c>
      <c r="J323" s="204">
        <v>926039.75</v>
      </c>
      <c r="K323" s="204">
        <v>675172</v>
      </c>
      <c r="L323" s="204"/>
      <c r="M323" s="204">
        <v>486986.25</v>
      </c>
      <c r="N323" s="204"/>
      <c r="O323" s="204"/>
      <c r="P323" s="204">
        <v>284760</v>
      </c>
      <c r="Q323" s="204">
        <v>230240</v>
      </c>
      <c r="R323" s="204"/>
      <c r="S323" s="204"/>
      <c r="T323" s="204">
        <v>324320</v>
      </c>
      <c r="U323" s="204"/>
      <c r="V323" s="204">
        <v>18000</v>
      </c>
      <c r="W323" s="204"/>
      <c r="X323" s="204"/>
      <c r="Y323" s="204">
        <v>225997.5</v>
      </c>
      <c r="Z323" s="204">
        <v>219898.75</v>
      </c>
      <c r="AA323" s="204">
        <v>434580</v>
      </c>
      <c r="AB323" s="204">
        <v>233995</v>
      </c>
      <c r="AC323" s="204">
        <v>214550</v>
      </c>
      <c r="AD323" s="204"/>
      <c r="AE323" s="204">
        <v>328921.25</v>
      </c>
      <c r="AF323" s="204">
        <v>310237</v>
      </c>
      <c r="AG323" s="204">
        <v>365770</v>
      </c>
      <c r="AH323" s="204">
        <v>731340</v>
      </c>
      <c r="AI323" s="204">
        <v>73850</v>
      </c>
      <c r="AJ323" s="204"/>
      <c r="AK323" s="204">
        <v>209340</v>
      </c>
      <c r="AL323" s="204"/>
      <c r="AM323" s="204">
        <v>251250</v>
      </c>
      <c r="AN323" s="204">
        <v>150860</v>
      </c>
      <c r="AO323" s="204">
        <v>198295</v>
      </c>
      <c r="AP323" s="204">
        <v>363665</v>
      </c>
      <c r="AQ323" s="204">
        <v>123405</v>
      </c>
      <c r="AR323" s="204">
        <v>153840</v>
      </c>
      <c r="AS323" s="204"/>
      <c r="AT323" s="204">
        <v>230440</v>
      </c>
      <c r="AU323" s="204"/>
      <c r="AV323" s="204">
        <v>144210</v>
      </c>
      <c r="AW323" s="204">
        <v>194760</v>
      </c>
      <c r="AX323" s="204"/>
      <c r="AY323" s="204">
        <v>7800</v>
      </c>
      <c r="AZ323" s="204">
        <v>228050</v>
      </c>
      <c r="BA323" s="204">
        <v>106145</v>
      </c>
      <c r="BB323" s="204">
        <v>505150</v>
      </c>
      <c r="BC323" s="204">
        <v>133395</v>
      </c>
      <c r="BD323" s="204">
        <v>10000</v>
      </c>
      <c r="BE323" s="204">
        <v>334440</v>
      </c>
      <c r="BF323" s="204">
        <v>244000</v>
      </c>
      <c r="BG323" s="204"/>
      <c r="BH323" s="204">
        <v>7800</v>
      </c>
      <c r="BI323" s="204"/>
      <c r="BJ323" s="204"/>
      <c r="BK323" s="204"/>
      <c r="BL323" s="204"/>
      <c r="BM323" s="204"/>
      <c r="BN323" s="204"/>
      <c r="BO323" s="204"/>
      <c r="BP323" s="204"/>
      <c r="BQ323" s="204">
        <v>99920</v>
      </c>
      <c r="BR323" s="204"/>
      <c r="BS323" s="206"/>
      <c r="BT323" s="206">
        <v>172225</v>
      </c>
      <c r="BU323" s="204"/>
      <c r="BV323" s="204">
        <v>625445</v>
      </c>
      <c r="BW323" s="206"/>
      <c r="BX323" s="204"/>
      <c r="BY323" s="204"/>
      <c r="BZ323" s="206">
        <v>23985</v>
      </c>
      <c r="CA323" s="204">
        <v>282450</v>
      </c>
      <c r="CB323" s="204">
        <v>447793.75</v>
      </c>
      <c r="CC323" s="204">
        <v>1048955</v>
      </c>
      <c r="CD323" s="204"/>
      <c r="CE323" s="204">
        <v>311085</v>
      </c>
      <c r="CF323" s="204">
        <v>104820</v>
      </c>
      <c r="CG323" s="204">
        <v>240612.5</v>
      </c>
      <c r="CH323" s="204">
        <v>316511</v>
      </c>
      <c r="CI323" s="204"/>
      <c r="CJ323" s="204">
        <v>29287.5</v>
      </c>
      <c r="CK323" s="204">
        <v>660805</v>
      </c>
      <c r="CL323" s="204"/>
      <c r="CM323" s="204"/>
    </row>
    <row r="324" spans="1:91" ht="24.6">
      <c r="A324" s="125">
        <v>22</v>
      </c>
      <c r="B324" s="255" t="s">
        <v>1051</v>
      </c>
      <c r="C324" s="131" t="s">
        <v>617</v>
      </c>
      <c r="D324" s="204"/>
      <c r="E324" s="204"/>
      <c r="F324" s="204">
        <v>449900</v>
      </c>
      <c r="G324" s="204">
        <v>475600</v>
      </c>
      <c r="H324" s="204"/>
      <c r="I324" s="204">
        <v>612100</v>
      </c>
      <c r="J324" s="204">
        <v>1189600</v>
      </c>
      <c r="K324" s="204">
        <v>1821900</v>
      </c>
      <c r="L324" s="204">
        <v>580100</v>
      </c>
      <c r="M324" s="204">
        <v>132700</v>
      </c>
      <c r="N324" s="204">
        <v>1269300</v>
      </c>
      <c r="O324" s="204">
        <v>246100</v>
      </c>
      <c r="P324" s="204">
        <v>2361455</v>
      </c>
      <c r="Q324" s="204">
        <v>513900</v>
      </c>
      <c r="R324" s="204">
        <v>747500</v>
      </c>
      <c r="S324" s="204"/>
      <c r="T324" s="204">
        <v>438400</v>
      </c>
      <c r="U324" s="204">
        <v>550900</v>
      </c>
      <c r="V324" s="204">
        <v>447000</v>
      </c>
      <c r="W324" s="204">
        <v>321600</v>
      </c>
      <c r="X324" s="204"/>
      <c r="Y324" s="204">
        <v>275100</v>
      </c>
      <c r="Z324" s="204">
        <v>520400</v>
      </c>
      <c r="AA324" s="204">
        <v>825739</v>
      </c>
      <c r="AB324" s="204">
        <v>329100</v>
      </c>
      <c r="AC324" s="204">
        <v>415162</v>
      </c>
      <c r="AD324" s="204"/>
      <c r="AE324" s="204">
        <v>1548789</v>
      </c>
      <c r="AF324" s="204">
        <v>450300</v>
      </c>
      <c r="AG324" s="204">
        <v>509695</v>
      </c>
      <c r="AH324" s="204">
        <v>512900</v>
      </c>
      <c r="AI324" s="204">
        <v>1044065</v>
      </c>
      <c r="AJ324" s="204"/>
      <c r="AK324" s="204">
        <v>424700</v>
      </c>
      <c r="AL324" s="204"/>
      <c r="AM324" s="204">
        <v>569007</v>
      </c>
      <c r="AN324" s="204">
        <v>265290</v>
      </c>
      <c r="AO324" s="204">
        <v>994725</v>
      </c>
      <c r="AP324" s="204">
        <v>554284</v>
      </c>
      <c r="AQ324" s="204">
        <v>613500</v>
      </c>
      <c r="AR324" s="204">
        <v>199672</v>
      </c>
      <c r="AS324" s="204">
        <v>2073231</v>
      </c>
      <c r="AT324" s="204">
        <v>362148</v>
      </c>
      <c r="AU324" s="204"/>
      <c r="AV324" s="204">
        <v>1236538</v>
      </c>
      <c r="AW324" s="204"/>
      <c r="AX324" s="204">
        <v>208690</v>
      </c>
      <c r="AY324" s="204">
        <v>415387</v>
      </c>
      <c r="AZ324" s="204">
        <v>266757</v>
      </c>
      <c r="BA324" s="204">
        <v>285056</v>
      </c>
      <c r="BB324" s="204">
        <v>2305312</v>
      </c>
      <c r="BC324" s="204">
        <v>263862</v>
      </c>
      <c r="BD324" s="204"/>
      <c r="BE324" s="204"/>
      <c r="BF324" s="204"/>
      <c r="BG324" s="204">
        <v>81700</v>
      </c>
      <c r="BH324" s="204">
        <v>1716000</v>
      </c>
      <c r="BI324" s="204"/>
      <c r="BJ324" s="204"/>
      <c r="BK324" s="204">
        <v>1371200</v>
      </c>
      <c r="BL324" s="204">
        <v>221600</v>
      </c>
      <c r="BM324" s="204"/>
      <c r="BN324" s="204">
        <v>465087</v>
      </c>
      <c r="BO324" s="204">
        <v>348100</v>
      </c>
      <c r="BP324" s="204">
        <v>571300</v>
      </c>
      <c r="BQ324" s="204">
        <v>910400</v>
      </c>
      <c r="BR324" s="204">
        <v>238523</v>
      </c>
      <c r="BS324" s="204"/>
      <c r="BT324" s="204">
        <v>647700</v>
      </c>
      <c r="BU324" s="204">
        <v>1025808</v>
      </c>
      <c r="BV324" s="204">
        <v>2044500</v>
      </c>
      <c r="BW324" s="204"/>
      <c r="BX324" s="204">
        <v>499000</v>
      </c>
      <c r="BY324" s="204">
        <v>1425419</v>
      </c>
      <c r="BZ324" s="204">
        <v>386830</v>
      </c>
      <c r="CA324" s="204">
        <v>879000</v>
      </c>
      <c r="CB324" s="204">
        <v>603508</v>
      </c>
      <c r="CC324" s="204">
        <v>505004</v>
      </c>
      <c r="CD324" s="204">
        <v>1196920</v>
      </c>
      <c r="CE324" s="204">
        <v>984647</v>
      </c>
      <c r="CF324" s="204">
        <v>932592</v>
      </c>
      <c r="CG324" s="204">
        <v>445781</v>
      </c>
      <c r="CH324" s="204">
        <v>15500</v>
      </c>
      <c r="CI324" s="204">
        <v>661259</v>
      </c>
      <c r="CJ324" s="204">
        <v>448797</v>
      </c>
      <c r="CK324" s="204">
        <v>1105421</v>
      </c>
      <c r="CL324" s="204"/>
      <c r="CM324" s="204">
        <v>393760</v>
      </c>
    </row>
    <row r="325" spans="1:91" ht="24.6">
      <c r="A325" s="125">
        <v>22</v>
      </c>
      <c r="B325" s="255" t="s">
        <v>1052</v>
      </c>
      <c r="C325" s="131" t="s">
        <v>618</v>
      </c>
      <c r="D325" s="204"/>
      <c r="E325" s="204"/>
      <c r="F325" s="204">
        <v>415600</v>
      </c>
      <c r="G325" s="204"/>
      <c r="H325" s="204"/>
      <c r="I325" s="204"/>
      <c r="J325" s="204">
        <v>24100</v>
      </c>
      <c r="K325" s="204">
        <v>28400</v>
      </c>
      <c r="L325" s="204">
        <v>45600</v>
      </c>
      <c r="M325" s="204"/>
      <c r="N325" s="204">
        <v>36000</v>
      </c>
      <c r="O325" s="204">
        <v>11800</v>
      </c>
      <c r="P325" s="204"/>
      <c r="Q325" s="204"/>
      <c r="R325" s="204"/>
      <c r="S325" s="204"/>
      <c r="T325" s="204"/>
      <c r="U325" s="204"/>
      <c r="V325" s="204"/>
      <c r="W325" s="204"/>
      <c r="X325" s="204"/>
      <c r="Y325" s="204"/>
      <c r="Z325" s="204"/>
      <c r="AA325" s="204"/>
      <c r="AB325" s="204"/>
      <c r="AC325" s="204"/>
      <c r="AD325" s="204"/>
      <c r="AE325" s="204"/>
      <c r="AF325" s="204"/>
      <c r="AG325" s="204"/>
      <c r="AH325" s="204"/>
      <c r="AI325" s="204"/>
      <c r="AJ325" s="204"/>
      <c r="AK325" s="204"/>
      <c r="AL325" s="204"/>
      <c r="AM325" s="204"/>
      <c r="AN325" s="204"/>
      <c r="AO325" s="204"/>
      <c r="AP325" s="204"/>
      <c r="AQ325" s="204"/>
      <c r="AR325" s="204"/>
      <c r="AS325" s="204"/>
      <c r="AT325" s="204"/>
      <c r="AU325" s="204"/>
      <c r="AV325" s="204"/>
      <c r="AW325" s="204"/>
      <c r="AX325" s="204"/>
      <c r="AY325" s="204"/>
      <c r="AZ325" s="204"/>
      <c r="BA325" s="204"/>
      <c r="BB325" s="204">
        <v>102500</v>
      </c>
      <c r="BC325" s="204"/>
      <c r="BD325" s="204"/>
      <c r="BE325" s="204"/>
      <c r="BF325" s="204"/>
      <c r="BG325" s="204"/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  <c r="BV325" s="204"/>
      <c r="BW325" s="204"/>
      <c r="BX325" s="204"/>
      <c r="BY325" s="204"/>
      <c r="BZ325" s="204"/>
      <c r="CA325" s="204"/>
      <c r="CB325" s="204"/>
      <c r="CC325" s="204"/>
      <c r="CD325" s="204"/>
      <c r="CE325" s="204"/>
      <c r="CF325" s="204"/>
      <c r="CG325" s="204"/>
      <c r="CH325" s="204"/>
      <c r="CI325" s="204"/>
      <c r="CJ325" s="204"/>
      <c r="CK325" s="204"/>
      <c r="CL325" s="204"/>
      <c r="CM325" s="204"/>
    </row>
    <row r="326" spans="1:91" ht="49.2">
      <c r="A326" s="125">
        <v>22</v>
      </c>
      <c r="B326" s="255" t="s">
        <v>1053</v>
      </c>
      <c r="C326" s="131" t="s">
        <v>619</v>
      </c>
      <c r="D326" s="204"/>
      <c r="E326" s="204">
        <v>1494313</v>
      </c>
      <c r="F326" s="204">
        <v>1061000</v>
      </c>
      <c r="G326" s="204">
        <v>2169400</v>
      </c>
      <c r="H326" s="204">
        <v>1368500</v>
      </c>
      <c r="I326" s="204">
        <v>1812700</v>
      </c>
      <c r="J326" s="204">
        <v>2165800</v>
      </c>
      <c r="K326" s="204">
        <v>4923700</v>
      </c>
      <c r="L326" s="204">
        <v>729900</v>
      </c>
      <c r="M326" s="204">
        <v>2720900</v>
      </c>
      <c r="N326" s="204">
        <v>5151500</v>
      </c>
      <c r="O326" s="204">
        <v>1226300</v>
      </c>
      <c r="P326" s="204">
        <v>8869145</v>
      </c>
      <c r="Q326" s="204">
        <v>1921400</v>
      </c>
      <c r="R326" s="204">
        <v>2860200</v>
      </c>
      <c r="S326" s="204">
        <v>3839896.3</v>
      </c>
      <c r="T326" s="204">
        <v>1999100</v>
      </c>
      <c r="U326" s="204">
        <v>2407800</v>
      </c>
      <c r="V326" s="204">
        <v>1857000</v>
      </c>
      <c r="W326" s="204">
        <v>1934382</v>
      </c>
      <c r="X326" s="204"/>
      <c r="Y326" s="204">
        <v>1613300</v>
      </c>
      <c r="Z326" s="204">
        <v>3093400</v>
      </c>
      <c r="AA326" s="204">
        <v>2216361</v>
      </c>
      <c r="AB326" s="204">
        <v>2156600</v>
      </c>
      <c r="AC326" s="204">
        <v>1454638</v>
      </c>
      <c r="AD326" s="204">
        <v>1893000</v>
      </c>
      <c r="AE326" s="204">
        <v>6275411</v>
      </c>
      <c r="AF326" s="204">
        <v>1534800</v>
      </c>
      <c r="AG326" s="204">
        <v>2228405</v>
      </c>
      <c r="AH326" s="204">
        <v>2900100</v>
      </c>
      <c r="AI326" s="204">
        <v>5601835</v>
      </c>
      <c r="AJ326" s="204">
        <v>2002600</v>
      </c>
      <c r="AK326" s="204">
        <v>1609300</v>
      </c>
      <c r="AL326" s="204"/>
      <c r="AM326" s="204">
        <v>1826793</v>
      </c>
      <c r="AN326" s="204">
        <v>453200</v>
      </c>
      <c r="AO326" s="204">
        <v>4571949</v>
      </c>
      <c r="AP326" s="204">
        <v>5792116</v>
      </c>
      <c r="AQ326" s="204">
        <v>3194800</v>
      </c>
      <c r="AR326" s="204">
        <v>1853328</v>
      </c>
      <c r="AS326" s="204">
        <v>5537169</v>
      </c>
      <c r="AT326" s="204">
        <v>1264352</v>
      </c>
      <c r="AU326" s="204">
        <v>6370900</v>
      </c>
      <c r="AV326" s="204">
        <v>3050762</v>
      </c>
      <c r="AW326" s="204">
        <v>2693100</v>
      </c>
      <c r="AX326" s="204">
        <v>1263840</v>
      </c>
      <c r="AY326" s="204">
        <v>2600213</v>
      </c>
      <c r="AZ326" s="204">
        <v>2431643</v>
      </c>
      <c r="BA326" s="204">
        <v>1933444</v>
      </c>
      <c r="BB326" s="204">
        <v>7332388</v>
      </c>
      <c r="BC326" s="204">
        <v>2789338</v>
      </c>
      <c r="BD326" s="204"/>
      <c r="BE326" s="204">
        <v>1461235</v>
      </c>
      <c r="BF326" s="204">
        <v>2436700</v>
      </c>
      <c r="BG326" s="204">
        <v>4077500</v>
      </c>
      <c r="BH326" s="204">
        <v>9241500</v>
      </c>
      <c r="BI326" s="204">
        <v>2114000</v>
      </c>
      <c r="BJ326" s="204">
        <v>1560400</v>
      </c>
      <c r="BK326" s="204">
        <v>188100</v>
      </c>
      <c r="BL326" s="204">
        <v>1048400</v>
      </c>
      <c r="BM326" s="204"/>
      <c r="BN326" s="204">
        <v>4251287</v>
      </c>
      <c r="BO326" s="204">
        <v>2604500</v>
      </c>
      <c r="BP326" s="204">
        <v>5242500</v>
      </c>
      <c r="BQ326" s="204">
        <v>3842000</v>
      </c>
      <c r="BR326" s="204">
        <v>2405077</v>
      </c>
      <c r="BS326" s="204"/>
      <c r="BT326" s="204">
        <v>2509900</v>
      </c>
      <c r="BU326" s="204">
        <v>1051834</v>
      </c>
      <c r="BV326" s="204">
        <v>10079353</v>
      </c>
      <c r="BW326" s="204">
        <v>944400</v>
      </c>
      <c r="BX326" s="204">
        <v>2451800</v>
      </c>
      <c r="BY326" s="204">
        <v>4899481</v>
      </c>
      <c r="BZ326" s="204">
        <v>1614734</v>
      </c>
      <c r="CA326" s="204">
        <v>1162200</v>
      </c>
      <c r="CB326" s="204">
        <v>1627692</v>
      </c>
      <c r="CC326" s="204">
        <v>794904</v>
      </c>
      <c r="CD326" s="204">
        <v>5735880</v>
      </c>
      <c r="CE326" s="204">
        <v>3553685</v>
      </c>
      <c r="CF326" s="204">
        <v>4448408</v>
      </c>
      <c r="CG326" s="204">
        <v>1560619</v>
      </c>
      <c r="CH326" s="204">
        <v>2186200</v>
      </c>
      <c r="CI326" s="204">
        <v>2306841</v>
      </c>
      <c r="CJ326" s="204">
        <v>1502030</v>
      </c>
      <c r="CK326" s="204">
        <v>5301179</v>
      </c>
      <c r="CL326" s="204">
        <v>1704800</v>
      </c>
      <c r="CM326" s="204">
        <v>1289640</v>
      </c>
    </row>
    <row r="327" spans="1:91" ht="49.2">
      <c r="A327" s="125">
        <v>22</v>
      </c>
      <c r="B327" s="255" t="s">
        <v>1054</v>
      </c>
      <c r="C327" s="131" t="s">
        <v>1287</v>
      </c>
      <c r="D327" s="204"/>
      <c r="E327" s="204">
        <v>300800</v>
      </c>
      <c r="F327" s="204">
        <v>557500</v>
      </c>
      <c r="G327" s="204">
        <v>114500</v>
      </c>
      <c r="H327" s="204">
        <v>68400</v>
      </c>
      <c r="I327" s="204">
        <v>984100</v>
      </c>
      <c r="J327" s="204">
        <v>84700</v>
      </c>
      <c r="K327" s="204"/>
      <c r="L327" s="204">
        <v>890000</v>
      </c>
      <c r="M327" s="204">
        <v>233700</v>
      </c>
      <c r="N327" s="204">
        <v>155500</v>
      </c>
      <c r="O327" s="204">
        <v>57400</v>
      </c>
      <c r="P327" s="204">
        <v>5008.79</v>
      </c>
      <c r="Q327" s="204"/>
      <c r="R327" s="204"/>
      <c r="S327" s="204">
        <v>40150.6</v>
      </c>
      <c r="T327" s="204"/>
      <c r="U327" s="204"/>
      <c r="V327" s="204"/>
      <c r="W327" s="204"/>
      <c r="X327" s="204"/>
      <c r="Y327" s="204">
        <v>449600</v>
      </c>
      <c r="Z327" s="204">
        <v>892400</v>
      </c>
      <c r="AA327" s="204">
        <v>812800</v>
      </c>
      <c r="AB327" s="204">
        <v>647100</v>
      </c>
      <c r="AC327" s="204">
        <v>466900</v>
      </c>
      <c r="AD327" s="204">
        <v>200200</v>
      </c>
      <c r="AE327" s="204"/>
      <c r="AF327" s="204">
        <v>500900</v>
      </c>
      <c r="AG327" s="204">
        <v>686800</v>
      </c>
      <c r="AH327" s="204">
        <v>734000</v>
      </c>
      <c r="AI327" s="204">
        <v>168600</v>
      </c>
      <c r="AJ327" s="204">
        <v>584360</v>
      </c>
      <c r="AK327" s="204">
        <v>291200</v>
      </c>
      <c r="AL327" s="204"/>
      <c r="AM327" s="204">
        <v>682000</v>
      </c>
      <c r="AN327" s="204">
        <v>136800</v>
      </c>
      <c r="AO327" s="204"/>
      <c r="AP327" s="204"/>
      <c r="AQ327" s="204">
        <v>148000</v>
      </c>
      <c r="AR327" s="204">
        <v>138000</v>
      </c>
      <c r="AS327" s="204"/>
      <c r="AT327" s="204">
        <v>729400</v>
      </c>
      <c r="AU327" s="204">
        <v>2068000</v>
      </c>
      <c r="AV327" s="204">
        <v>227400</v>
      </c>
      <c r="AW327" s="204">
        <v>391800</v>
      </c>
      <c r="AX327" s="204">
        <v>201600</v>
      </c>
      <c r="AY327" s="204"/>
      <c r="AZ327" s="204">
        <v>330900</v>
      </c>
      <c r="BA327" s="204"/>
      <c r="BB327" s="204">
        <v>255600</v>
      </c>
      <c r="BC327" s="204">
        <v>189600</v>
      </c>
      <c r="BD327" s="204"/>
      <c r="BE327" s="204"/>
      <c r="BF327" s="204">
        <v>194700</v>
      </c>
      <c r="BG327" s="204"/>
      <c r="BH327" s="204"/>
      <c r="BI327" s="204">
        <v>309900</v>
      </c>
      <c r="BJ327" s="204"/>
      <c r="BK327" s="204"/>
      <c r="BL327" s="204"/>
      <c r="BM327" s="204"/>
      <c r="BN327" s="204">
        <v>127400</v>
      </c>
      <c r="BO327" s="204">
        <v>284700</v>
      </c>
      <c r="BP327" s="204">
        <v>400900</v>
      </c>
      <c r="BQ327" s="204">
        <v>416300</v>
      </c>
      <c r="BR327" s="204">
        <v>180600</v>
      </c>
      <c r="BS327" s="206"/>
      <c r="BT327" s="204">
        <v>602900</v>
      </c>
      <c r="BU327" s="204"/>
      <c r="BV327" s="204">
        <v>2269800</v>
      </c>
      <c r="BW327" s="206">
        <v>193000</v>
      </c>
      <c r="BX327" s="204">
        <v>559000</v>
      </c>
      <c r="BY327" s="204">
        <v>1310000</v>
      </c>
      <c r="BZ327" s="204">
        <v>414170</v>
      </c>
      <c r="CA327" s="204">
        <v>465700</v>
      </c>
      <c r="CB327" s="204">
        <v>508400</v>
      </c>
      <c r="CC327" s="204">
        <v>4200</v>
      </c>
      <c r="CD327" s="204">
        <v>882700</v>
      </c>
      <c r="CE327" s="204">
        <v>1112800</v>
      </c>
      <c r="CF327" s="204">
        <v>993200</v>
      </c>
      <c r="CG327" s="206">
        <v>331600</v>
      </c>
      <c r="CH327" s="204">
        <v>410200</v>
      </c>
      <c r="CI327" s="204">
        <v>414100</v>
      </c>
      <c r="CJ327" s="204">
        <v>393800</v>
      </c>
      <c r="CK327" s="204">
        <v>1445400</v>
      </c>
      <c r="CL327" s="204">
        <v>236700</v>
      </c>
      <c r="CM327" s="204">
        <v>265100</v>
      </c>
    </row>
    <row r="328" spans="1:91" ht="24.6">
      <c r="A328" s="125">
        <v>22</v>
      </c>
      <c r="B328" s="255" t="s">
        <v>1055</v>
      </c>
      <c r="C328" s="131" t="s">
        <v>620</v>
      </c>
      <c r="D328" s="204"/>
      <c r="E328" s="204"/>
      <c r="F328" s="204"/>
      <c r="G328" s="204"/>
      <c r="H328" s="204"/>
      <c r="I328" s="204"/>
      <c r="J328" s="204"/>
      <c r="K328" s="204"/>
      <c r="L328" s="204"/>
      <c r="M328" s="204"/>
      <c r="N328" s="204"/>
      <c r="O328" s="204"/>
      <c r="P328" s="204"/>
      <c r="Q328" s="204"/>
      <c r="R328" s="204"/>
      <c r="S328" s="204"/>
      <c r="T328" s="204"/>
      <c r="U328" s="204"/>
      <c r="V328" s="204"/>
      <c r="W328" s="204"/>
      <c r="X328" s="204">
        <v>4043236</v>
      </c>
      <c r="Y328" s="204"/>
      <c r="Z328" s="204"/>
      <c r="AA328" s="204"/>
      <c r="AB328" s="204"/>
      <c r="AC328" s="204"/>
      <c r="AD328" s="204"/>
      <c r="AE328" s="204"/>
      <c r="AF328" s="204"/>
      <c r="AG328" s="204"/>
      <c r="AH328" s="204"/>
      <c r="AI328" s="204"/>
      <c r="AJ328" s="204"/>
      <c r="AK328" s="204"/>
      <c r="AL328" s="204">
        <v>2854766</v>
      </c>
      <c r="AM328" s="204"/>
      <c r="AN328" s="204"/>
      <c r="AO328" s="204"/>
      <c r="AP328" s="204"/>
      <c r="AQ328" s="204"/>
      <c r="AR328" s="204"/>
      <c r="AS328" s="204">
        <v>68100</v>
      </c>
      <c r="AT328" s="204">
        <v>1920</v>
      </c>
      <c r="AU328" s="204">
        <v>43430</v>
      </c>
      <c r="AV328" s="204"/>
      <c r="AW328" s="204"/>
      <c r="AX328" s="204"/>
      <c r="AY328" s="204"/>
      <c r="AZ328" s="204"/>
      <c r="BA328" s="204"/>
      <c r="BB328" s="204"/>
      <c r="BC328" s="204"/>
      <c r="BD328" s="204">
        <v>1668114.11</v>
      </c>
      <c r="BE328" s="204"/>
      <c r="BF328" s="204"/>
      <c r="BG328" s="204"/>
      <c r="BH328" s="204"/>
      <c r="BI328" s="204"/>
      <c r="BJ328" s="204"/>
      <c r="BK328" s="204"/>
      <c r="BL328" s="204"/>
      <c r="BM328" s="204">
        <v>2391035.33</v>
      </c>
      <c r="BN328" s="204"/>
      <c r="BO328" s="204"/>
      <c r="BP328" s="204"/>
      <c r="BQ328" s="204"/>
      <c r="BR328" s="204"/>
      <c r="BS328" s="204">
        <v>9658853</v>
      </c>
      <c r="BT328" s="204"/>
      <c r="BU328" s="204"/>
      <c r="BV328" s="204"/>
      <c r="BW328" s="204"/>
      <c r="BX328" s="204"/>
      <c r="BY328" s="204"/>
      <c r="BZ328" s="204"/>
      <c r="CA328" s="204"/>
      <c r="CB328" s="204"/>
      <c r="CC328" s="204"/>
      <c r="CD328" s="204"/>
      <c r="CE328" s="204"/>
      <c r="CF328" s="204"/>
      <c r="CG328" s="204"/>
      <c r="CH328" s="204"/>
      <c r="CI328" s="204"/>
      <c r="CJ328" s="204"/>
      <c r="CK328" s="204"/>
      <c r="CL328" s="204"/>
      <c r="CM328" s="204"/>
    </row>
    <row r="329" spans="1:91" ht="24.6">
      <c r="A329" s="125">
        <v>22</v>
      </c>
      <c r="B329" s="255" t="s">
        <v>1056</v>
      </c>
      <c r="C329" s="131" t="s">
        <v>621</v>
      </c>
      <c r="D329" s="204"/>
      <c r="E329" s="204"/>
      <c r="F329" s="204"/>
      <c r="G329" s="204"/>
      <c r="H329" s="204"/>
      <c r="I329" s="204"/>
      <c r="J329" s="204"/>
      <c r="K329" s="204"/>
      <c r="L329" s="204"/>
      <c r="M329" s="204"/>
      <c r="N329" s="204"/>
      <c r="O329" s="204"/>
      <c r="P329" s="204"/>
      <c r="Q329" s="204"/>
      <c r="R329" s="204"/>
      <c r="S329" s="204"/>
      <c r="T329" s="204"/>
      <c r="U329" s="204"/>
      <c r="V329" s="204"/>
      <c r="W329" s="204"/>
      <c r="X329" s="204"/>
      <c r="Y329" s="204"/>
      <c r="Z329" s="204"/>
      <c r="AA329" s="204"/>
      <c r="AB329" s="204"/>
      <c r="AC329" s="204"/>
      <c r="AD329" s="204"/>
      <c r="AE329" s="204"/>
      <c r="AF329" s="204"/>
      <c r="AG329" s="204"/>
      <c r="AH329" s="204"/>
      <c r="AI329" s="204"/>
      <c r="AJ329" s="204"/>
      <c r="AK329" s="204"/>
      <c r="AL329" s="204"/>
      <c r="AM329" s="204"/>
      <c r="AN329" s="204"/>
      <c r="AO329" s="204"/>
      <c r="AP329" s="204"/>
      <c r="AQ329" s="204"/>
      <c r="AR329" s="204"/>
      <c r="AS329" s="204"/>
      <c r="AT329" s="204"/>
      <c r="AU329" s="204"/>
      <c r="AV329" s="204"/>
      <c r="AW329" s="204"/>
      <c r="AX329" s="204"/>
      <c r="AY329" s="204"/>
      <c r="AZ329" s="204"/>
      <c r="BA329" s="204"/>
      <c r="BB329" s="204"/>
      <c r="BC329" s="204"/>
      <c r="BD329" s="204"/>
      <c r="BE329" s="204"/>
      <c r="BF329" s="204"/>
      <c r="BG329" s="204"/>
      <c r="BH329" s="204"/>
      <c r="BI329" s="204"/>
      <c r="BJ329" s="204"/>
      <c r="BK329" s="204"/>
      <c r="BL329" s="204"/>
      <c r="BM329" s="204"/>
      <c r="BN329" s="204"/>
      <c r="BO329" s="204"/>
      <c r="BP329" s="204"/>
      <c r="BQ329" s="204"/>
      <c r="BR329" s="204"/>
      <c r="BS329" s="204"/>
      <c r="BT329" s="204"/>
      <c r="BU329" s="204"/>
      <c r="BV329" s="204"/>
      <c r="BW329" s="204"/>
      <c r="BX329" s="204"/>
      <c r="BY329" s="204"/>
      <c r="BZ329" s="204"/>
      <c r="CA329" s="204"/>
      <c r="CB329" s="204"/>
      <c r="CC329" s="204"/>
      <c r="CD329" s="204"/>
      <c r="CE329" s="204"/>
      <c r="CF329" s="204"/>
      <c r="CG329" s="204"/>
      <c r="CH329" s="204"/>
      <c r="CI329" s="204"/>
      <c r="CJ329" s="204"/>
      <c r="CK329" s="204"/>
      <c r="CL329" s="204"/>
      <c r="CM329" s="204"/>
    </row>
    <row r="330" spans="1:91" ht="24.6">
      <c r="A330" s="125">
        <v>22</v>
      </c>
      <c r="B330" s="255" t="s">
        <v>1057</v>
      </c>
      <c r="C330" s="131" t="s">
        <v>622</v>
      </c>
      <c r="D330" s="204">
        <v>13155434.300000001</v>
      </c>
      <c r="E330" s="204"/>
      <c r="F330" s="204"/>
      <c r="G330" s="204"/>
      <c r="H330" s="204"/>
      <c r="I330" s="204"/>
      <c r="J330" s="204"/>
      <c r="K330" s="204"/>
      <c r="L330" s="204"/>
      <c r="M330" s="204"/>
      <c r="N330" s="204"/>
      <c r="O330" s="204"/>
      <c r="P330" s="204">
        <v>113899.76</v>
      </c>
      <c r="Q330" s="204"/>
      <c r="R330" s="204">
        <v>56000</v>
      </c>
      <c r="S330" s="204"/>
      <c r="T330" s="204"/>
      <c r="U330" s="204"/>
      <c r="V330" s="204"/>
      <c r="W330" s="204"/>
      <c r="X330" s="204">
        <v>14619485.5</v>
      </c>
      <c r="Y330" s="204"/>
      <c r="Z330" s="204"/>
      <c r="AA330" s="204"/>
      <c r="AB330" s="204"/>
      <c r="AC330" s="204"/>
      <c r="AD330" s="204"/>
      <c r="AE330" s="204"/>
      <c r="AF330" s="204"/>
      <c r="AG330" s="204"/>
      <c r="AH330" s="204"/>
      <c r="AI330" s="204"/>
      <c r="AJ330" s="204"/>
      <c r="AK330" s="204"/>
      <c r="AL330" s="204">
        <v>12070382</v>
      </c>
      <c r="AM330" s="204"/>
      <c r="AN330" s="204"/>
      <c r="AO330" s="204"/>
      <c r="AP330" s="204"/>
      <c r="AQ330" s="204"/>
      <c r="AR330" s="204"/>
      <c r="AS330" s="204"/>
      <c r="AT330" s="204">
        <v>370</v>
      </c>
      <c r="AU330" s="204"/>
      <c r="AV330" s="204"/>
      <c r="AW330" s="204"/>
      <c r="AX330" s="204"/>
      <c r="AY330" s="204"/>
      <c r="AZ330" s="204"/>
      <c r="BA330" s="204"/>
      <c r="BB330" s="204"/>
      <c r="BC330" s="204"/>
      <c r="BD330" s="204">
        <v>11881885.890000001</v>
      </c>
      <c r="BE330" s="204">
        <v>1722300</v>
      </c>
      <c r="BF330" s="204"/>
      <c r="BG330" s="204"/>
      <c r="BH330" s="204"/>
      <c r="BI330" s="204"/>
      <c r="BJ330" s="204"/>
      <c r="BK330" s="204"/>
      <c r="BL330" s="204"/>
      <c r="BM330" s="204">
        <v>8833211.6699999999</v>
      </c>
      <c r="BN330" s="204"/>
      <c r="BO330" s="204"/>
      <c r="BP330" s="204"/>
      <c r="BQ330" s="204"/>
      <c r="BR330" s="204"/>
      <c r="BS330" s="204">
        <v>40841062</v>
      </c>
      <c r="BT330" s="204"/>
      <c r="BU330" s="204"/>
      <c r="BV330" s="204"/>
      <c r="BW330" s="204"/>
      <c r="BX330" s="206"/>
      <c r="BY330" s="204">
        <v>1129050</v>
      </c>
      <c r="BZ330" s="206"/>
      <c r="CA330" s="204"/>
      <c r="CB330" s="204"/>
      <c r="CC330" s="204"/>
      <c r="CD330" s="204"/>
      <c r="CE330" s="204"/>
      <c r="CF330" s="204"/>
      <c r="CG330" s="204"/>
      <c r="CH330" s="204"/>
      <c r="CI330" s="204"/>
      <c r="CJ330" s="204"/>
      <c r="CK330" s="204">
        <v>1067790</v>
      </c>
      <c r="CL330" s="206"/>
      <c r="CM330" s="204"/>
    </row>
    <row r="331" spans="1:91" ht="24.6">
      <c r="A331" s="125">
        <v>22</v>
      </c>
      <c r="B331" s="255" t="s">
        <v>1058</v>
      </c>
      <c r="C331" s="131" t="s">
        <v>623</v>
      </c>
      <c r="D331" s="204">
        <v>704123.33</v>
      </c>
      <c r="E331" s="204"/>
      <c r="F331" s="204"/>
      <c r="G331" s="204"/>
      <c r="H331" s="204"/>
      <c r="I331" s="204"/>
      <c r="J331" s="204"/>
      <c r="K331" s="204"/>
      <c r="L331" s="204"/>
      <c r="M331" s="204"/>
      <c r="N331" s="204"/>
      <c r="O331" s="204"/>
      <c r="P331" s="204">
        <v>1155452.26</v>
      </c>
      <c r="Q331" s="204">
        <v>349100</v>
      </c>
      <c r="R331" s="204">
        <v>168100</v>
      </c>
      <c r="S331" s="204">
        <v>125350.39999999999</v>
      </c>
      <c r="T331" s="204">
        <v>237600</v>
      </c>
      <c r="U331" s="204">
        <v>264600</v>
      </c>
      <c r="V331" s="204">
        <v>198800</v>
      </c>
      <c r="W331" s="204">
        <v>121311</v>
      </c>
      <c r="X331" s="204">
        <v>1004615</v>
      </c>
      <c r="Y331" s="204"/>
      <c r="Z331" s="204"/>
      <c r="AA331" s="204"/>
      <c r="AB331" s="204"/>
      <c r="AC331" s="204"/>
      <c r="AD331" s="204"/>
      <c r="AE331" s="204"/>
      <c r="AF331" s="204"/>
      <c r="AG331" s="204"/>
      <c r="AH331" s="204"/>
      <c r="AI331" s="204"/>
      <c r="AJ331" s="204"/>
      <c r="AK331" s="204"/>
      <c r="AL331" s="204"/>
      <c r="AM331" s="204"/>
      <c r="AN331" s="204"/>
      <c r="AO331" s="204"/>
      <c r="AP331" s="204"/>
      <c r="AQ331" s="204"/>
      <c r="AR331" s="204"/>
      <c r="AS331" s="204"/>
      <c r="AT331" s="204"/>
      <c r="AU331" s="204"/>
      <c r="AV331" s="204"/>
      <c r="AW331" s="204"/>
      <c r="AX331" s="204"/>
      <c r="AY331" s="204"/>
      <c r="AZ331" s="204"/>
      <c r="BA331" s="204"/>
      <c r="BB331" s="204"/>
      <c r="BC331" s="204"/>
      <c r="BD331" s="204">
        <v>4006000</v>
      </c>
      <c r="BE331" s="204"/>
      <c r="BF331" s="204"/>
      <c r="BG331" s="204"/>
      <c r="BH331" s="204"/>
      <c r="BI331" s="204"/>
      <c r="BJ331" s="204"/>
      <c r="BK331" s="204">
        <v>446300</v>
      </c>
      <c r="BL331" s="204"/>
      <c r="BM331" s="204">
        <v>2864455</v>
      </c>
      <c r="BN331" s="204"/>
      <c r="BO331" s="204"/>
      <c r="BP331" s="204"/>
      <c r="BQ331" s="204"/>
      <c r="BR331" s="204"/>
      <c r="BS331" s="206">
        <v>15304506</v>
      </c>
      <c r="BT331" s="204"/>
      <c r="BU331" s="206"/>
      <c r="BV331" s="204"/>
      <c r="BW331" s="204"/>
      <c r="BX331" s="206"/>
      <c r="BY331" s="206"/>
      <c r="BZ331" s="204"/>
      <c r="CA331" s="206"/>
      <c r="CB331" s="206"/>
      <c r="CC331" s="206">
        <v>7500</v>
      </c>
      <c r="CD331" s="206"/>
      <c r="CE331" s="206"/>
      <c r="CF331" s="206"/>
      <c r="CG331" s="206"/>
      <c r="CH331" s="206"/>
      <c r="CI331" s="206"/>
      <c r="CJ331" s="204"/>
      <c r="CK331" s="206"/>
      <c r="CL331" s="204"/>
      <c r="CM331" s="206"/>
    </row>
    <row r="332" spans="1:91" ht="24.6">
      <c r="A332" s="125">
        <v>22</v>
      </c>
      <c r="B332" s="255" t="s">
        <v>1059</v>
      </c>
      <c r="C332" s="131" t="s">
        <v>1288</v>
      </c>
      <c r="D332" s="204">
        <v>18000</v>
      </c>
      <c r="E332" s="204"/>
      <c r="F332" s="204"/>
      <c r="G332" s="204"/>
      <c r="H332" s="204"/>
      <c r="I332" s="204"/>
      <c r="J332" s="204"/>
      <c r="K332" s="204"/>
      <c r="L332" s="204"/>
      <c r="M332" s="204"/>
      <c r="N332" s="204"/>
      <c r="O332" s="204"/>
      <c r="P332" s="204">
        <v>12600</v>
      </c>
      <c r="Q332" s="204"/>
      <c r="R332" s="204"/>
      <c r="S332" s="204"/>
      <c r="T332" s="204"/>
      <c r="U332" s="204"/>
      <c r="V332" s="204"/>
      <c r="W332" s="204"/>
      <c r="X332" s="204"/>
      <c r="Y332" s="204"/>
      <c r="Z332" s="204"/>
      <c r="AA332" s="204"/>
      <c r="AB332" s="204"/>
      <c r="AC332" s="204"/>
      <c r="AD332" s="204"/>
      <c r="AE332" s="204"/>
      <c r="AF332" s="204"/>
      <c r="AG332" s="204"/>
      <c r="AH332" s="204"/>
      <c r="AI332" s="204"/>
      <c r="AJ332" s="204"/>
      <c r="AK332" s="204"/>
      <c r="AL332" s="204"/>
      <c r="AM332" s="204">
        <v>1510</v>
      </c>
      <c r="AN332" s="204">
        <v>336500</v>
      </c>
      <c r="AO332" s="204"/>
      <c r="AP332" s="204"/>
      <c r="AQ332" s="204"/>
      <c r="AR332" s="204"/>
      <c r="AS332" s="204"/>
      <c r="AT332" s="204"/>
      <c r="AU332" s="204"/>
      <c r="AV332" s="204"/>
      <c r="AW332" s="204"/>
      <c r="AX332" s="204">
        <v>356550</v>
      </c>
      <c r="AY332" s="204"/>
      <c r="AZ332" s="204"/>
      <c r="BA332" s="204"/>
      <c r="BB332" s="204"/>
      <c r="BC332" s="204"/>
      <c r="BD332" s="204"/>
      <c r="BE332" s="204"/>
      <c r="BF332" s="204"/>
      <c r="BG332" s="204"/>
      <c r="BH332" s="204"/>
      <c r="BI332" s="204"/>
      <c r="BJ332" s="204"/>
      <c r="BK332" s="204"/>
      <c r="BL332" s="204"/>
      <c r="BM332" s="204">
        <v>18800</v>
      </c>
      <c r="BN332" s="204"/>
      <c r="BO332" s="204"/>
      <c r="BP332" s="204"/>
      <c r="BQ332" s="204"/>
      <c r="BR332" s="204"/>
      <c r="BS332" s="206"/>
      <c r="BT332" s="206"/>
      <c r="BU332" s="206"/>
      <c r="BV332" s="204"/>
      <c r="BW332" s="204"/>
      <c r="BX332" s="204"/>
      <c r="BY332" s="206"/>
      <c r="BZ332" s="204"/>
      <c r="CA332" s="206"/>
      <c r="CB332" s="206"/>
      <c r="CC332" s="206"/>
      <c r="CD332" s="204"/>
      <c r="CE332" s="204"/>
      <c r="CF332" s="206"/>
      <c r="CG332" s="206"/>
      <c r="CH332" s="206"/>
      <c r="CI332" s="206"/>
      <c r="CJ332" s="204"/>
      <c r="CK332" s="206"/>
      <c r="CL332" s="204"/>
      <c r="CM332" s="206"/>
    </row>
    <row r="333" spans="1:91" ht="24.6">
      <c r="A333" s="125">
        <v>22</v>
      </c>
      <c r="B333" s="255" t="s">
        <v>1060</v>
      </c>
      <c r="C333" s="131" t="s">
        <v>1289</v>
      </c>
      <c r="D333" s="204"/>
      <c r="E333" s="204">
        <v>71940</v>
      </c>
      <c r="F333" s="204"/>
      <c r="G333" s="204">
        <v>6300</v>
      </c>
      <c r="H333" s="204">
        <v>28050</v>
      </c>
      <c r="I333" s="204"/>
      <c r="J333" s="204"/>
      <c r="K333" s="204">
        <v>54420</v>
      </c>
      <c r="L333" s="204"/>
      <c r="M333" s="204">
        <v>25470</v>
      </c>
      <c r="N333" s="204">
        <v>28154</v>
      </c>
      <c r="O333" s="204"/>
      <c r="P333" s="204"/>
      <c r="Q333" s="204">
        <v>3000</v>
      </c>
      <c r="R333" s="204"/>
      <c r="S333" s="204"/>
      <c r="T333" s="204"/>
      <c r="U333" s="204"/>
      <c r="V333" s="204"/>
      <c r="W333" s="204">
        <v>700</v>
      </c>
      <c r="X333" s="204">
        <v>2514775</v>
      </c>
      <c r="Y333" s="204">
        <v>315600</v>
      </c>
      <c r="Z333" s="204">
        <v>9880</v>
      </c>
      <c r="AA333" s="204"/>
      <c r="AB333" s="204"/>
      <c r="AC333" s="204"/>
      <c r="AD333" s="204">
        <v>89540</v>
      </c>
      <c r="AE333" s="204"/>
      <c r="AF333" s="204"/>
      <c r="AG333" s="204">
        <v>15600</v>
      </c>
      <c r="AH333" s="204">
        <v>18400</v>
      </c>
      <c r="AI333" s="204"/>
      <c r="AJ333" s="204">
        <v>4231150</v>
      </c>
      <c r="AK333" s="204">
        <v>18450</v>
      </c>
      <c r="AL333" s="204">
        <v>5400</v>
      </c>
      <c r="AM333" s="204"/>
      <c r="AN333" s="204">
        <v>12900</v>
      </c>
      <c r="AO333" s="204"/>
      <c r="AP333" s="204"/>
      <c r="AQ333" s="204"/>
      <c r="AR333" s="204"/>
      <c r="AS333" s="204"/>
      <c r="AT333" s="204">
        <v>50400</v>
      </c>
      <c r="AU333" s="204"/>
      <c r="AV333" s="204"/>
      <c r="AW333" s="204"/>
      <c r="AX333" s="204">
        <v>7200</v>
      </c>
      <c r="AY333" s="204"/>
      <c r="AZ333" s="204"/>
      <c r="BA333" s="204">
        <v>2400</v>
      </c>
      <c r="BB333" s="204">
        <v>85890</v>
      </c>
      <c r="BC333" s="204"/>
      <c r="BD333" s="204"/>
      <c r="BE333" s="204"/>
      <c r="BF333" s="204"/>
      <c r="BG333" s="204"/>
      <c r="BH333" s="204"/>
      <c r="BI333" s="204"/>
      <c r="BJ333" s="204"/>
      <c r="BK333" s="204"/>
      <c r="BL333" s="204"/>
      <c r="BM333" s="204"/>
      <c r="BN333" s="204"/>
      <c r="BO333" s="204"/>
      <c r="BP333" s="204"/>
      <c r="BQ333" s="204"/>
      <c r="BR333" s="204"/>
      <c r="BS333" s="206">
        <v>905716</v>
      </c>
      <c r="BT333" s="206">
        <v>22660</v>
      </c>
      <c r="BU333" s="206"/>
      <c r="BV333" s="206"/>
      <c r="BW333" s="206"/>
      <c r="BX333" s="206"/>
      <c r="BY333" s="206"/>
      <c r="BZ333" s="206"/>
      <c r="CA333" s="206"/>
      <c r="CB333" s="206"/>
      <c r="CC333" s="204"/>
      <c r="CD333" s="206"/>
      <c r="CE333" s="206"/>
      <c r="CF333" s="206"/>
      <c r="CG333" s="206"/>
      <c r="CH333" s="206"/>
      <c r="CI333" s="206"/>
      <c r="CJ333" s="204"/>
      <c r="CK333" s="204"/>
      <c r="CL333" s="206"/>
      <c r="CM333" s="206">
        <v>3000</v>
      </c>
    </row>
    <row r="334" spans="1:91" ht="24.6">
      <c r="A334" s="125">
        <v>38</v>
      </c>
      <c r="B334" s="255" t="s">
        <v>1061</v>
      </c>
      <c r="C334" s="131" t="s">
        <v>1290</v>
      </c>
      <c r="D334" s="204">
        <v>368506.87</v>
      </c>
      <c r="E334" s="204"/>
      <c r="F334" s="204"/>
      <c r="G334" s="204"/>
      <c r="H334" s="204">
        <v>42155.17</v>
      </c>
      <c r="I334" s="204">
        <v>12626.18</v>
      </c>
      <c r="J334" s="204">
        <v>23046.19</v>
      </c>
      <c r="K334" s="204">
        <v>9491.64</v>
      </c>
      <c r="L334" s="204">
        <v>153200</v>
      </c>
      <c r="M334" s="204"/>
      <c r="N334" s="204">
        <v>317419.08</v>
      </c>
      <c r="O334" s="204">
        <v>500990.35</v>
      </c>
      <c r="P334" s="204">
        <v>1823328</v>
      </c>
      <c r="Q334" s="204"/>
      <c r="R334" s="204">
        <v>8100</v>
      </c>
      <c r="S334" s="204">
        <v>208359.24</v>
      </c>
      <c r="T334" s="204"/>
      <c r="U334" s="204"/>
      <c r="V334" s="204"/>
      <c r="W334" s="204">
        <v>83500</v>
      </c>
      <c r="X334" s="204">
        <v>5230110.99</v>
      </c>
      <c r="Y334" s="204">
        <v>183782.33</v>
      </c>
      <c r="Z334" s="204">
        <v>221892.4</v>
      </c>
      <c r="AA334" s="204">
        <v>152081.94</v>
      </c>
      <c r="AB334" s="204">
        <v>40627.980000000003</v>
      </c>
      <c r="AC334" s="204">
        <v>149211.9</v>
      </c>
      <c r="AD334" s="204">
        <v>160650</v>
      </c>
      <c r="AE334" s="204">
        <v>657360.54</v>
      </c>
      <c r="AF334" s="204">
        <v>227188.09</v>
      </c>
      <c r="AG334" s="204"/>
      <c r="AH334" s="204">
        <v>218133.45</v>
      </c>
      <c r="AI334" s="204">
        <v>352974.06</v>
      </c>
      <c r="AJ334" s="204">
        <v>379363.24</v>
      </c>
      <c r="AK334" s="204">
        <v>362876.3</v>
      </c>
      <c r="AL334" s="204">
        <v>2431250.16</v>
      </c>
      <c r="AM334" s="204">
        <v>161400</v>
      </c>
      <c r="AN334" s="204">
        <v>119914.02</v>
      </c>
      <c r="AO334" s="204"/>
      <c r="AP334" s="204">
        <v>409214.04</v>
      </c>
      <c r="AQ334" s="204">
        <v>459064.02</v>
      </c>
      <c r="AR334" s="204"/>
      <c r="AS334" s="204">
        <v>1218830.79</v>
      </c>
      <c r="AT334" s="204"/>
      <c r="AU334" s="204">
        <v>200539.98</v>
      </c>
      <c r="AV334" s="204">
        <v>661691.30000000005</v>
      </c>
      <c r="AW334" s="204">
        <v>136162.01999999999</v>
      </c>
      <c r="AX334" s="204">
        <v>119914.02</v>
      </c>
      <c r="AY334" s="204">
        <v>166353.68</v>
      </c>
      <c r="AZ334" s="204"/>
      <c r="BA334" s="204">
        <v>163174.01999999999</v>
      </c>
      <c r="BB334" s="204">
        <v>931060.02</v>
      </c>
      <c r="BC334" s="204"/>
      <c r="BD334" s="204">
        <v>1901793.32</v>
      </c>
      <c r="BE334" s="204">
        <v>107239.98</v>
      </c>
      <c r="BF334" s="204">
        <v>77126.7</v>
      </c>
      <c r="BG334" s="204">
        <v>93760.02</v>
      </c>
      <c r="BH334" s="204">
        <v>1537294.62</v>
      </c>
      <c r="BI334" s="204"/>
      <c r="BJ334" s="204">
        <v>204137.28</v>
      </c>
      <c r="BK334" s="204">
        <v>178713</v>
      </c>
      <c r="BL334" s="204">
        <v>320821.98</v>
      </c>
      <c r="BM334" s="204">
        <v>2662896.3199999998</v>
      </c>
      <c r="BN334" s="204">
        <v>152330.70000000001</v>
      </c>
      <c r="BO334" s="204">
        <v>222119.52</v>
      </c>
      <c r="BP334" s="204">
        <v>358593.3</v>
      </c>
      <c r="BQ334" s="204">
        <v>255385.5</v>
      </c>
      <c r="BR334" s="204">
        <v>423205.56</v>
      </c>
      <c r="BS334" s="206">
        <v>958219.98</v>
      </c>
      <c r="BT334" s="206">
        <v>134500.01999999999</v>
      </c>
      <c r="BU334" s="204"/>
      <c r="BV334" s="204">
        <v>2410675.98</v>
      </c>
      <c r="BW334" s="204">
        <v>203779.38</v>
      </c>
      <c r="BX334" s="204">
        <v>283719.90000000002</v>
      </c>
      <c r="BY334" s="206">
        <v>123420.06</v>
      </c>
      <c r="BZ334" s="206">
        <v>395808</v>
      </c>
      <c r="CA334" s="206">
        <v>179173.1</v>
      </c>
      <c r="CB334" s="204">
        <v>117334.02</v>
      </c>
      <c r="CC334" s="206">
        <v>441100.02</v>
      </c>
      <c r="CD334" s="206">
        <v>954420</v>
      </c>
      <c r="CE334" s="204"/>
      <c r="CF334" s="206">
        <v>164476.79999999999</v>
      </c>
      <c r="CG334" s="206">
        <v>45900</v>
      </c>
      <c r="CH334" s="204">
        <v>170497.08</v>
      </c>
      <c r="CI334" s="204">
        <v>101899.98</v>
      </c>
      <c r="CJ334" s="204">
        <v>40078.980000000003</v>
      </c>
      <c r="CK334" s="204">
        <v>1340752.6200000001</v>
      </c>
      <c r="CL334" s="206">
        <v>360886.65</v>
      </c>
      <c r="CM334" s="206">
        <v>365034</v>
      </c>
    </row>
    <row r="335" spans="1:91" ht="24.6">
      <c r="A335" s="125">
        <v>38</v>
      </c>
      <c r="B335" s="255" t="s">
        <v>1062</v>
      </c>
      <c r="C335" s="131" t="s">
        <v>624</v>
      </c>
      <c r="D335" s="204">
        <v>21385226.84</v>
      </c>
      <c r="E335" s="204"/>
      <c r="F335" s="204">
        <v>202596.78</v>
      </c>
      <c r="G335" s="204">
        <v>27510.58</v>
      </c>
      <c r="H335" s="204">
        <v>46833.39</v>
      </c>
      <c r="I335" s="204">
        <v>44804.12</v>
      </c>
      <c r="J335" s="204">
        <v>26855.75</v>
      </c>
      <c r="K335" s="204">
        <v>195733.74</v>
      </c>
      <c r="L335" s="204"/>
      <c r="M335" s="204">
        <v>1136860.67</v>
      </c>
      <c r="N335" s="204">
        <v>1190885.58</v>
      </c>
      <c r="O335" s="204">
        <v>367317.21</v>
      </c>
      <c r="P335" s="204">
        <v>6243942.5199999996</v>
      </c>
      <c r="Q335" s="204"/>
      <c r="R335" s="204"/>
      <c r="S335" s="204">
        <v>1979520.3</v>
      </c>
      <c r="T335" s="204">
        <v>21227.52</v>
      </c>
      <c r="U335" s="204"/>
      <c r="V335" s="204"/>
      <c r="W335" s="204">
        <v>237263.1</v>
      </c>
      <c r="X335" s="204">
        <v>7245518.75</v>
      </c>
      <c r="Y335" s="204">
        <v>17417.7</v>
      </c>
      <c r="Z335" s="204">
        <v>1638587.17</v>
      </c>
      <c r="AA335" s="204">
        <v>12333.36</v>
      </c>
      <c r="AB335" s="204">
        <v>4440</v>
      </c>
      <c r="AC335" s="204">
        <v>32342.1</v>
      </c>
      <c r="AD335" s="204">
        <v>68214.78</v>
      </c>
      <c r="AE335" s="204">
        <v>2130708.8199999998</v>
      </c>
      <c r="AF335" s="204">
        <v>16155.63</v>
      </c>
      <c r="AG335" s="204">
        <v>173973.03</v>
      </c>
      <c r="AH335" s="204">
        <v>256940.35</v>
      </c>
      <c r="AI335" s="204">
        <v>268885.82</v>
      </c>
      <c r="AJ335" s="204">
        <v>316635.84999999998</v>
      </c>
      <c r="AK335" s="204">
        <v>324063.17</v>
      </c>
      <c r="AL335" s="204">
        <v>16193896.92</v>
      </c>
      <c r="AM335" s="204">
        <v>65479.92</v>
      </c>
      <c r="AN335" s="204">
        <v>93520.02</v>
      </c>
      <c r="AO335" s="204">
        <v>160917.10999999999</v>
      </c>
      <c r="AP335" s="204">
        <v>336580.02</v>
      </c>
      <c r="AQ335" s="204">
        <v>35199.96</v>
      </c>
      <c r="AR335" s="204"/>
      <c r="AS335" s="204">
        <v>4323394.2</v>
      </c>
      <c r="AT335" s="204">
        <v>92646.66</v>
      </c>
      <c r="AU335" s="204">
        <v>29985.42</v>
      </c>
      <c r="AV335" s="204">
        <v>345858</v>
      </c>
      <c r="AW335" s="204">
        <v>11823.48</v>
      </c>
      <c r="AX335" s="204">
        <v>388282.02</v>
      </c>
      <c r="AY335" s="204">
        <v>114240</v>
      </c>
      <c r="AZ335" s="204">
        <v>67505.039999999994</v>
      </c>
      <c r="BA335" s="204">
        <v>72710.28</v>
      </c>
      <c r="BB335" s="204">
        <v>6629331.2400000002</v>
      </c>
      <c r="BC335" s="204"/>
      <c r="BD335" s="204">
        <v>9778848.8399999999</v>
      </c>
      <c r="BE335" s="204">
        <v>737536.2</v>
      </c>
      <c r="BF335" s="204">
        <v>28200</v>
      </c>
      <c r="BG335" s="204">
        <v>4921</v>
      </c>
      <c r="BH335" s="204">
        <v>1853445.54</v>
      </c>
      <c r="BI335" s="204">
        <v>139942.32</v>
      </c>
      <c r="BJ335" s="204">
        <v>379786.92</v>
      </c>
      <c r="BK335" s="204">
        <v>198000</v>
      </c>
      <c r="BL335" s="204">
        <v>484884.84</v>
      </c>
      <c r="BM335" s="204">
        <v>9119717.9499999993</v>
      </c>
      <c r="BN335" s="204">
        <v>139375.5</v>
      </c>
      <c r="BO335" s="204">
        <v>552150</v>
      </c>
      <c r="BP335" s="204">
        <v>529374.30000000005</v>
      </c>
      <c r="BQ335" s="204">
        <v>406058.26</v>
      </c>
      <c r="BR335" s="204">
        <v>627254.64</v>
      </c>
      <c r="BS335" s="206">
        <v>12265800</v>
      </c>
      <c r="BT335" s="204"/>
      <c r="BU335" s="204">
        <v>100000.02</v>
      </c>
      <c r="BV335" s="204"/>
      <c r="BW335" s="204"/>
      <c r="BX335" s="204"/>
      <c r="BY335" s="206">
        <v>2204556.6</v>
      </c>
      <c r="BZ335" s="206"/>
      <c r="CA335" s="204"/>
      <c r="CB335" s="204"/>
      <c r="CC335" s="204"/>
      <c r="CD335" s="206"/>
      <c r="CE335" s="204"/>
      <c r="CF335" s="204">
        <v>2513624.46</v>
      </c>
      <c r="CG335" s="206"/>
      <c r="CH335" s="204">
        <v>16278.18</v>
      </c>
      <c r="CI335" s="204"/>
      <c r="CJ335" s="204">
        <v>80584.02</v>
      </c>
      <c r="CK335" s="204">
        <v>1260723.48</v>
      </c>
      <c r="CL335" s="204">
        <v>316000.02</v>
      </c>
      <c r="CM335" s="206">
        <v>312336</v>
      </c>
    </row>
    <row r="336" spans="1:91" ht="24.6">
      <c r="A336" s="125">
        <v>38</v>
      </c>
      <c r="B336" s="255" t="s">
        <v>1063</v>
      </c>
      <c r="C336" s="131" t="s">
        <v>625</v>
      </c>
      <c r="D336" s="204">
        <v>27838.28</v>
      </c>
      <c r="E336" s="204"/>
      <c r="F336" s="204"/>
      <c r="G336" s="204"/>
      <c r="H336" s="204">
        <v>128276.76</v>
      </c>
      <c r="I336" s="204"/>
      <c r="J336" s="204">
        <v>16810.89</v>
      </c>
      <c r="K336" s="204">
        <v>20014.98</v>
      </c>
      <c r="L336" s="204"/>
      <c r="M336" s="204"/>
      <c r="N336" s="204"/>
      <c r="O336" s="204">
        <v>133518.96</v>
      </c>
      <c r="P336" s="204">
        <v>69967.679999999993</v>
      </c>
      <c r="Q336" s="204">
        <v>1905.57</v>
      </c>
      <c r="R336" s="204"/>
      <c r="S336" s="204"/>
      <c r="T336" s="204">
        <v>14400.3</v>
      </c>
      <c r="U336" s="204">
        <v>82999.98</v>
      </c>
      <c r="V336" s="204"/>
      <c r="W336" s="204"/>
      <c r="X336" s="204">
        <v>192692.39</v>
      </c>
      <c r="Y336" s="204">
        <v>36853.599999999999</v>
      </c>
      <c r="Z336" s="204">
        <v>19905.32</v>
      </c>
      <c r="AA336" s="204"/>
      <c r="AB336" s="204"/>
      <c r="AC336" s="204">
        <v>17820</v>
      </c>
      <c r="AD336" s="204">
        <v>143839.65</v>
      </c>
      <c r="AE336" s="204"/>
      <c r="AF336" s="204">
        <v>5684.38</v>
      </c>
      <c r="AG336" s="204"/>
      <c r="AH336" s="204">
        <v>16698.57</v>
      </c>
      <c r="AI336" s="204">
        <v>22351.62</v>
      </c>
      <c r="AJ336" s="204">
        <v>37416.32</v>
      </c>
      <c r="AK336" s="204">
        <v>39028.1</v>
      </c>
      <c r="AL336" s="204">
        <v>64754.55</v>
      </c>
      <c r="AM336" s="204"/>
      <c r="AN336" s="204"/>
      <c r="AO336" s="204"/>
      <c r="AP336" s="204">
        <v>11666.64</v>
      </c>
      <c r="AQ336" s="204"/>
      <c r="AR336" s="204">
        <v>308586.73</v>
      </c>
      <c r="AS336" s="204"/>
      <c r="AT336" s="204">
        <v>5998.38</v>
      </c>
      <c r="AU336" s="204">
        <v>177546.72</v>
      </c>
      <c r="AV336" s="204"/>
      <c r="AW336" s="204">
        <v>22099.3</v>
      </c>
      <c r="AX336" s="204"/>
      <c r="AY336" s="204"/>
      <c r="AZ336" s="204"/>
      <c r="BA336" s="204"/>
      <c r="BB336" s="204">
        <v>167693.34</v>
      </c>
      <c r="BC336" s="204"/>
      <c r="BD336" s="204">
        <v>132079.98000000001</v>
      </c>
      <c r="BE336" s="204">
        <v>204306.36</v>
      </c>
      <c r="BF336" s="204"/>
      <c r="BG336" s="204"/>
      <c r="BH336" s="204"/>
      <c r="BI336" s="204"/>
      <c r="BJ336" s="204"/>
      <c r="BK336" s="204"/>
      <c r="BL336" s="204">
        <v>66894.36</v>
      </c>
      <c r="BM336" s="204"/>
      <c r="BN336" s="204">
        <v>489430.02</v>
      </c>
      <c r="BO336" s="204">
        <v>37058.519999999997</v>
      </c>
      <c r="BP336" s="204">
        <v>15360</v>
      </c>
      <c r="BQ336" s="204">
        <v>10127.44</v>
      </c>
      <c r="BR336" s="204">
        <v>392925.9</v>
      </c>
      <c r="BS336" s="206">
        <v>447179.04</v>
      </c>
      <c r="BT336" s="204">
        <v>425821.02</v>
      </c>
      <c r="BU336" s="206"/>
      <c r="BV336" s="204">
        <v>7763828.5199999996</v>
      </c>
      <c r="BW336" s="204">
        <v>305541.96000000002</v>
      </c>
      <c r="BX336" s="206">
        <v>602400</v>
      </c>
      <c r="BY336" s="204"/>
      <c r="BZ336" s="204">
        <v>731805.24</v>
      </c>
      <c r="CA336" s="206"/>
      <c r="CB336" s="204"/>
      <c r="CC336" s="204">
        <v>9291.67</v>
      </c>
      <c r="CD336" s="204">
        <v>2592505.2599999998</v>
      </c>
      <c r="CE336" s="204">
        <v>151459.98000000001</v>
      </c>
      <c r="CF336" s="206">
        <v>13318.2</v>
      </c>
      <c r="CG336" s="204"/>
      <c r="CH336" s="204"/>
      <c r="CI336" s="204"/>
      <c r="CJ336" s="204">
        <v>73467.72</v>
      </c>
      <c r="CK336" s="206"/>
      <c r="CL336" s="204">
        <v>87199.74</v>
      </c>
      <c r="CM336" s="206">
        <v>76358.880000000005</v>
      </c>
    </row>
    <row r="337" spans="1:91" ht="24.6">
      <c r="A337" s="125">
        <v>38</v>
      </c>
      <c r="B337" s="255" t="s">
        <v>1064</v>
      </c>
      <c r="C337" s="128" t="s">
        <v>626</v>
      </c>
      <c r="D337" s="204">
        <v>19157.2</v>
      </c>
      <c r="E337" s="204"/>
      <c r="F337" s="204"/>
      <c r="G337" s="204"/>
      <c r="H337" s="204"/>
      <c r="I337" s="204"/>
      <c r="J337" s="204"/>
      <c r="K337" s="204">
        <v>1569.29</v>
      </c>
      <c r="L337" s="204"/>
      <c r="M337" s="204"/>
      <c r="N337" s="204"/>
      <c r="O337" s="204">
        <v>43129.96</v>
      </c>
      <c r="P337" s="204">
        <v>179932.6</v>
      </c>
      <c r="Q337" s="204"/>
      <c r="R337" s="204"/>
      <c r="S337" s="204">
        <v>9927.06</v>
      </c>
      <c r="T337" s="204"/>
      <c r="U337" s="204"/>
      <c r="V337" s="204">
        <v>9529.98</v>
      </c>
      <c r="W337" s="204"/>
      <c r="X337" s="204"/>
      <c r="Y337" s="204">
        <v>33055.120000000003</v>
      </c>
      <c r="Z337" s="204"/>
      <c r="AA337" s="204"/>
      <c r="AB337" s="204"/>
      <c r="AC337" s="204">
        <v>5299.98</v>
      </c>
      <c r="AD337" s="204">
        <v>23027.8</v>
      </c>
      <c r="AE337" s="204"/>
      <c r="AF337" s="204">
        <v>5644.5</v>
      </c>
      <c r="AG337" s="204">
        <v>7841.43</v>
      </c>
      <c r="AH337" s="204">
        <v>3399.87</v>
      </c>
      <c r="AI337" s="204"/>
      <c r="AJ337" s="204">
        <v>2616.09</v>
      </c>
      <c r="AK337" s="204">
        <v>136493</v>
      </c>
      <c r="AL337" s="204"/>
      <c r="AM337" s="204"/>
      <c r="AN337" s="204"/>
      <c r="AO337" s="204"/>
      <c r="AP337" s="204">
        <v>14060.16</v>
      </c>
      <c r="AQ337" s="204"/>
      <c r="AR337" s="204"/>
      <c r="AS337" s="204"/>
      <c r="AT337" s="204"/>
      <c r="AU337" s="204"/>
      <c r="AV337" s="204"/>
      <c r="AW337" s="204"/>
      <c r="AX337" s="204"/>
      <c r="AY337" s="204"/>
      <c r="AZ337" s="204"/>
      <c r="BA337" s="204"/>
      <c r="BB337" s="204"/>
      <c r="BC337" s="204"/>
      <c r="BD337" s="204"/>
      <c r="BE337" s="204">
        <v>86305.86</v>
      </c>
      <c r="BF337" s="204"/>
      <c r="BG337" s="204"/>
      <c r="BH337" s="204"/>
      <c r="BI337" s="204"/>
      <c r="BJ337" s="204">
        <v>103800</v>
      </c>
      <c r="BK337" s="204"/>
      <c r="BL337" s="204">
        <v>133323.35999999999</v>
      </c>
      <c r="BM337" s="204">
        <v>241665.66</v>
      </c>
      <c r="BN337" s="204">
        <v>58015.519999999997</v>
      </c>
      <c r="BO337" s="204">
        <v>16333.32</v>
      </c>
      <c r="BP337" s="204">
        <v>25920</v>
      </c>
      <c r="BQ337" s="204">
        <v>85350</v>
      </c>
      <c r="BR337" s="204">
        <v>14116.68</v>
      </c>
      <c r="BS337" s="206">
        <v>1180630.02</v>
      </c>
      <c r="BT337" s="204">
        <v>5421.9</v>
      </c>
      <c r="BU337" s="206"/>
      <c r="BV337" s="206"/>
      <c r="BW337" s="204"/>
      <c r="BX337" s="204"/>
      <c r="BY337" s="206"/>
      <c r="BZ337" s="204"/>
      <c r="CA337" s="206"/>
      <c r="CB337" s="204">
        <v>46166.64</v>
      </c>
      <c r="CC337" s="204"/>
      <c r="CD337" s="204"/>
      <c r="CE337" s="204"/>
      <c r="CF337" s="204"/>
      <c r="CG337" s="204"/>
      <c r="CH337" s="204">
        <v>34966.620000000003</v>
      </c>
      <c r="CI337" s="206"/>
      <c r="CJ337" s="204"/>
      <c r="CK337" s="206"/>
      <c r="CL337" s="204">
        <v>2160</v>
      </c>
      <c r="CM337" s="206">
        <v>69681.009999999995</v>
      </c>
    </row>
    <row r="338" spans="1:91" ht="24.6">
      <c r="A338" s="125">
        <v>38</v>
      </c>
      <c r="B338" s="255" t="s">
        <v>1065</v>
      </c>
      <c r="C338" s="128" t="s">
        <v>1291</v>
      </c>
      <c r="D338" s="204"/>
      <c r="E338" s="204"/>
      <c r="F338" s="204"/>
      <c r="G338" s="204"/>
      <c r="H338" s="204"/>
      <c r="I338" s="204"/>
      <c r="J338" s="204"/>
      <c r="K338" s="204"/>
      <c r="L338" s="204"/>
      <c r="M338" s="204"/>
      <c r="N338" s="204"/>
      <c r="O338" s="204">
        <v>72378.28</v>
      </c>
      <c r="P338" s="204"/>
      <c r="Q338" s="204"/>
      <c r="R338" s="204"/>
      <c r="S338" s="204"/>
      <c r="T338" s="204"/>
      <c r="U338" s="204"/>
      <c r="V338" s="204">
        <v>25965.85</v>
      </c>
      <c r="W338" s="204">
        <v>38333.35</v>
      </c>
      <c r="X338" s="204"/>
      <c r="Y338" s="204"/>
      <c r="Z338" s="204"/>
      <c r="AA338" s="204"/>
      <c r="AB338" s="204"/>
      <c r="AC338" s="204"/>
      <c r="AD338" s="204"/>
      <c r="AE338" s="204"/>
      <c r="AF338" s="204"/>
      <c r="AG338" s="204"/>
      <c r="AH338" s="204"/>
      <c r="AI338" s="204"/>
      <c r="AJ338" s="204"/>
      <c r="AK338" s="204">
        <v>40000</v>
      </c>
      <c r="AL338" s="204"/>
      <c r="AM338" s="204"/>
      <c r="AN338" s="204"/>
      <c r="AO338" s="204"/>
      <c r="AP338" s="204"/>
      <c r="AQ338" s="204"/>
      <c r="AR338" s="204"/>
      <c r="AS338" s="204"/>
      <c r="AT338" s="204"/>
      <c r="AU338" s="204"/>
      <c r="AV338" s="204"/>
      <c r="AW338" s="204"/>
      <c r="AX338" s="204"/>
      <c r="AY338" s="204"/>
      <c r="AZ338" s="204"/>
      <c r="BA338" s="204"/>
      <c r="BB338" s="204"/>
      <c r="BC338" s="204"/>
      <c r="BD338" s="204"/>
      <c r="BE338" s="204"/>
      <c r="BF338" s="204"/>
      <c r="BG338" s="204"/>
      <c r="BH338" s="204">
        <v>157253.57999999999</v>
      </c>
      <c r="BI338" s="204"/>
      <c r="BJ338" s="204"/>
      <c r="BK338" s="204">
        <v>66666.66</v>
      </c>
      <c r="BL338" s="204">
        <v>88300.02</v>
      </c>
      <c r="BM338" s="204"/>
      <c r="BN338" s="204"/>
      <c r="BO338" s="204"/>
      <c r="BP338" s="204"/>
      <c r="BQ338" s="204"/>
      <c r="BR338" s="204"/>
      <c r="BS338" s="206"/>
      <c r="BT338" s="204"/>
      <c r="BU338" s="206"/>
      <c r="BV338" s="204"/>
      <c r="BW338" s="204"/>
      <c r="BX338" s="204"/>
      <c r="BY338" s="206"/>
      <c r="BZ338" s="204"/>
      <c r="CA338" s="204"/>
      <c r="CB338" s="204"/>
      <c r="CC338" s="204"/>
      <c r="CD338" s="204"/>
      <c r="CE338" s="204"/>
      <c r="CF338" s="204"/>
      <c r="CG338" s="204"/>
      <c r="CH338" s="204"/>
      <c r="CI338" s="204"/>
      <c r="CJ338" s="206"/>
      <c r="CK338" s="206"/>
      <c r="CL338" s="204">
        <v>32899.980000000003</v>
      </c>
      <c r="CM338" s="204"/>
    </row>
    <row r="339" spans="1:91" ht="24.6">
      <c r="A339" s="125">
        <v>38</v>
      </c>
      <c r="B339" s="255" t="s">
        <v>1066</v>
      </c>
      <c r="C339" s="128" t="s">
        <v>627</v>
      </c>
      <c r="D339" s="204"/>
      <c r="E339" s="204"/>
      <c r="F339" s="204"/>
      <c r="G339" s="204">
        <v>1787.67</v>
      </c>
      <c r="H339" s="204">
        <v>31503.18</v>
      </c>
      <c r="I339" s="204"/>
      <c r="J339" s="204"/>
      <c r="K339" s="204"/>
      <c r="L339" s="204"/>
      <c r="M339" s="204"/>
      <c r="N339" s="204"/>
      <c r="O339" s="204"/>
      <c r="P339" s="204"/>
      <c r="Q339" s="204"/>
      <c r="R339" s="204"/>
      <c r="S339" s="204"/>
      <c r="T339" s="204"/>
      <c r="U339" s="204"/>
      <c r="V339" s="204"/>
      <c r="W339" s="204"/>
      <c r="X339" s="204"/>
      <c r="Y339" s="204">
        <v>882.41</v>
      </c>
      <c r="Z339" s="204"/>
      <c r="AA339" s="204"/>
      <c r="AB339" s="204"/>
      <c r="AC339" s="204"/>
      <c r="AD339" s="204"/>
      <c r="AE339" s="204"/>
      <c r="AF339" s="204">
        <v>34572.160000000003</v>
      </c>
      <c r="AG339" s="204"/>
      <c r="AH339" s="204"/>
      <c r="AI339" s="204"/>
      <c r="AJ339" s="204"/>
      <c r="AK339" s="204"/>
      <c r="AL339" s="204"/>
      <c r="AM339" s="204"/>
      <c r="AN339" s="204"/>
      <c r="AO339" s="204"/>
      <c r="AP339" s="204"/>
      <c r="AQ339" s="204"/>
      <c r="AR339" s="204"/>
      <c r="AS339" s="204"/>
      <c r="AT339" s="204"/>
      <c r="AU339" s="204"/>
      <c r="AV339" s="204"/>
      <c r="AW339" s="204"/>
      <c r="AX339" s="204"/>
      <c r="AY339" s="204"/>
      <c r="AZ339" s="204"/>
      <c r="BA339" s="204"/>
      <c r="BB339" s="204"/>
      <c r="BC339" s="204"/>
      <c r="BD339" s="204">
        <v>1985086.44</v>
      </c>
      <c r="BE339" s="204"/>
      <c r="BF339" s="204"/>
      <c r="BG339" s="204"/>
      <c r="BH339" s="204"/>
      <c r="BI339" s="204"/>
      <c r="BJ339" s="204"/>
      <c r="BK339" s="204"/>
      <c r="BL339" s="204"/>
      <c r="BM339" s="204"/>
      <c r="BN339" s="204"/>
      <c r="BO339" s="204"/>
      <c r="BP339" s="204">
        <v>37600.019999999997</v>
      </c>
      <c r="BQ339" s="204"/>
      <c r="BR339" s="204"/>
      <c r="BS339" s="206"/>
      <c r="BT339" s="206"/>
      <c r="BU339" s="206"/>
      <c r="BV339" s="206"/>
      <c r="BW339" s="206"/>
      <c r="BX339" s="206"/>
      <c r="BY339" s="206"/>
      <c r="BZ339" s="206"/>
      <c r="CA339" s="206"/>
      <c r="CB339" s="204"/>
      <c r="CC339" s="206"/>
      <c r="CD339" s="206">
        <v>57400.02</v>
      </c>
      <c r="CE339" s="204"/>
      <c r="CF339" s="206"/>
      <c r="CG339" s="206"/>
      <c r="CH339" s="204"/>
      <c r="CI339" s="206"/>
      <c r="CJ339" s="204"/>
      <c r="CK339" s="206"/>
      <c r="CL339" s="204">
        <v>20599.98</v>
      </c>
      <c r="CM339" s="206">
        <v>56475</v>
      </c>
    </row>
    <row r="340" spans="1:91" ht="24.6">
      <c r="A340" s="125">
        <v>38</v>
      </c>
      <c r="B340" s="255" t="s">
        <v>1067</v>
      </c>
      <c r="C340" s="128" t="s">
        <v>628</v>
      </c>
      <c r="D340" s="204"/>
      <c r="E340" s="204"/>
      <c r="F340" s="204"/>
      <c r="G340" s="204">
        <v>3124.28</v>
      </c>
      <c r="H340" s="204"/>
      <c r="I340" s="204"/>
      <c r="J340" s="204"/>
      <c r="K340" s="204"/>
      <c r="L340" s="204"/>
      <c r="M340" s="204"/>
      <c r="N340" s="204"/>
      <c r="O340" s="204"/>
      <c r="P340" s="204"/>
      <c r="Q340" s="204">
        <v>41002.839999999997</v>
      </c>
      <c r="R340" s="204"/>
      <c r="S340" s="204"/>
      <c r="T340" s="204"/>
      <c r="U340" s="204"/>
      <c r="V340" s="204"/>
      <c r="W340" s="204"/>
      <c r="X340" s="204"/>
      <c r="Y340" s="204"/>
      <c r="Z340" s="204"/>
      <c r="AA340" s="204"/>
      <c r="AB340" s="204"/>
      <c r="AC340" s="204">
        <v>101125.02</v>
      </c>
      <c r="AD340" s="204"/>
      <c r="AE340" s="204"/>
      <c r="AF340" s="204"/>
      <c r="AG340" s="204"/>
      <c r="AH340" s="204"/>
      <c r="AI340" s="204"/>
      <c r="AJ340" s="204"/>
      <c r="AK340" s="204">
        <v>24190</v>
      </c>
      <c r="AL340" s="204"/>
      <c r="AM340" s="204"/>
      <c r="AN340" s="204"/>
      <c r="AO340" s="204"/>
      <c r="AP340" s="204"/>
      <c r="AQ340" s="204"/>
      <c r="AR340" s="204"/>
      <c r="AS340" s="204"/>
      <c r="AT340" s="204"/>
      <c r="AU340" s="204"/>
      <c r="AV340" s="204"/>
      <c r="AW340" s="204"/>
      <c r="AX340" s="204"/>
      <c r="AY340" s="204"/>
      <c r="AZ340" s="204"/>
      <c r="BA340" s="204"/>
      <c r="BB340" s="204"/>
      <c r="BC340" s="204"/>
      <c r="BD340" s="204"/>
      <c r="BE340" s="204">
        <v>125395.56</v>
      </c>
      <c r="BF340" s="204">
        <v>162999.96</v>
      </c>
      <c r="BG340" s="204"/>
      <c r="BH340" s="204">
        <v>415334.34</v>
      </c>
      <c r="BI340" s="204"/>
      <c r="BJ340" s="204"/>
      <c r="BK340" s="204">
        <v>81499.98</v>
      </c>
      <c r="BL340" s="204">
        <v>42752.58</v>
      </c>
      <c r="BM340" s="204"/>
      <c r="BN340" s="204"/>
      <c r="BO340" s="204"/>
      <c r="BP340" s="204"/>
      <c r="BQ340" s="204">
        <v>2803.33</v>
      </c>
      <c r="BR340" s="204"/>
      <c r="BS340" s="206"/>
      <c r="BT340" s="206"/>
      <c r="BU340" s="206"/>
      <c r="BV340" s="206"/>
      <c r="BW340" s="204"/>
      <c r="BX340" s="206"/>
      <c r="BY340" s="206"/>
      <c r="BZ340" s="206"/>
      <c r="CA340" s="206"/>
      <c r="CB340" s="206"/>
      <c r="CC340" s="206"/>
      <c r="CD340" s="206"/>
      <c r="CE340" s="206"/>
      <c r="CF340" s="206"/>
      <c r="CG340" s="206"/>
      <c r="CH340" s="206"/>
      <c r="CI340" s="206"/>
      <c r="CJ340" s="206"/>
      <c r="CK340" s="206"/>
      <c r="CL340" s="206">
        <v>23598.54</v>
      </c>
      <c r="CM340" s="206">
        <v>14950.02</v>
      </c>
    </row>
    <row r="341" spans="1:91" ht="24.6">
      <c r="A341" s="125">
        <v>38</v>
      </c>
      <c r="B341" s="255" t="s">
        <v>1068</v>
      </c>
      <c r="C341" s="128" t="s">
        <v>629</v>
      </c>
      <c r="D341" s="204"/>
      <c r="E341" s="204"/>
      <c r="F341" s="204"/>
      <c r="G341" s="204"/>
      <c r="H341" s="204"/>
      <c r="I341" s="204"/>
      <c r="J341" s="204"/>
      <c r="K341" s="204"/>
      <c r="L341" s="204"/>
      <c r="M341" s="204"/>
      <c r="N341" s="204"/>
      <c r="O341" s="204"/>
      <c r="P341" s="204"/>
      <c r="Q341" s="204"/>
      <c r="R341" s="204"/>
      <c r="S341" s="204"/>
      <c r="T341" s="204"/>
      <c r="U341" s="204"/>
      <c r="V341" s="204"/>
      <c r="W341" s="204"/>
      <c r="X341" s="204"/>
      <c r="Y341" s="204"/>
      <c r="Z341" s="204"/>
      <c r="AA341" s="204"/>
      <c r="AB341" s="204"/>
      <c r="AC341" s="204"/>
      <c r="AD341" s="204"/>
      <c r="AE341" s="204"/>
      <c r="AF341" s="204"/>
      <c r="AG341" s="204"/>
      <c r="AH341" s="204"/>
      <c r="AI341" s="204"/>
      <c r="AJ341" s="204"/>
      <c r="AK341" s="204"/>
      <c r="AL341" s="204"/>
      <c r="AM341" s="204"/>
      <c r="AN341" s="204"/>
      <c r="AO341" s="204"/>
      <c r="AP341" s="204"/>
      <c r="AQ341" s="204"/>
      <c r="AR341" s="204"/>
      <c r="AS341" s="204"/>
      <c r="AT341" s="204"/>
      <c r="AU341" s="204"/>
      <c r="AV341" s="204"/>
      <c r="AW341" s="204"/>
      <c r="AX341" s="204"/>
      <c r="AY341" s="204"/>
      <c r="AZ341" s="204"/>
      <c r="BA341" s="204"/>
      <c r="BB341" s="204"/>
      <c r="BC341" s="204"/>
      <c r="BD341" s="204"/>
      <c r="BE341" s="204">
        <v>2364.66</v>
      </c>
      <c r="BF341" s="204"/>
      <c r="BG341" s="204"/>
      <c r="BH341" s="204">
        <v>49482.96</v>
      </c>
      <c r="BI341" s="204"/>
      <c r="BJ341" s="204"/>
      <c r="BK341" s="204"/>
      <c r="BL341" s="204"/>
      <c r="BM341" s="204"/>
      <c r="BN341" s="204"/>
      <c r="BO341" s="204"/>
      <c r="BP341" s="204"/>
      <c r="BQ341" s="204"/>
      <c r="BR341" s="204"/>
      <c r="BS341" s="206"/>
      <c r="BT341" s="206"/>
      <c r="BU341" s="206"/>
      <c r="BV341" s="206"/>
      <c r="BW341" s="206"/>
      <c r="BX341" s="206"/>
      <c r="BY341" s="206"/>
      <c r="BZ341" s="206"/>
      <c r="CA341" s="204"/>
      <c r="CB341" s="206"/>
      <c r="CC341" s="206"/>
      <c r="CD341" s="204"/>
      <c r="CE341" s="206"/>
      <c r="CF341" s="206">
        <v>29476.5</v>
      </c>
      <c r="CG341" s="206"/>
      <c r="CH341" s="204"/>
      <c r="CI341" s="206"/>
      <c r="CJ341" s="206"/>
      <c r="CK341" s="206"/>
      <c r="CL341" s="204"/>
      <c r="CM341" s="206"/>
    </row>
    <row r="342" spans="1:91" ht="24.6">
      <c r="A342" s="125">
        <v>38</v>
      </c>
      <c r="B342" s="255" t="s">
        <v>1069</v>
      </c>
      <c r="C342" s="128" t="s">
        <v>1292</v>
      </c>
      <c r="D342" s="204"/>
      <c r="E342" s="204"/>
      <c r="F342" s="204"/>
      <c r="G342" s="204"/>
      <c r="H342" s="204"/>
      <c r="I342" s="204"/>
      <c r="J342" s="204"/>
      <c r="K342" s="204"/>
      <c r="L342" s="204"/>
      <c r="M342" s="204"/>
      <c r="N342" s="204"/>
      <c r="O342" s="204">
        <v>109649.66</v>
      </c>
      <c r="P342" s="204"/>
      <c r="Q342" s="204"/>
      <c r="R342" s="204">
        <v>999.18</v>
      </c>
      <c r="S342" s="204"/>
      <c r="T342" s="204">
        <v>25500</v>
      </c>
      <c r="U342" s="204">
        <v>24164.05</v>
      </c>
      <c r="V342" s="204">
        <v>11370</v>
      </c>
      <c r="W342" s="204"/>
      <c r="X342" s="204"/>
      <c r="Y342" s="204"/>
      <c r="Z342" s="204"/>
      <c r="AA342" s="204"/>
      <c r="AB342" s="204"/>
      <c r="AC342" s="204"/>
      <c r="AD342" s="204"/>
      <c r="AE342" s="204"/>
      <c r="AF342" s="204">
        <v>8939.84</v>
      </c>
      <c r="AG342" s="204"/>
      <c r="AH342" s="204"/>
      <c r="AI342" s="204"/>
      <c r="AJ342" s="204">
        <v>10050.790000000001</v>
      </c>
      <c r="AK342" s="204">
        <v>18000</v>
      </c>
      <c r="AL342" s="204"/>
      <c r="AM342" s="204"/>
      <c r="AN342" s="204"/>
      <c r="AO342" s="204"/>
      <c r="AP342" s="204"/>
      <c r="AQ342" s="204"/>
      <c r="AR342" s="204"/>
      <c r="AS342" s="204"/>
      <c r="AT342" s="204"/>
      <c r="AU342" s="204"/>
      <c r="AV342" s="204"/>
      <c r="AW342" s="204"/>
      <c r="AX342" s="204"/>
      <c r="AY342" s="204"/>
      <c r="AZ342" s="204"/>
      <c r="BA342" s="204"/>
      <c r="BB342" s="204"/>
      <c r="BC342" s="204"/>
      <c r="BD342" s="204"/>
      <c r="BE342" s="204"/>
      <c r="BF342" s="204"/>
      <c r="BG342" s="204">
        <v>5950.02</v>
      </c>
      <c r="BH342" s="204"/>
      <c r="BI342" s="204"/>
      <c r="BJ342" s="204"/>
      <c r="BK342" s="204">
        <v>30000</v>
      </c>
      <c r="BL342" s="204"/>
      <c r="BM342" s="204"/>
      <c r="BN342" s="204"/>
      <c r="BO342" s="204">
        <v>14576.64</v>
      </c>
      <c r="BP342" s="204">
        <v>22060.02</v>
      </c>
      <c r="BQ342" s="204"/>
      <c r="BR342" s="204"/>
      <c r="BS342" s="206"/>
      <c r="BT342" s="206"/>
      <c r="BU342" s="206"/>
      <c r="BV342" s="206">
        <v>254010</v>
      </c>
      <c r="BW342" s="206"/>
      <c r="BX342" s="206">
        <v>14725.2</v>
      </c>
      <c r="BY342" s="206">
        <v>91666.68</v>
      </c>
      <c r="BZ342" s="206"/>
      <c r="CA342" s="206"/>
      <c r="CB342" s="206"/>
      <c r="CC342" s="206">
        <v>7546.61</v>
      </c>
      <c r="CD342" s="206"/>
      <c r="CE342" s="206"/>
      <c r="CF342" s="206"/>
      <c r="CG342" s="206"/>
      <c r="CH342" s="206"/>
      <c r="CI342" s="206"/>
      <c r="CJ342" s="206"/>
      <c r="CK342" s="206"/>
      <c r="CL342" s="206"/>
      <c r="CM342" s="206">
        <v>127800</v>
      </c>
    </row>
    <row r="343" spans="1:91" ht="24.6">
      <c r="A343" s="125">
        <v>38</v>
      </c>
      <c r="B343" s="255" t="s">
        <v>1070</v>
      </c>
      <c r="C343" s="128" t="s">
        <v>1293</v>
      </c>
      <c r="D343" s="204"/>
      <c r="E343" s="204"/>
      <c r="F343" s="204"/>
      <c r="G343" s="204"/>
      <c r="H343" s="204"/>
      <c r="I343" s="204"/>
      <c r="J343" s="204"/>
      <c r="K343" s="204"/>
      <c r="L343" s="204"/>
      <c r="M343" s="204"/>
      <c r="N343" s="204"/>
      <c r="O343" s="204"/>
      <c r="P343" s="204">
        <v>36588.94</v>
      </c>
      <c r="Q343" s="204"/>
      <c r="R343" s="204"/>
      <c r="S343" s="204"/>
      <c r="T343" s="204"/>
      <c r="U343" s="204"/>
      <c r="V343" s="204"/>
      <c r="W343" s="204"/>
      <c r="X343" s="204"/>
      <c r="Y343" s="204"/>
      <c r="Z343" s="204">
        <v>133265.14000000001</v>
      </c>
      <c r="AA343" s="204"/>
      <c r="AB343" s="204"/>
      <c r="AC343" s="204"/>
      <c r="AD343" s="204"/>
      <c r="AE343" s="204"/>
      <c r="AF343" s="204"/>
      <c r="AG343" s="204"/>
      <c r="AH343" s="204"/>
      <c r="AI343" s="204"/>
      <c r="AJ343" s="204"/>
      <c r="AK343" s="204"/>
      <c r="AL343" s="204"/>
      <c r="AM343" s="204"/>
      <c r="AN343" s="204"/>
      <c r="AO343" s="204"/>
      <c r="AP343" s="204"/>
      <c r="AQ343" s="204"/>
      <c r="AR343" s="204"/>
      <c r="AS343" s="204"/>
      <c r="AT343" s="204"/>
      <c r="AU343" s="204"/>
      <c r="AV343" s="204"/>
      <c r="AW343" s="204"/>
      <c r="AX343" s="204"/>
      <c r="AY343" s="204"/>
      <c r="AZ343" s="204"/>
      <c r="BA343" s="204"/>
      <c r="BB343" s="204">
        <v>187821.84</v>
      </c>
      <c r="BC343" s="204"/>
      <c r="BD343" s="204">
        <v>11166.66</v>
      </c>
      <c r="BE343" s="204"/>
      <c r="BF343" s="204"/>
      <c r="BG343" s="204"/>
      <c r="BH343" s="204"/>
      <c r="BI343" s="204"/>
      <c r="BJ343" s="204"/>
      <c r="BK343" s="204"/>
      <c r="BL343" s="204">
        <v>4383.34</v>
      </c>
      <c r="BM343" s="204">
        <v>133666.66</v>
      </c>
      <c r="BN343" s="204">
        <v>38721.019999999997</v>
      </c>
      <c r="BO343" s="204">
        <v>9793</v>
      </c>
      <c r="BP343" s="204"/>
      <c r="BQ343" s="204"/>
      <c r="BR343" s="204"/>
      <c r="BS343" s="206">
        <v>3950078.34</v>
      </c>
      <c r="BT343" s="206"/>
      <c r="BU343" s="206"/>
      <c r="BV343" s="206"/>
      <c r="BW343" s="206"/>
      <c r="BX343" s="206">
        <v>3250.02</v>
      </c>
      <c r="BY343" s="206"/>
      <c r="BZ343" s="206"/>
      <c r="CA343" s="206"/>
      <c r="CB343" s="206"/>
      <c r="CC343" s="204"/>
      <c r="CD343" s="206"/>
      <c r="CE343" s="206"/>
      <c r="CF343" s="206"/>
      <c r="CG343" s="206"/>
      <c r="CH343" s="206"/>
      <c r="CI343" s="206"/>
      <c r="CJ343" s="206"/>
      <c r="CK343" s="206"/>
      <c r="CL343" s="206"/>
      <c r="CM343" s="206"/>
    </row>
    <row r="344" spans="1:91" ht="24.6">
      <c r="A344" s="125">
        <v>38</v>
      </c>
      <c r="B344" s="255" t="s">
        <v>1071</v>
      </c>
      <c r="C344" s="128" t="s">
        <v>1294</v>
      </c>
      <c r="D344" s="204">
        <v>248241.44</v>
      </c>
      <c r="E344" s="204"/>
      <c r="F344" s="204"/>
      <c r="G344" s="204"/>
      <c r="H344" s="204">
        <v>250634.79</v>
      </c>
      <c r="I344" s="204"/>
      <c r="J344" s="204"/>
      <c r="K344" s="204"/>
      <c r="L344" s="204"/>
      <c r="M344" s="204"/>
      <c r="N344" s="204">
        <v>515365.07</v>
      </c>
      <c r="O344" s="204"/>
      <c r="P344" s="204">
        <v>279291.69</v>
      </c>
      <c r="Q344" s="204">
        <v>249799.98</v>
      </c>
      <c r="R344" s="204"/>
      <c r="S344" s="204"/>
      <c r="T344" s="204">
        <v>249799.98</v>
      </c>
      <c r="U344" s="204">
        <v>249799.98</v>
      </c>
      <c r="V344" s="204"/>
      <c r="W344" s="204"/>
      <c r="X344" s="204"/>
      <c r="Y344" s="204"/>
      <c r="Z344" s="204"/>
      <c r="AA344" s="204"/>
      <c r="AB344" s="204">
        <v>210000</v>
      </c>
      <c r="AC344" s="204"/>
      <c r="AD344" s="204">
        <v>210000</v>
      </c>
      <c r="AE344" s="204">
        <v>205650</v>
      </c>
      <c r="AF344" s="204">
        <v>209424.64000000001</v>
      </c>
      <c r="AG344" s="204">
        <v>192722.85</v>
      </c>
      <c r="AH344" s="204"/>
      <c r="AI344" s="204">
        <v>460907.46</v>
      </c>
      <c r="AJ344" s="204">
        <v>461160</v>
      </c>
      <c r="AK344" s="204">
        <v>210000</v>
      </c>
      <c r="AL344" s="204">
        <v>249244.17</v>
      </c>
      <c r="AM344" s="204"/>
      <c r="AN344" s="204">
        <v>492900</v>
      </c>
      <c r="AO344" s="204"/>
      <c r="AP344" s="204"/>
      <c r="AQ344" s="204"/>
      <c r="AR344" s="204"/>
      <c r="AS344" s="204">
        <v>249952.02</v>
      </c>
      <c r="AT344" s="204"/>
      <c r="AU344" s="204"/>
      <c r="AV344" s="204"/>
      <c r="AW344" s="204"/>
      <c r="AX344" s="204"/>
      <c r="AY344" s="204"/>
      <c r="AZ344" s="204"/>
      <c r="BA344" s="204">
        <v>249499.98</v>
      </c>
      <c r="BB344" s="204"/>
      <c r="BC344" s="204"/>
      <c r="BD344" s="204"/>
      <c r="BE344" s="204"/>
      <c r="BF344" s="204"/>
      <c r="BG344" s="204">
        <v>249799.98</v>
      </c>
      <c r="BH344" s="204"/>
      <c r="BI344" s="204"/>
      <c r="BJ344" s="204"/>
      <c r="BK344" s="204"/>
      <c r="BL344" s="204">
        <v>242500.02</v>
      </c>
      <c r="BM344" s="204">
        <v>499600</v>
      </c>
      <c r="BN344" s="204">
        <v>249499.98</v>
      </c>
      <c r="BO344" s="204">
        <v>249499.98</v>
      </c>
      <c r="BP344" s="204">
        <v>249499.98</v>
      </c>
      <c r="BQ344" s="204">
        <v>249500</v>
      </c>
      <c r="BR344" s="204"/>
      <c r="BS344" s="204">
        <v>1289333.32</v>
      </c>
      <c r="BT344" s="204">
        <v>274399.01</v>
      </c>
      <c r="BU344" s="206"/>
      <c r="BV344" s="206"/>
      <c r="BW344" s="204"/>
      <c r="BX344" s="206">
        <v>377599.98</v>
      </c>
      <c r="BY344" s="204"/>
      <c r="BZ344" s="206">
        <v>249600</v>
      </c>
      <c r="CA344" s="206">
        <v>374400</v>
      </c>
      <c r="CB344" s="206"/>
      <c r="CC344" s="204">
        <v>33250</v>
      </c>
      <c r="CD344" s="206"/>
      <c r="CE344" s="206"/>
      <c r="CF344" s="204">
        <v>249600</v>
      </c>
      <c r="CG344" s="204">
        <v>99199.98</v>
      </c>
      <c r="CH344" s="204"/>
      <c r="CI344" s="206"/>
      <c r="CJ344" s="206"/>
      <c r="CK344" s="204"/>
      <c r="CL344" s="206">
        <v>106999.98</v>
      </c>
      <c r="CM344" s="204"/>
    </row>
    <row r="345" spans="1:91" ht="24.6">
      <c r="A345" s="125">
        <v>38</v>
      </c>
      <c r="B345" s="255" t="s">
        <v>1072</v>
      </c>
      <c r="C345" s="128" t="s">
        <v>1295</v>
      </c>
      <c r="D345" s="204"/>
      <c r="E345" s="204"/>
      <c r="F345" s="204"/>
      <c r="G345" s="204"/>
      <c r="H345" s="204"/>
      <c r="I345" s="204"/>
      <c r="J345" s="204"/>
      <c r="K345" s="204"/>
      <c r="L345" s="204"/>
      <c r="M345" s="204"/>
      <c r="N345" s="204"/>
      <c r="O345" s="204"/>
      <c r="P345" s="204">
        <v>239683.36</v>
      </c>
      <c r="Q345" s="204"/>
      <c r="R345" s="204"/>
      <c r="S345" s="204"/>
      <c r="T345" s="204"/>
      <c r="U345" s="204">
        <v>146132.28</v>
      </c>
      <c r="V345" s="204"/>
      <c r="W345" s="204"/>
      <c r="X345" s="204"/>
      <c r="Y345" s="204"/>
      <c r="Z345" s="204">
        <v>100847.95</v>
      </c>
      <c r="AA345" s="204"/>
      <c r="AB345" s="204"/>
      <c r="AC345" s="204"/>
      <c r="AD345" s="204"/>
      <c r="AE345" s="204"/>
      <c r="AF345" s="204"/>
      <c r="AG345" s="204"/>
      <c r="AH345" s="204">
        <v>101124.97</v>
      </c>
      <c r="AI345" s="204"/>
      <c r="AJ345" s="204"/>
      <c r="AK345" s="204"/>
      <c r="AL345" s="204"/>
      <c r="AM345" s="204"/>
      <c r="AN345" s="204"/>
      <c r="AO345" s="204"/>
      <c r="AP345" s="204">
        <v>24733.32</v>
      </c>
      <c r="AQ345" s="204"/>
      <c r="AR345" s="204"/>
      <c r="AS345" s="204"/>
      <c r="AT345" s="204"/>
      <c r="AU345" s="204"/>
      <c r="AV345" s="204"/>
      <c r="AW345" s="204"/>
      <c r="AX345" s="204"/>
      <c r="AY345" s="204"/>
      <c r="AZ345" s="204"/>
      <c r="BA345" s="204"/>
      <c r="BB345" s="204">
        <v>1093240.02</v>
      </c>
      <c r="BC345" s="204">
        <v>54666.66</v>
      </c>
      <c r="BD345" s="204">
        <v>40863.54</v>
      </c>
      <c r="BE345" s="204"/>
      <c r="BF345" s="204">
        <v>7957.5</v>
      </c>
      <c r="BG345" s="204"/>
      <c r="BH345" s="204"/>
      <c r="BI345" s="204"/>
      <c r="BJ345" s="204"/>
      <c r="BK345" s="204"/>
      <c r="BL345" s="204"/>
      <c r="BM345" s="204">
        <v>13750</v>
      </c>
      <c r="BN345" s="204">
        <v>44236.74</v>
      </c>
      <c r="BO345" s="204"/>
      <c r="BP345" s="204"/>
      <c r="BQ345" s="204">
        <v>47166.67</v>
      </c>
      <c r="BR345" s="204"/>
      <c r="BS345" s="204">
        <v>1374600.78</v>
      </c>
      <c r="BT345" s="204"/>
      <c r="BU345" s="206"/>
      <c r="BV345" s="206"/>
      <c r="BW345" s="204"/>
      <c r="BX345" s="204">
        <v>53514</v>
      </c>
      <c r="BY345" s="204"/>
      <c r="BZ345" s="204">
        <v>523648.98</v>
      </c>
      <c r="CA345" s="204">
        <v>93021.61</v>
      </c>
      <c r="CB345" s="204">
        <v>50949.84</v>
      </c>
      <c r="CC345" s="204"/>
      <c r="CD345" s="204">
        <v>105816.66</v>
      </c>
      <c r="CE345" s="204"/>
      <c r="CF345" s="204"/>
      <c r="CG345" s="204"/>
      <c r="CH345" s="204"/>
      <c r="CI345" s="204">
        <v>152849.51999999999</v>
      </c>
      <c r="CJ345" s="204"/>
      <c r="CK345" s="204"/>
      <c r="CL345" s="204"/>
      <c r="CM345" s="206"/>
    </row>
    <row r="346" spans="1:91" ht="24.6">
      <c r="A346" s="125">
        <v>38</v>
      </c>
      <c r="B346" s="255" t="s">
        <v>1073</v>
      </c>
      <c r="C346" s="128" t="s">
        <v>1296</v>
      </c>
      <c r="D346" s="204"/>
      <c r="E346" s="204"/>
      <c r="F346" s="204"/>
      <c r="G346" s="204"/>
      <c r="H346" s="204"/>
      <c r="I346" s="204"/>
      <c r="J346" s="204"/>
      <c r="K346" s="204"/>
      <c r="L346" s="204"/>
      <c r="M346" s="204"/>
      <c r="N346" s="204"/>
      <c r="O346" s="204"/>
      <c r="P346" s="204">
        <v>5421.75</v>
      </c>
      <c r="Q346" s="204"/>
      <c r="R346" s="204"/>
      <c r="S346" s="204"/>
      <c r="T346" s="204"/>
      <c r="U346" s="204"/>
      <c r="V346" s="204"/>
      <c r="W346" s="204"/>
      <c r="X346" s="204"/>
      <c r="Y346" s="204"/>
      <c r="Z346" s="204"/>
      <c r="AA346" s="204"/>
      <c r="AB346" s="204"/>
      <c r="AC346" s="204"/>
      <c r="AD346" s="204"/>
      <c r="AE346" s="204"/>
      <c r="AF346" s="204"/>
      <c r="AG346" s="204"/>
      <c r="AH346" s="204"/>
      <c r="AI346" s="204"/>
      <c r="AJ346" s="204"/>
      <c r="AK346" s="204"/>
      <c r="AL346" s="204"/>
      <c r="AM346" s="204"/>
      <c r="AN346" s="204"/>
      <c r="AO346" s="204"/>
      <c r="AP346" s="204"/>
      <c r="AQ346" s="204"/>
      <c r="AR346" s="204"/>
      <c r="AS346" s="204"/>
      <c r="AT346" s="204"/>
      <c r="AU346" s="204"/>
      <c r="AV346" s="204"/>
      <c r="AW346" s="204"/>
      <c r="AX346" s="204"/>
      <c r="AY346" s="204"/>
      <c r="AZ346" s="204"/>
      <c r="BA346" s="204"/>
      <c r="BB346" s="204">
        <v>38233.980000000003</v>
      </c>
      <c r="BC346" s="204"/>
      <c r="BD346" s="204"/>
      <c r="BE346" s="204"/>
      <c r="BF346" s="204"/>
      <c r="BG346" s="204"/>
      <c r="BH346" s="204"/>
      <c r="BI346" s="204"/>
      <c r="BJ346" s="204"/>
      <c r="BK346" s="204"/>
      <c r="BL346" s="204"/>
      <c r="BM346" s="204">
        <v>1792</v>
      </c>
      <c r="BN346" s="204"/>
      <c r="BO346" s="204"/>
      <c r="BP346" s="204"/>
      <c r="BQ346" s="204"/>
      <c r="BR346" s="204"/>
      <c r="BS346" s="206">
        <v>501620.57</v>
      </c>
      <c r="BT346" s="206"/>
      <c r="BU346" s="206"/>
      <c r="BV346" s="206"/>
      <c r="BW346" s="206"/>
      <c r="BX346" s="206"/>
      <c r="BY346" s="206">
        <v>99760.02</v>
      </c>
      <c r="BZ346" s="206"/>
      <c r="CA346" s="206"/>
      <c r="CB346" s="206"/>
      <c r="CC346" s="206"/>
      <c r="CD346" s="206"/>
      <c r="CE346" s="206"/>
      <c r="CF346" s="206"/>
      <c r="CG346" s="206"/>
      <c r="CH346" s="206"/>
      <c r="CI346" s="206"/>
      <c r="CJ346" s="206"/>
      <c r="CK346" s="206"/>
      <c r="CL346" s="206"/>
      <c r="CM346" s="206"/>
    </row>
    <row r="347" spans="1:91" ht="24.6">
      <c r="A347" s="125">
        <v>38</v>
      </c>
      <c r="B347" s="255" t="s">
        <v>1074</v>
      </c>
      <c r="C347" s="128" t="s">
        <v>1297</v>
      </c>
      <c r="D347" s="204"/>
      <c r="E347" s="204"/>
      <c r="F347" s="204"/>
      <c r="G347" s="204"/>
      <c r="H347" s="204"/>
      <c r="I347" s="204"/>
      <c r="J347" s="204"/>
      <c r="K347" s="204"/>
      <c r="L347" s="204"/>
      <c r="M347" s="204"/>
      <c r="N347" s="204"/>
      <c r="O347" s="204"/>
      <c r="P347" s="204"/>
      <c r="Q347" s="204"/>
      <c r="R347" s="204"/>
      <c r="S347" s="204"/>
      <c r="T347" s="204"/>
      <c r="U347" s="204"/>
      <c r="V347" s="204"/>
      <c r="W347" s="204"/>
      <c r="X347" s="204"/>
      <c r="Y347" s="204"/>
      <c r="Z347" s="204"/>
      <c r="AA347" s="204"/>
      <c r="AB347" s="204"/>
      <c r="AC347" s="204"/>
      <c r="AD347" s="204"/>
      <c r="AE347" s="204"/>
      <c r="AF347" s="204"/>
      <c r="AG347" s="204"/>
      <c r="AH347" s="204"/>
      <c r="AI347" s="204"/>
      <c r="AJ347" s="204"/>
      <c r="AK347" s="204"/>
      <c r="AL347" s="204"/>
      <c r="AM347" s="204"/>
      <c r="AN347" s="204"/>
      <c r="AO347" s="204"/>
      <c r="AP347" s="204"/>
      <c r="AQ347" s="204"/>
      <c r="AR347" s="204"/>
      <c r="AS347" s="204"/>
      <c r="AT347" s="204"/>
      <c r="AU347" s="204"/>
      <c r="AV347" s="204"/>
      <c r="AW347" s="204"/>
      <c r="AX347" s="204"/>
      <c r="AY347" s="204"/>
      <c r="AZ347" s="204"/>
      <c r="BA347" s="204"/>
      <c r="BB347" s="204"/>
      <c r="BC347" s="204"/>
      <c r="BD347" s="204"/>
      <c r="BE347" s="204"/>
      <c r="BF347" s="204"/>
      <c r="BG347" s="204"/>
      <c r="BH347" s="204"/>
      <c r="BI347" s="204"/>
      <c r="BJ347" s="204"/>
      <c r="BK347" s="204"/>
      <c r="BL347" s="204"/>
      <c r="BM347" s="204"/>
      <c r="BN347" s="204"/>
      <c r="BO347" s="204"/>
      <c r="BP347" s="204"/>
      <c r="BQ347" s="204"/>
      <c r="BR347" s="204"/>
      <c r="BS347" s="206">
        <v>102679.98</v>
      </c>
      <c r="BT347" s="206"/>
      <c r="BU347" s="206"/>
      <c r="BV347" s="206"/>
      <c r="BW347" s="206"/>
      <c r="BX347" s="206"/>
      <c r="BY347" s="206"/>
      <c r="BZ347" s="206"/>
      <c r="CA347" s="206"/>
      <c r="CB347" s="206"/>
      <c r="CC347" s="206"/>
      <c r="CD347" s="206"/>
      <c r="CE347" s="206"/>
      <c r="CF347" s="206"/>
      <c r="CG347" s="206"/>
      <c r="CH347" s="206"/>
      <c r="CI347" s="206"/>
      <c r="CJ347" s="206"/>
      <c r="CK347" s="206"/>
      <c r="CL347" s="206"/>
      <c r="CM347" s="206"/>
    </row>
    <row r="348" spans="1:91" ht="24.6">
      <c r="A348" s="125">
        <v>38</v>
      </c>
      <c r="B348" s="255" t="s">
        <v>1075</v>
      </c>
      <c r="C348" s="128" t="s">
        <v>1298</v>
      </c>
      <c r="D348" s="204"/>
      <c r="E348" s="204"/>
      <c r="F348" s="204"/>
      <c r="G348" s="204"/>
      <c r="H348" s="204"/>
      <c r="I348" s="204"/>
      <c r="J348" s="204"/>
      <c r="K348" s="204"/>
      <c r="L348" s="204"/>
      <c r="M348" s="204"/>
      <c r="N348" s="204"/>
      <c r="O348" s="204"/>
      <c r="P348" s="204"/>
      <c r="Q348" s="204"/>
      <c r="R348" s="204"/>
      <c r="S348" s="204"/>
      <c r="T348" s="204"/>
      <c r="U348" s="204"/>
      <c r="V348" s="204"/>
      <c r="W348" s="204"/>
      <c r="X348" s="204"/>
      <c r="Y348" s="204"/>
      <c r="Z348" s="204"/>
      <c r="AA348" s="204"/>
      <c r="AB348" s="204"/>
      <c r="AC348" s="204"/>
      <c r="AD348" s="204"/>
      <c r="AE348" s="204"/>
      <c r="AF348" s="204"/>
      <c r="AG348" s="204"/>
      <c r="AH348" s="204"/>
      <c r="AI348" s="204"/>
      <c r="AJ348" s="204"/>
      <c r="AK348" s="204"/>
      <c r="AL348" s="204"/>
      <c r="AM348" s="204"/>
      <c r="AN348" s="204"/>
      <c r="AO348" s="204"/>
      <c r="AP348" s="204"/>
      <c r="AQ348" s="204"/>
      <c r="AR348" s="204"/>
      <c r="AS348" s="204"/>
      <c r="AT348" s="204"/>
      <c r="AU348" s="204"/>
      <c r="AV348" s="204"/>
      <c r="AW348" s="204"/>
      <c r="AX348" s="204"/>
      <c r="AY348" s="204"/>
      <c r="AZ348" s="204"/>
      <c r="BA348" s="204"/>
      <c r="BB348" s="204"/>
      <c r="BC348" s="204"/>
      <c r="BD348" s="204">
        <v>37499.94</v>
      </c>
      <c r="BE348" s="204"/>
      <c r="BF348" s="204"/>
      <c r="BG348" s="204"/>
      <c r="BH348" s="204"/>
      <c r="BI348" s="204"/>
      <c r="BJ348" s="204"/>
      <c r="BK348" s="204"/>
      <c r="BL348" s="204"/>
      <c r="BM348" s="204"/>
      <c r="BN348" s="204"/>
      <c r="BO348" s="204"/>
      <c r="BP348" s="204"/>
      <c r="BQ348" s="204"/>
      <c r="BR348" s="204"/>
      <c r="BS348" s="206"/>
      <c r="BT348" s="206"/>
      <c r="BU348" s="206"/>
      <c r="BV348" s="206"/>
      <c r="BW348" s="206"/>
      <c r="BX348" s="206"/>
      <c r="BY348" s="206"/>
      <c r="BZ348" s="206"/>
      <c r="CA348" s="206"/>
      <c r="CB348" s="206"/>
      <c r="CC348" s="206"/>
      <c r="CD348" s="206"/>
      <c r="CE348" s="206"/>
      <c r="CF348" s="206"/>
      <c r="CG348" s="206"/>
      <c r="CH348" s="206"/>
      <c r="CI348" s="206"/>
      <c r="CJ348" s="206"/>
      <c r="CK348" s="206"/>
      <c r="CL348" s="206"/>
      <c r="CM348" s="206"/>
    </row>
    <row r="349" spans="1:91" ht="24.6">
      <c r="A349" s="125">
        <v>38</v>
      </c>
      <c r="B349" s="255" t="s">
        <v>1076</v>
      </c>
      <c r="C349" s="128" t="s">
        <v>1299</v>
      </c>
      <c r="D349" s="204"/>
      <c r="E349" s="204"/>
      <c r="F349" s="204"/>
      <c r="G349" s="204"/>
      <c r="H349" s="204"/>
      <c r="I349" s="204"/>
      <c r="J349" s="204"/>
      <c r="K349" s="204"/>
      <c r="L349" s="204"/>
      <c r="M349" s="204"/>
      <c r="N349" s="204"/>
      <c r="O349" s="204"/>
      <c r="P349" s="204"/>
      <c r="Q349" s="204"/>
      <c r="R349" s="204"/>
      <c r="S349" s="204"/>
      <c r="T349" s="204"/>
      <c r="U349" s="204"/>
      <c r="V349" s="204"/>
      <c r="W349" s="204"/>
      <c r="X349" s="204"/>
      <c r="Y349" s="204"/>
      <c r="Z349" s="204"/>
      <c r="AA349" s="204"/>
      <c r="AB349" s="204"/>
      <c r="AC349" s="204"/>
      <c r="AD349" s="204"/>
      <c r="AE349" s="204"/>
      <c r="AF349" s="204"/>
      <c r="AG349" s="204"/>
      <c r="AH349" s="204"/>
      <c r="AI349" s="204"/>
      <c r="AJ349" s="204"/>
      <c r="AK349" s="204"/>
      <c r="AL349" s="204"/>
      <c r="AM349" s="204"/>
      <c r="AN349" s="204"/>
      <c r="AO349" s="204">
        <v>0</v>
      </c>
      <c r="AP349" s="204"/>
      <c r="AQ349" s="204"/>
      <c r="AR349" s="204"/>
      <c r="AS349" s="204"/>
      <c r="AT349" s="204"/>
      <c r="AU349" s="204"/>
      <c r="AV349" s="204"/>
      <c r="AW349" s="204"/>
      <c r="AX349" s="204"/>
      <c r="AY349" s="204"/>
      <c r="AZ349" s="204"/>
      <c r="BA349" s="204"/>
      <c r="BB349" s="204"/>
      <c r="BC349" s="204"/>
      <c r="BD349" s="204"/>
      <c r="BE349" s="204"/>
      <c r="BF349" s="204"/>
      <c r="BG349" s="204"/>
      <c r="BH349" s="204"/>
      <c r="BI349" s="204"/>
      <c r="BJ349" s="204"/>
      <c r="BK349" s="204"/>
      <c r="BL349" s="204"/>
      <c r="BM349" s="204"/>
      <c r="BN349" s="204"/>
      <c r="BO349" s="204"/>
      <c r="BP349" s="204">
        <v>65333.36</v>
      </c>
      <c r="BQ349" s="204"/>
      <c r="BR349" s="204"/>
      <c r="BS349" s="206">
        <v>13999.98</v>
      </c>
      <c r="BT349" s="204"/>
      <c r="BU349" s="206"/>
      <c r="BV349" s="204"/>
      <c r="BW349" s="206"/>
      <c r="BX349" s="206"/>
      <c r="BY349" s="204"/>
      <c r="BZ349" s="206"/>
      <c r="CA349" s="206"/>
      <c r="CB349" s="206"/>
      <c r="CC349" s="206"/>
      <c r="CD349" s="206"/>
      <c r="CE349" s="206"/>
      <c r="CF349" s="206"/>
      <c r="CG349" s="206"/>
      <c r="CH349" s="204"/>
      <c r="CI349" s="204"/>
      <c r="CJ349" s="206"/>
      <c r="CK349" s="206"/>
      <c r="CL349" s="206"/>
      <c r="CM349" s="204"/>
    </row>
    <row r="350" spans="1:91" ht="24.6">
      <c r="A350" s="125">
        <v>38</v>
      </c>
      <c r="B350" s="255" t="s">
        <v>1077</v>
      </c>
      <c r="C350" s="128" t="s">
        <v>1300</v>
      </c>
      <c r="D350" s="204">
        <v>8989817.1500000004</v>
      </c>
      <c r="E350" s="204">
        <v>1091891.1399999999</v>
      </c>
      <c r="F350" s="204">
        <v>17437.72</v>
      </c>
      <c r="G350" s="204"/>
      <c r="H350" s="204">
        <v>285830.09000000003</v>
      </c>
      <c r="I350" s="204"/>
      <c r="J350" s="204">
        <v>414604.74</v>
      </c>
      <c r="K350" s="204">
        <v>610705.56999999995</v>
      </c>
      <c r="L350" s="204"/>
      <c r="M350" s="204"/>
      <c r="N350" s="204">
        <v>2763755.33</v>
      </c>
      <c r="O350" s="204">
        <v>882838.28</v>
      </c>
      <c r="P350" s="204">
        <v>5166320.1399999997</v>
      </c>
      <c r="Q350" s="204">
        <v>836584.98</v>
      </c>
      <c r="R350" s="204">
        <v>249580.02</v>
      </c>
      <c r="S350" s="204">
        <v>2054402.67</v>
      </c>
      <c r="T350" s="204">
        <v>1571085</v>
      </c>
      <c r="U350" s="204">
        <v>452620.02</v>
      </c>
      <c r="V350" s="204"/>
      <c r="W350" s="204">
        <v>1563309.66</v>
      </c>
      <c r="X350" s="204">
        <v>14784974.07</v>
      </c>
      <c r="Y350" s="204">
        <v>624319.79</v>
      </c>
      <c r="Z350" s="204">
        <v>1306934.43</v>
      </c>
      <c r="AA350" s="204">
        <v>602550.01</v>
      </c>
      <c r="AB350" s="204">
        <v>382665</v>
      </c>
      <c r="AC350" s="204">
        <v>980854.62</v>
      </c>
      <c r="AD350" s="204">
        <v>831727.02</v>
      </c>
      <c r="AE350" s="204">
        <v>1547349.1</v>
      </c>
      <c r="AF350" s="204">
        <v>489419.73</v>
      </c>
      <c r="AG350" s="204">
        <v>287152.44</v>
      </c>
      <c r="AH350" s="204">
        <v>701052</v>
      </c>
      <c r="AI350" s="204">
        <v>445057.74</v>
      </c>
      <c r="AJ350" s="204">
        <v>373765.72</v>
      </c>
      <c r="AK350" s="204">
        <v>852890</v>
      </c>
      <c r="AL350" s="204">
        <v>7042370.1200000001</v>
      </c>
      <c r="AM350" s="204">
        <v>503170.02</v>
      </c>
      <c r="AN350" s="204">
        <v>445379.88</v>
      </c>
      <c r="AO350" s="204">
        <v>40091.800000000003</v>
      </c>
      <c r="AP350" s="204">
        <v>2009781.06</v>
      </c>
      <c r="AQ350" s="204">
        <v>912680.25</v>
      </c>
      <c r="AR350" s="204">
        <v>565290</v>
      </c>
      <c r="AS350" s="204">
        <v>6041199.7999999998</v>
      </c>
      <c r="AT350" s="204">
        <v>639020.04</v>
      </c>
      <c r="AU350" s="204">
        <v>855031.1</v>
      </c>
      <c r="AV350" s="204">
        <v>419336.67</v>
      </c>
      <c r="AW350" s="204"/>
      <c r="AX350" s="204">
        <v>409450.02</v>
      </c>
      <c r="AY350" s="204">
        <v>1222615.02</v>
      </c>
      <c r="AZ350" s="204">
        <v>836538.78</v>
      </c>
      <c r="BA350" s="204">
        <v>927784.98</v>
      </c>
      <c r="BB350" s="204">
        <v>7461986.6299999999</v>
      </c>
      <c r="BC350" s="204">
        <v>409790.98</v>
      </c>
      <c r="BD350" s="204">
        <v>4100853.78</v>
      </c>
      <c r="BE350" s="204">
        <v>1965755.88</v>
      </c>
      <c r="BF350" s="204">
        <v>620325</v>
      </c>
      <c r="BG350" s="204">
        <v>895269.99</v>
      </c>
      <c r="BH350" s="204">
        <v>7717522.04</v>
      </c>
      <c r="BI350" s="204"/>
      <c r="BJ350" s="204">
        <v>630720.65</v>
      </c>
      <c r="BK350" s="204"/>
      <c r="BL350" s="204">
        <v>508784.03</v>
      </c>
      <c r="BM350" s="204">
        <v>6531870.3399999999</v>
      </c>
      <c r="BN350" s="204">
        <v>2040286.66</v>
      </c>
      <c r="BO350" s="204">
        <v>1561757.98</v>
      </c>
      <c r="BP350" s="204">
        <v>1462738.81</v>
      </c>
      <c r="BQ350" s="204">
        <v>356848.56</v>
      </c>
      <c r="BR350" s="204">
        <v>278018</v>
      </c>
      <c r="BS350" s="204">
        <v>72058679.900000006</v>
      </c>
      <c r="BT350" s="204">
        <v>1010356.98</v>
      </c>
      <c r="BU350" s="204">
        <v>84914.28</v>
      </c>
      <c r="BV350" s="204">
        <v>4993126.6500000004</v>
      </c>
      <c r="BW350" s="204">
        <v>258557.1</v>
      </c>
      <c r="BX350" s="204">
        <v>1669879.98</v>
      </c>
      <c r="BY350" s="206">
        <v>1996669.98</v>
      </c>
      <c r="BZ350" s="206">
        <v>387345</v>
      </c>
      <c r="CA350" s="206">
        <v>796405.01</v>
      </c>
      <c r="CB350" s="204">
        <v>1145305.02</v>
      </c>
      <c r="CC350" s="204">
        <v>417136.44</v>
      </c>
      <c r="CD350" s="204">
        <v>3726616.32</v>
      </c>
      <c r="CE350" s="204">
        <v>885781.35</v>
      </c>
      <c r="CF350" s="206">
        <v>1149580.02</v>
      </c>
      <c r="CG350" s="204">
        <v>1108979.28</v>
      </c>
      <c r="CH350" s="204">
        <v>14989.92</v>
      </c>
      <c r="CI350" s="206">
        <v>800185.3</v>
      </c>
      <c r="CJ350" s="204">
        <v>46755</v>
      </c>
      <c r="CK350" s="206">
        <v>688011.33</v>
      </c>
      <c r="CL350" s="204">
        <v>844836.02</v>
      </c>
      <c r="CM350" s="204">
        <v>308440.02</v>
      </c>
    </row>
    <row r="351" spans="1:91" ht="24.6">
      <c r="A351" s="125">
        <v>38</v>
      </c>
      <c r="B351" s="255" t="s">
        <v>1078</v>
      </c>
      <c r="C351" s="128" t="s">
        <v>1301</v>
      </c>
      <c r="D351" s="204"/>
      <c r="E351" s="204"/>
      <c r="F351" s="204"/>
      <c r="G351" s="204"/>
      <c r="H351" s="204"/>
      <c r="I351" s="204"/>
      <c r="J351" s="204"/>
      <c r="K351" s="204"/>
      <c r="L351" s="204"/>
      <c r="M351" s="204"/>
      <c r="N351" s="204"/>
      <c r="O351" s="204"/>
      <c r="P351" s="204">
        <v>39333.440000000002</v>
      </c>
      <c r="Q351" s="204"/>
      <c r="R351" s="204"/>
      <c r="S351" s="204"/>
      <c r="T351" s="204"/>
      <c r="U351" s="204"/>
      <c r="V351" s="204"/>
      <c r="W351" s="204"/>
      <c r="X351" s="204"/>
      <c r="Y351" s="204"/>
      <c r="Z351" s="204"/>
      <c r="AA351" s="204"/>
      <c r="AB351" s="204"/>
      <c r="AC351" s="204"/>
      <c r="AD351" s="204"/>
      <c r="AE351" s="204"/>
      <c r="AF351" s="204"/>
      <c r="AG351" s="204"/>
      <c r="AH351" s="204"/>
      <c r="AI351" s="204"/>
      <c r="AJ351" s="204"/>
      <c r="AK351" s="204"/>
      <c r="AL351" s="204"/>
      <c r="AM351" s="204"/>
      <c r="AN351" s="204"/>
      <c r="AO351" s="204"/>
      <c r="AP351" s="204"/>
      <c r="AQ351" s="204"/>
      <c r="AR351" s="204"/>
      <c r="AS351" s="204"/>
      <c r="AT351" s="204"/>
      <c r="AU351" s="204"/>
      <c r="AV351" s="204"/>
      <c r="AW351" s="204"/>
      <c r="AX351" s="204"/>
      <c r="AY351" s="204"/>
      <c r="AZ351" s="204"/>
      <c r="BA351" s="204"/>
      <c r="BB351" s="204">
        <v>14266.68</v>
      </c>
      <c r="BC351" s="204"/>
      <c r="BD351" s="204">
        <v>262666.67</v>
      </c>
      <c r="BE351" s="204"/>
      <c r="BF351" s="204"/>
      <c r="BG351" s="204"/>
      <c r="BH351" s="204"/>
      <c r="BI351" s="204"/>
      <c r="BJ351" s="204"/>
      <c r="BK351" s="204"/>
      <c r="BL351" s="204"/>
      <c r="BM351" s="204"/>
      <c r="BN351" s="204"/>
      <c r="BO351" s="204"/>
      <c r="BP351" s="204"/>
      <c r="BQ351" s="204"/>
      <c r="BR351" s="204"/>
      <c r="BS351" s="206">
        <v>3905093.17</v>
      </c>
      <c r="BT351" s="204"/>
      <c r="BU351" s="204"/>
      <c r="BV351" s="204"/>
      <c r="BW351" s="204"/>
      <c r="BX351" s="204"/>
      <c r="BY351" s="204"/>
      <c r="BZ351" s="204"/>
      <c r="CA351" s="204"/>
      <c r="CB351" s="204"/>
      <c r="CC351" s="204"/>
      <c r="CD351" s="204"/>
      <c r="CE351" s="204"/>
      <c r="CF351" s="204"/>
      <c r="CG351" s="204"/>
      <c r="CH351" s="204"/>
      <c r="CI351" s="204"/>
      <c r="CJ351" s="204"/>
      <c r="CK351" s="204"/>
      <c r="CL351" s="204"/>
      <c r="CM351" s="204"/>
    </row>
    <row r="352" spans="1:91" ht="24.6">
      <c r="A352" s="125">
        <v>38</v>
      </c>
      <c r="B352" s="255" t="s">
        <v>1079</v>
      </c>
      <c r="C352" s="128" t="s">
        <v>630</v>
      </c>
      <c r="D352" s="204"/>
      <c r="E352" s="204"/>
      <c r="F352" s="204"/>
      <c r="G352" s="204"/>
      <c r="H352" s="204"/>
      <c r="I352" s="204"/>
      <c r="J352" s="204"/>
      <c r="K352" s="204"/>
      <c r="L352" s="204"/>
      <c r="M352" s="204"/>
      <c r="N352" s="204"/>
      <c r="O352" s="204"/>
      <c r="P352" s="204"/>
      <c r="Q352" s="204"/>
      <c r="R352" s="204"/>
      <c r="S352" s="204"/>
      <c r="T352" s="204"/>
      <c r="U352" s="204"/>
      <c r="V352" s="204"/>
      <c r="W352" s="204"/>
      <c r="X352" s="204"/>
      <c r="Y352" s="204"/>
      <c r="Z352" s="204"/>
      <c r="AA352" s="204"/>
      <c r="AB352" s="204"/>
      <c r="AC352" s="204"/>
      <c r="AD352" s="204"/>
      <c r="AE352" s="204"/>
      <c r="AF352" s="204"/>
      <c r="AG352" s="204"/>
      <c r="AH352" s="204"/>
      <c r="AI352" s="204"/>
      <c r="AJ352" s="204"/>
      <c r="AK352" s="204"/>
      <c r="AL352" s="204"/>
      <c r="AM352" s="204"/>
      <c r="AN352" s="204"/>
      <c r="AO352" s="204"/>
      <c r="AP352" s="204"/>
      <c r="AQ352" s="204"/>
      <c r="AR352" s="204"/>
      <c r="AS352" s="204"/>
      <c r="AT352" s="204"/>
      <c r="AU352" s="204"/>
      <c r="AV352" s="204"/>
      <c r="AW352" s="204"/>
      <c r="AX352" s="204"/>
      <c r="AY352" s="204"/>
      <c r="AZ352" s="204"/>
      <c r="BA352" s="204"/>
      <c r="BB352" s="204"/>
      <c r="BC352" s="204"/>
      <c r="BD352" s="204"/>
      <c r="BE352" s="204"/>
      <c r="BF352" s="204"/>
      <c r="BG352" s="204"/>
      <c r="BH352" s="204"/>
      <c r="BI352" s="204"/>
      <c r="BJ352" s="204"/>
      <c r="BK352" s="204"/>
      <c r="BL352" s="204"/>
      <c r="BM352" s="204"/>
      <c r="BN352" s="204"/>
      <c r="BO352" s="204"/>
      <c r="BP352" s="204"/>
      <c r="BQ352" s="204"/>
      <c r="BR352" s="204"/>
      <c r="BS352" s="204">
        <v>397691.42</v>
      </c>
      <c r="BT352" s="204"/>
      <c r="BU352" s="204"/>
      <c r="BV352" s="204"/>
      <c r="BW352" s="204"/>
      <c r="BX352" s="204"/>
      <c r="BY352" s="204"/>
      <c r="BZ352" s="204"/>
      <c r="CA352" s="204"/>
      <c r="CB352" s="204"/>
      <c r="CC352" s="204"/>
      <c r="CD352" s="204"/>
      <c r="CE352" s="204"/>
      <c r="CF352" s="204"/>
      <c r="CG352" s="204"/>
      <c r="CH352" s="204"/>
      <c r="CI352" s="204"/>
      <c r="CJ352" s="204"/>
      <c r="CK352" s="204"/>
      <c r="CL352" s="204"/>
      <c r="CM352" s="204"/>
    </row>
    <row r="353" spans="1:91" ht="24.6">
      <c r="A353" s="125">
        <v>38</v>
      </c>
      <c r="B353" s="255" t="s">
        <v>1080</v>
      </c>
      <c r="C353" s="128" t="s">
        <v>1302</v>
      </c>
      <c r="D353" s="204"/>
      <c r="E353" s="204"/>
      <c r="F353" s="204"/>
      <c r="G353" s="204"/>
      <c r="H353" s="204"/>
      <c r="I353" s="204"/>
      <c r="J353" s="204"/>
      <c r="K353" s="204"/>
      <c r="L353" s="204"/>
      <c r="M353" s="204"/>
      <c r="N353" s="204"/>
      <c r="O353" s="204"/>
      <c r="P353" s="204"/>
      <c r="Q353" s="204"/>
      <c r="R353" s="204"/>
      <c r="S353" s="204"/>
      <c r="T353" s="204"/>
      <c r="U353" s="204"/>
      <c r="V353" s="204"/>
      <c r="W353" s="204"/>
      <c r="X353" s="204"/>
      <c r="Y353" s="204"/>
      <c r="Z353" s="204"/>
      <c r="AA353" s="204"/>
      <c r="AB353" s="204"/>
      <c r="AC353" s="204"/>
      <c r="AD353" s="204">
        <v>198666.66</v>
      </c>
      <c r="AE353" s="204"/>
      <c r="AF353" s="204"/>
      <c r="AG353" s="204"/>
      <c r="AH353" s="204"/>
      <c r="AI353" s="204"/>
      <c r="AJ353" s="204"/>
      <c r="AK353" s="204"/>
      <c r="AL353" s="204"/>
      <c r="AM353" s="204"/>
      <c r="AN353" s="204"/>
      <c r="AO353" s="204">
        <v>37309.32</v>
      </c>
      <c r="AP353" s="204"/>
      <c r="AQ353" s="204"/>
      <c r="AR353" s="204"/>
      <c r="AS353" s="204"/>
      <c r="AT353" s="204"/>
      <c r="AU353" s="204"/>
      <c r="AV353" s="204"/>
      <c r="AW353" s="204"/>
      <c r="AX353" s="204"/>
      <c r="AY353" s="204"/>
      <c r="AZ353" s="204"/>
      <c r="BA353" s="204"/>
      <c r="BB353" s="204"/>
      <c r="BC353" s="204"/>
      <c r="BD353" s="204">
        <v>94166.64</v>
      </c>
      <c r="BE353" s="204"/>
      <c r="BF353" s="204"/>
      <c r="BG353" s="204"/>
      <c r="BH353" s="204">
        <v>1078499.52</v>
      </c>
      <c r="BI353" s="204"/>
      <c r="BJ353" s="204"/>
      <c r="BK353" s="204"/>
      <c r="BL353" s="204">
        <v>31955.56</v>
      </c>
      <c r="BM353" s="204">
        <v>160500</v>
      </c>
      <c r="BN353" s="204"/>
      <c r="BO353" s="204"/>
      <c r="BP353" s="204"/>
      <c r="BQ353" s="204"/>
      <c r="BR353" s="204"/>
      <c r="BS353" s="204">
        <v>1187116.5</v>
      </c>
      <c r="BT353" s="204"/>
      <c r="BU353" s="204"/>
      <c r="BV353" s="204"/>
      <c r="BW353" s="204"/>
      <c r="BX353" s="204"/>
      <c r="BY353" s="204"/>
      <c r="BZ353" s="204"/>
      <c r="CA353" s="204"/>
      <c r="CB353" s="204"/>
      <c r="CC353" s="204"/>
      <c r="CD353" s="204"/>
      <c r="CE353" s="204"/>
      <c r="CF353" s="204"/>
      <c r="CG353" s="204">
        <v>41666.639999999999</v>
      </c>
      <c r="CH353" s="204"/>
      <c r="CI353" s="204"/>
      <c r="CJ353" s="204"/>
      <c r="CK353" s="204"/>
      <c r="CL353" s="204"/>
      <c r="CM353" s="204"/>
    </row>
    <row r="354" spans="1:91" ht="24.6">
      <c r="A354" s="125">
        <v>38</v>
      </c>
      <c r="B354" s="255" t="s">
        <v>1081</v>
      </c>
      <c r="C354" s="128" t="s">
        <v>631</v>
      </c>
      <c r="D354" s="204"/>
      <c r="E354" s="204"/>
      <c r="F354" s="204"/>
      <c r="G354" s="204"/>
      <c r="H354" s="204"/>
      <c r="I354" s="204"/>
      <c r="J354" s="204"/>
      <c r="K354" s="204"/>
      <c r="L354" s="204"/>
      <c r="M354" s="204"/>
      <c r="N354" s="204"/>
      <c r="O354" s="204"/>
      <c r="P354" s="204"/>
      <c r="Q354" s="204"/>
      <c r="R354" s="204"/>
      <c r="S354" s="204"/>
      <c r="T354" s="204"/>
      <c r="U354" s="204"/>
      <c r="V354" s="204"/>
      <c r="W354" s="204"/>
      <c r="X354" s="204"/>
      <c r="Y354" s="204"/>
      <c r="Z354" s="204"/>
      <c r="AA354" s="204"/>
      <c r="AB354" s="204"/>
      <c r="AC354" s="204"/>
      <c r="AD354" s="204"/>
      <c r="AE354" s="204"/>
      <c r="AF354" s="204"/>
      <c r="AG354" s="204"/>
      <c r="AH354" s="204"/>
      <c r="AI354" s="204"/>
      <c r="AJ354" s="204"/>
      <c r="AK354" s="204"/>
      <c r="AL354" s="204"/>
      <c r="AM354" s="204"/>
      <c r="AN354" s="204"/>
      <c r="AO354" s="204"/>
      <c r="AP354" s="204"/>
      <c r="AQ354" s="204"/>
      <c r="AR354" s="204"/>
      <c r="AS354" s="204"/>
      <c r="AT354" s="204"/>
      <c r="AU354" s="204"/>
      <c r="AV354" s="204"/>
      <c r="AW354" s="204"/>
      <c r="AX354" s="204"/>
      <c r="AY354" s="204"/>
      <c r="AZ354" s="204"/>
      <c r="BA354" s="204"/>
      <c r="BB354" s="204"/>
      <c r="BC354" s="204"/>
      <c r="BD354" s="204"/>
      <c r="BE354" s="204"/>
      <c r="BF354" s="204"/>
      <c r="BG354" s="204"/>
      <c r="BH354" s="204"/>
      <c r="BI354" s="204">
        <v>7950</v>
      </c>
      <c r="BJ354" s="204"/>
      <c r="BK354" s="204"/>
      <c r="BL354" s="204"/>
      <c r="BM354" s="204"/>
      <c r="BN354" s="204"/>
      <c r="BO354" s="204"/>
      <c r="BP354" s="204"/>
      <c r="BQ354" s="204"/>
      <c r="BR354" s="204"/>
      <c r="BS354" s="206"/>
      <c r="BT354" s="204"/>
      <c r="BU354" s="204"/>
      <c r="BV354" s="204"/>
      <c r="BW354" s="204"/>
      <c r="BX354" s="204"/>
      <c r="BY354" s="206"/>
      <c r="BZ354" s="204"/>
      <c r="CA354" s="204"/>
      <c r="CB354" s="204"/>
      <c r="CC354" s="204"/>
      <c r="CD354" s="204"/>
      <c r="CE354" s="206"/>
      <c r="CF354" s="204"/>
      <c r="CG354" s="204"/>
      <c r="CH354" s="204"/>
      <c r="CI354" s="204"/>
      <c r="CJ354" s="204"/>
      <c r="CK354" s="204"/>
      <c r="CL354" s="204"/>
      <c r="CM354" s="204"/>
    </row>
    <row r="355" spans="1:91" ht="24.6">
      <c r="A355" s="125">
        <v>38</v>
      </c>
      <c r="B355" s="255" t="s">
        <v>1082</v>
      </c>
      <c r="C355" s="128" t="s">
        <v>632</v>
      </c>
      <c r="D355" s="204"/>
      <c r="E355" s="204"/>
      <c r="F355" s="204"/>
      <c r="G355" s="204"/>
      <c r="H355" s="204"/>
      <c r="I355" s="204"/>
      <c r="J355" s="204"/>
      <c r="K355" s="204"/>
      <c r="L355" s="204"/>
      <c r="M355" s="204"/>
      <c r="N355" s="204"/>
      <c r="O355" s="204"/>
      <c r="P355" s="204"/>
      <c r="Q355" s="204"/>
      <c r="R355" s="204"/>
      <c r="S355" s="204"/>
      <c r="T355" s="204"/>
      <c r="U355" s="204"/>
      <c r="V355" s="204"/>
      <c r="W355" s="204"/>
      <c r="X355" s="204"/>
      <c r="Y355" s="204"/>
      <c r="Z355" s="204"/>
      <c r="AA355" s="204"/>
      <c r="AB355" s="204"/>
      <c r="AC355" s="204"/>
      <c r="AD355" s="204"/>
      <c r="AE355" s="204"/>
      <c r="AF355" s="204"/>
      <c r="AG355" s="204"/>
      <c r="AH355" s="204"/>
      <c r="AI355" s="204"/>
      <c r="AJ355" s="204"/>
      <c r="AK355" s="204"/>
      <c r="AL355" s="204"/>
      <c r="AM355" s="204"/>
      <c r="AN355" s="204"/>
      <c r="AO355" s="204"/>
      <c r="AP355" s="204"/>
      <c r="AQ355" s="204"/>
      <c r="AR355" s="204"/>
      <c r="AS355" s="204"/>
      <c r="AT355" s="204"/>
      <c r="AU355" s="204"/>
      <c r="AV355" s="204"/>
      <c r="AW355" s="204"/>
      <c r="AX355" s="204"/>
      <c r="AY355" s="204"/>
      <c r="AZ355" s="204"/>
      <c r="BA355" s="204"/>
      <c r="BB355" s="204"/>
      <c r="BC355" s="204"/>
      <c r="BD355" s="204"/>
      <c r="BE355" s="204"/>
      <c r="BF355" s="204"/>
      <c r="BG355" s="204"/>
      <c r="BH355" s="204"/>
      <c r="BI355" s="204"/>
      <c r="BJ355" s="204"/>
      <c r="BK355" s="204"/>
      <c r="BL355" s="204"/>
      <c r="BM355" s="204"/>
      <c r="BN355" s="204"/>
      <c r="BO355" s="204"/>
      <c r="BP355" s="204"/>
      <c r="BQ355" s="204"/>
      <c r="BR355" s="204"/>
      <c r="BS355" s="204"/>
      <c r="BT355" s="204"/>
      <c r="BU355" s="204"/>
      <c r="BV355" s="204"/>
      <c r="BW355" s="204"/>
      <c r="BX355" s="204"/>
      <c r="BY355" s="204"/>
      <c r="BZ355" s="204"/>
      <c r="CA355" s="204"/>
      <c r="CB355" s="204"/>
      <c r="CC355" s="204"/>
      <c r="CD355" s="204"/>
      <c r="CE355" s="204"/>
      <c r="CF355" s="204"/>
      <c r="CG355" s="204"/>
      <c r="CH355" s="204"/>
      <c r="CI355" s="204"/>
      <c r="CJ355" s="204"/>
      <c r="CK355" s="204"/>
      <c r="CL355" s="204"/>
      <c r="CM355" s="204"/>
    </row>
    <row r="356" spans="1:91" ht="24.6">
      <c r="A356" s="125">
        <v>38</v>
      </c>
      <c r="B356" s="255" t="s">
        <v>1083</v>
      </c>
      <c r="C356" s="128" t="s">
        <v>633</v>
      </c>
      <c r="D356" s="204"/>
      <c r="E356" s="204"/>
      <c r="F356" s="204"/>
      <c r="G356" s="204"/>
      <c r="H356" s="204"/>
      <c r="I356" s="204"/>
      <c r="J356" s="204"/>
      <c r="K356" s="204"/>
      <c r="L356" s="204"/>
      <c r="M356" s="204"/>
      <c r="N356" s="204"/>
      <c r="O356" s="204"/>
      <c r="P356" s="204"/>
      <c r="Q356" s="204"/>
      <c r="R356" s="204"/>
      <c r="S356" s="204"/>
      <c r="T356" s="204"/>
      <c r="U356" s="204"/>
      <c r="V356" s="204"/>
      <c r="W356" s="204"/>
      <c r="X356" s="204"/>
      <c r="Y356" s="204"/>
      <c r="Z356" s="204"/>
      <c r="AA356" s="204"/>
      <c r="AB356" s="204"/>
      <c r="AC356" s="204"/>
      <c r="AD356" s="204"/>
      <c r="AE356" s="204"/>
      <c r="AF356" s="204"/>
      <c r="AG356" s="204"/>
      <c r="AH356" s="204"/>
      <c r="AI356" s="204"/>
      <c r="AJ356" s="204"/>
      <c r="AK356" s="204"/>
      <c r="AL356" s="204"/>
      <c r="AM356" s="204"/>
      <c r="AN356" s="204"/>
      <c r="AO356" s="204"/>
      <c r="AP356" s="204"/>
      <c r="AQ356" s="204"/>
      <c r="AR356" s="204"/>
      <c r="AS356" s="204"/>
      <c r="AT356" s="204"/>
      <c r="AU356" s="204"/>
      <c r="AV356" s="204"/>
      <c r="AW356" s="204"/>
      <c r="AX356" s="204"/>
      <c r="AY356" s="204"/>
      <c r="AZ356" s="204"/>
      <c r="BA356" s="204"/>
      <c r="BB356" s="204"/>
      <c r="BC356" s="204"/>
      <c r="BD356" s="204"/>
      <c r="BE356" s="204"/>
      <c r="BF356" s="204"/>
      <c r="BG356" s="204"/>
      <c r="BH356" s="204"/>
      <c r="BI356" s="204"/>
      <c r="BJ356" s="204"/>
      <c r="BK356" s="204"/>
      <c r="BL356" s="204"/>
      <c r="BM356" s="204"/>
      <c r="BN356" s="204"/>
      <c r="BO356" s="204"/>
      <c r="BP356" s="204"/>
      <c r="BQ356" s="204"/>
      <c r="BR356" s="204"/>
      <c r="BS356" s="204"/>
      <c r="BT356" s="204"/>
      <c r="BU356" s="204"/>
      <c r="BV356" s="204"/>
      <c r="BW356" s="204"/>
      <c r="BX356" s="204"/>
      <c r="BY356" s="204"/>
      <c r="BZ356" s="204"/>
      <c r="CA356" s="204"/>
      <c r="CB356" s="204"/>
      <c r="CC356" s="204"/>
      <c r="CD356" s="204"/>
      <c r="CE356" s="204"/>
      <c r="CF356" s="204"/>
      <c r="CG356" s="204"/>
      <c r="CH356" s="204"/>
      <c r="CI356" s="204"/>
      <c r="CJ356" s="204"/>
      <c r="CK356" s="204"/>
      <c r="CL356" s="204"/>
      <c r="CM356" s="204"/>
    </row>
    <row r="357" spans="1:91" ht="24.6">
      <c r="A357" s="125">
        <v>38</v>
      </c>
      <c r="B357" s="255" t="s">
        <v>1084</v>
      </c>
      <c r="C357" s="128" t="s">
        <v>1303</v>
      </c>
      <c r="D357" s="204"/>
      <c r="E357" s="204"/>
      <c r="F357" s="204"/>
      <c r="G357" s="204"/>
      <c r="H357" s="204"/>
      <c r="I357" s="204"/>
      <c r="J357" s="204"/>
      <c r="K357" s="204"/>
      <c r="L357" s="204"/>
      <c r="M357" s="204"/>
      <c r="N357" s="204"/>
      <c r="O357" s="204"/>
      <c r="P357" s="204"/>
      <c r="Q357" s="204"/>
      <c r="R357" s="204"/>
      <c r="S357" s="204"/>
      <c r="T357" s="204"/>
      <c r="U357" s="204"/>
      <c r="V357" s="204"/>
      <c r="W357" s="204"/>
      <c r="X357" s="204"/>
      <c r="Y357" s="204"/>
      <c r="Z357" s="204"/>
      <c r="AA357" s="204"/>
      <c r="AB357" s="204"/>
      <c r="AC357" s="204"/>
      <c r="AD357" s="204"/>
      <c r="AE357" s="204"/>
      <c r="AF357" s="204"/>
      <c r="AG357" s="204"/>
      <c r="AH357" s="204"/>
      <c r="AI357" s="204"/>
      <c r="AJ357" s="204"/>
      <c r="AK357" s="204"/>
      <c r="AL357" s="204"/>
      <c r="AM357" s="204"/>
      <c r="AN357" s="204"/>
      <c r="AO357" s="204">
        <v>0</v>
      </c>
      <c r="AP357" s="204"/>
      <c r="AQ357" s="204"/>
      <c r="AR357" s="204"/>
      <c r="AS357" s="204"/>
      <c r="AT357" s="204"/>
      <c r="AU357" s="204"/>
      <c r="AV357" s="204"/>
      <c r="AW357" s="204"/>
      <c r="AX357" s="204"/>
      <c r="AY357" s="204"/>
      <c r="AZ357" s="204"/>
      <c r="BA357" s="204"/>
      <c r="BB357" s="204"/>
      <c r="BC357" s="204"/>
      <c r="BD357" s="204"/>
      <c r="BE357" s="204"/>
      <c r="BF357" s="204"/>
      <c r="BG357" s="204"/>
      <c r="BH357" s="204"/>
      <c r="BI357" s="204"/>
      <c r="BJ357" s="204"/>
      <c r="BK357" s="204"/>
      <c r="BL357" s="204"/>
      <c r="BM357" s="204"/>
      <c r="BN357" s="204"/>
      <c r="BO357" s="204"/>
      <c r="BP357" s="204"/>
      <c r="BQ357" s="204"/>
      <c r="BR357" s="204"/>
      <c r="BS357" s="204">
        <v>51445.24</v>
      </c>
      <c r="BT357" s="204"/>
      <c r="BU357" s="204"/>
      <c r="BV357" s="204"/>
      <c r="BW357" s="204">
        <v>650825.49</v>
      </c>
      <c r="BX357" s="204"/>
      <c r="BY357" s="204"/>
      <c r="BZ357" s="204"/>
      <c r="CA357" s="204"/>
      <c r="CB357" s="204"/>
      <c r="CC357" s="204"/>
      <c r="CD357" s="204"/>
      <c r="CE357" s="204"/>
      <c r="CF357" s="204"/>
      <c r="CG357" s="204"/>
      <c r="CH357" s="204"/>
      <c r="CI357" s="204"/>
      <c r="CJ357" s="204"/>
      <c r="CK357" s="204"/>
      <c r="CL357" s="204"/>
      <c r="CM357" s="204"/>
    </row>
    <row r="358" spans="1:91" ht="24.6">
      <c r="A358" s="125">
        <v>38</v>
      </c>
      <c r="B358" s="255" t="s">
        <v>1085</v>
      </c>
      <c r="C358" s="128" t="s">
        <v>1304</v>
      </c>
      <c r="D358" s="204"/>
      <c r="E358" s="204"/>
      <c r="F358" s="204"/>
      <c r="G358" s="204"/>
      <c r="H358" s="204"/>
      <c r="I358" s="204"/>
      <c r="J358" s="204"/>
      <c r="K358" s="204"/>
      <c r="L358" s="204"/>
      <c r="M358" s="204"/>
      <c r="N358" s="204"/>
      <c r="O358" s="204"/>
      <c r="P358" s="204">
        <v>8041.68</v>
      </c>
      <c r="Q358" s="204"/>
      <c r="R358" s="204"/>
      <c r="S358" s="204"/>
      <c r="T358" s="204"/>
      <c r="U358" s="204"/>
      <c r="V358" s="204"/>
      <c r="W358" s="204"/>
      <c r="X358" s="204"/>
      <c r="Y358" s="204"/>
      <c r="Z358" s="204"/>
      <c r="AA358" s="204"/>
      <c r="AB358" s="204"/>
      <c r="AC358" s="204"/>
      <c r="AD358" s="204"/>
      <c r="AE358" s="204"/>
      <c r="AF358" s="204"/>
      <c r="AG358" s="204"/>
      <c r="AH358" s="204"/>
      <c r="AI358" s="204"/>
      <c r="AJ358" s="204"/>
      <c r="AK358" s="204"/>
      <c r="AL358" s="204"/>
      <c r="AM358" s="204"/>
      <c r="AN358" s="204"/>
      <c r="AO358" s="204"/>
      <c r="AP358" s="204"/>
      <c r="AQ358" s="204"/>
      <c r="AR358" s="204"/>
      <c r="AS358" s="204"/>
      <c r="AT358" s="204"/>
      <c r="AU358" s="204"/>
      <c r="AV358" s="204"/>
      <c r="AW358" s="204"/>
      <c r="AX358" s="204"/>
      <c r="AY358" s="204"/>
      <c r="AZ358" s="204"/>
      <c r="BA358" s="204"/>
      <c r="BB358" s="204"/>
      <c r="BC358" s="204"/>
      <c r="BD358" s="204"/>
      <c r="BE358" s="204"/>
      <c r="BF358" s="204"/>
      <c r="BG358" s="204"/>
      <c r="BH358" s="204"/>
      <c r="BI358" s="204"/>
      <c r="BJ358" s="204"/>
      <c r="BK358" s="204"/>
      <c r="BL358" s="204"/>
      <c r="BM358" s="204"/>
      <c r="BN358" s="204"/>
      <c r="BO358" s="204"/>
      <c r="BP358" s="204"/>
      <c r="BQ358" s="204"/>
      <c r="BR358" s="204"/>
      <c r="BS358" s="204"/>
      <c r="BT358" s="204"/>
      <c r="BU358" s="204"/>
      <c r="BV358" s="204">
        <v>1</v>
      </c>
      <c r="BW358" s="204"/>
      <c r="BX358" s="204"/>
      <c r="BY358" s="204"/>
      <c r="BZ358" s="204"/>
      <c r="CA358" s="204"/>
      <c r="CB358" s="204"/>
      <c r="CC358" s="204"/>
      <c r="CD358" s="204"/>
      <c r="CE358" s="204"/>
      <c r="CF358" s="204"/>
      <c r="CG358" s="204"/>
      <c r="CH358" s="204"/>
      <c r="CI358" s="204"/>
      <c r="CJ358" s="204"/>
      <c r="CK358" s="204"/>
      <c r="CL358" s="204"/>
      <c r="CM358" s="204"/>
    </row>
    <row r="359" spans="1:91" ht="24.6">
      <c r="A359" s="125">
        <v>38</v>
      </c>
      <c r="B359" s="255" t="s">
        <v>1086</v>
      </c>
      <c r="C359" s="128" t="s">
        <v>1305</v>
      </c>
      <c r="D359" s="204"/>
      <c r="E359" s="204"/>
      <c r="F359" s="204"/>
      <c r="G359" s="204"/>
      <c r="H359" s="204"/>
      <c r="I359" s="204"/>
      <c r="J359" s="204"/>
      <c r="K359" s="204"/>
      <c r="L359" s="204"/>
      <c r="M359" s="204"/>
      <c r="N359" s="204"/>
      <c r="O359" s="204"/>
      <c r="P359" s="204"/>
      <c r="Q359" s="204"/>
      <c r="R359" s="204"/>
      <c r="S359" s="204"/>
      <c r="T359" s="204"/>
      <c r="U359" s="204"/>
      <c r="V359" s="204"/>
      <c r="W359" s="204"/>
      <c r="X359" s="204"/>
      <c r="Y359" s="204"/>
      <c r="Z359" s="204"/>
      <c r="AA359" s="204"/>
      <c r="AB359" s="204"/>
      <c r="AC359" s="204"/>
      <c r="AD359" s="204"/>
      <c r="AE359" s="204"/>
      <c r="AF359" s="204"/>
      <c r="AG359" s="204"/>
      <c r="AH359" s="204"/>
      <c r="AI359" s="204"/>
      <c r="AJ359" s="204"/>
      <c r="AK359" s="204"/>
      <c r="AL359" s="204"/>
      <c r="AM359" s="204"/>
      <c r="AN359" s="204"/>
      <c r="AO359" s="204"/>
      <c r="AP359" s="204"/>
      <c r="AQ359" s="204"/>
      <c r="AR359" s="204"/>
      <c r="AS359" s="204"/>
      <c r="AT359" s="204"/>
      <c r="AU359" s="204"/>
      <c r="AV359" s="204"/>
      <c r="AW359" s="204"/>
      <c r="AX359" s="204"/>
      <c r="AY359" s="204"/>
      <c r="AZ359" s="204"/>
      <c r="BA359" s="204"/>
      <c r="BB359" s="204"/>
      <c r="BC359" s="204"/>
      <c r="BD359" s="204"/>
      <c r="BE359" s="204"/>
      <c r="BF359" s="204"/>
      <c r="BG359" s="204"/>
      <c r="BH359" s="204"/>
      <c r="BI359" s="204"/>
      <c r="BJ359" s="204"/>
      <c r="BK359" s="204"/>
      <c r="BL359" s="204"/>
      <c r="BM359" s="204"/>
      <c r="BN359" s="204"/>
      <c r="BO359" s="204"/>
      <c r="BP359" s="204"/>
      <c r="BQ359" s="204"/>
      <c r="BR359" s="204"/>
      <c r="BS359" s="204"/>
      <c r="BT359" s="204"/>
      <c r="BU359" s="204"/>
      <c r="BV359" s="204"/>
      <c r="BW359" s="204"/>
      <c r="BX359" s="204"/>
      <c r="BY359" s="204"/>
      <c r="BZ359" s="204"/>
      <c r="CA359" s="204"/>
      <c r="CB359" s="204"/>
      <c r="CC359" s="204"/>
      <c r="CD359" s="204"/>
      <c r="CE359" s="204"/>
      <c r="CF359" s="204"/>
      <c r="CG359" s="204"/>
      <c r="CH359" s="204"/>
      <c r="CI359" s="204"/>
      <c r="CJ359" s="204"/>
      <c r="CK359" s="204"/>
      <c r="CL359" s="204"/>
      <c r="CM359" s="204"/>
    </row>
    <row r="360" spans="1:91" ht="24.6">
      <c r="A360" s="125">
        <v>38</v>
      </c>
      <c r="B360" s="255" t="s">
        <v>1087</v>
      </c>
      <c r="C360" s="128" t="s">
        <v>1306</v>
      </c>
      <c r="D360" s="204"/>
      <c r="E360" s="204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4"/>
      <c r="T360" s="204"/>
      <c r="U360" s="204"/>
      <c r="V360" s="204"/>
      <c r="W360" s="204"/>
      <c r="X360" s="204"/>
      <c r="Y360" s="204"/>
      <c r="Z360" s="204"/>
      <c r="AA360" s="204"/>
      <c r="AB360" s="204"/>
      <c r="AC360" s="204"/>
      <c r="AD360" s="204"/>
      <c r="AE360" s="204"/>
      <c r="AF360" s="204"/>
      <c r="AG360" s="204"/>
      <c r="AH360" s="204"/>
      <c r="AI360" s="204"/>
      <c r="AJ360" s="204"/>
      <c r="AK360" s="204"/>
      <c r="AL360" s="204"/>
      <c r="AM360" s="204"/>
      <c r="AN360" s="204"/>
      <c r="AO360" s="204"/>
      <c r="AP360" s="204"/>
      <c r="AQ360" s="204"/>
      <c r="AR360" s="204"/>
      <c r="AS360" s="204"/>
      <c r="AT360" s="204"/>
      <c r="AU360" s="204"/>
      <c r="AV360" s="204"/>
      <c r="AW360" s="204"/>
      <c r="AX360" s="204"/>
      <c r="AY360" s="204"/>
      <c r="AZ360" s="204"/>
      <c r="BA360" s="204"/>
      <c r="BB360" s="204"/>
      <c r="BC360" s="204"/>
      <c r="BD360" s="204"/>
      <c r="BE360" s="204"/>
      <c r="BF360" s="204"/>
      <c r="BG360" s="204"/>
      <c r="BH360" s="204"/>
      <c r="BI360" s="204"/>
      <c r="BJ360" s="204"/>
      <c r="BK360" s="204"/>
      <c r="BL360" s="204"/>
      <c r="BM360" s="204">
        <v>77836.320000000007</v>
      </c>
      <c r="BN360" s="204"/>
      <c r="BO360" s="204"/>
      <c r="BP360" s="204"/>
      <c r="BQ360" s="204"/>
      <c r="BR360" s="204"/>
      <c r="BS360" s="204"/>
      <c r="BT360" s="204"/>
      <c r="BU360" s="204"/>
      <c r="BV360" s="204"/>
      <c r="BW360" s="204"/>
      <c r="BX360" s="204"/>
      <c r="BY360" s="204"/>
      <c r="BZ360" s="204"/>
      <c r="CA360" s="204"/>
      <c r="CB360" s="204"/>
      <c r="CC360" s="204"/>
      <c r="CD360" s="204"/>
      <c r="CE360" s="204"/>
      <c r="CF360" s="204"/>
      <c r="CG360" s="204"/>
      <c r="CH360" s="204"/>
      <c r="CI360" s="204"/>
      <c r="CJ360" s="204"/>
      <c r="CK360" s="204"/>
      <c r="CL360" s="204">
        <v>16166.64</v>
      </c>
      <c r="CM360" s="204"/>
    </row>
    <row r="361" spans="1:91" ht="24.6">
      <c r="A361" s="125">
        <v>38</v>
      </c>
      <c r="B361" s="255" t="s">
        <v>1088</v>
      </c>
      <c r="C361" s="128" t="s">
        <v>1307</v>
      </c>
      <c r="D361" s="204">
        <v>550757.55000000005</v>
      </c>
      <c r="E361" s="204"/>
      <c r="F361" s="204">
        <v>151775.07</v>
      </c>
      <c r="G361" s="204"/>
      <c r="H361" s="204">
        <v>164757.1</v>
      </c>
      <c r="I361" s="204">
        <v>123160.41</v>
      </c>
      <c r="J361" s="204">
        <v>23606.42</v>
      </c>
      <c r="K361" s="204"/>
      <c r="L361" s="204"/>
      <c r="M361" s="204">
        <v>186633.5</v>
      </c>
      <c r="N361" s="204"/>
      <c r="O361" s="204"/>
      <c r="P361" s="204">
        <v>304499.18</v>
      </c>
      <c r="Q361" s="204">
        <v>23091.18</v>
      </c>
      <c r="R361" s="204">
        <v>77546.52</v>
      </c>
      <c r="S361" s="204">
        <v>83772</v>
      </c>
      <c r="T361" s="204">
        <v>236054.07</v>
      </c>
      <c r="U361" s="204">
        <v>200223.78</v>
      </c>
      <c r="V361" s="204">
        <v>7675.8</v>
      </c>
      <c r="W361" s="204"/>
      <c r="X361" s="204"/>
      <c r="Y361" s="204">
        <v>13867.4</v>
      </c>
      <c r="Z361" s="204">
        <v>43081.68</v>
      </c>
      <c r="AA361" s="204">
        <v>6280.02</v>
      </c>
      <c r="AB361" s="204">
        <v>12818.58</v>
      </c>
      <c r="AC361" s="204">
        <v>36663.18</v>
      </c>
      <c r="AD361" s="204">
        <v>152602.01999999999</v>
      </c>
      <c r="AE361" s="204">
        <v>137604</v>
      </c>
      <c r="AF361" s="204">
        <v>128827.26</v>
      </c>
      <c r="AG361" s="204">
        <v>10049.469999999999</v>
      </c>
      <c r="AH361" s="204">
        <v>1100.44</v>
      </c>
      <c r="AI361" s="204"/>
      <c r="AJ361" s="204"/>
      <c r="AK361" s="204"/>
      <c r="AL361" s="204">
        <v>1113748.98</v>
      </c>
      <c r="AM361" s="204"/>
      <c r="AN361" s="204"/>
      <c r="AO361" s="204">
        <v>9474</v>
      </c>
      <c r="AP361" s="204"/>
      <c r="AQ361" s="204"/>
      <c r="AR361" s="204"/>
      <c r="AS361" s="204"/>
      <c r="AT361" s="204">
        <v>119914.02</v>
      </c>
      <c r="AU361" s="204">
        <v>179602.68</v>
      </c>
      <c r="AV361" s="204">
        <v>85007.5</v>
      </c>
      <c r="AW361" s="204"/>
      <c r="AX361" s="204">
        <v>17760</v>
      </c>
      <c r="AY361" s="204">
        <v>1420.02</v>
      </c>
      <c r="AZ361" s="204">
        <v>31800</v>
      </c>
      <c r="BA361" s="204">
        <v>12666.66</v>
      </c>
      <c r="BB361" s="204">
        <v>43155.12</v>
      </c>
      <c r="BC361" s="204">
        <v>583732.56000000006</v>
      </c>
      <c r="BD361" s="204">
        <v>70120.08</v>
      </c>
      <c r="BE361" s="204">
        <v>169375.62</v>
      </c>
      <c r="BF361" s="204"/>
      <c r="BG361" s="204">
        <v>159400.01999999999</v>
      </c>
      <c r="BH361" s="204">
        <v>750994.34</v>
      </c>
      <c r="BI361" s="204">
        <v>278577.90000000002</v>
      </c>
      <c r="BJ361" s="204">
        <v>157999.98000000001</v>
      </c>
      <c r="BK361" s="204">
        <v>155497.98000000001</v>
      </c>
      <c r="BL361" s="204"/>
      <c r="BM361" s="204">
        <v>97400</v>
      </c>
      <c r="BN361" s="204">
        <v>30144</v>
      </c>
      <c r="BO361" s="204">
        <v>37411.980000000003</v>
      </c>
      <c r="BP361" s="204">
        <v>151556.64000000001</v>
      </c>
      <c r="BQ361" s="204"/>
      <c r="BR361" s="204">
        <v>10314</v>
      </c>
      <c r="BS361" s="204">
        <v>1050400.02</v>
      </c>
      <c r="BT361" s="204">
        <v>13240.02</v>
      </c>
      <c r="BU361" s="204">
        <v>117169.98</v>
      </c>
      <c r="BV361" s="204"/>
      <c r="BW361" s="204"/>
      <c r="BX361" s="204">
        <v>15199.98</v>
      </c>
      <c r="BY361" s="204">
        <v>258438.12</v>
      </c>
      <c r="BZ361" s="204"/>
      <c r="CA361" s="204">
        <v>34541.160000000003</v>
      </c>
      <c r="CB361" s="204">
        <v>99919.98</v>
      </c>
      <c r="CC361" s="204">
        <v>168379.86</v>
      </c>
      <c r="CD361" s="204">
        <v>244606.26</v>
      </c>
      <c r="CE361" s="204">
        <v>213340.02</v>
      </c>
      <c r="CF361" s="204">
        <v>89800.02</v>
      </c>
      <c r="CG361" s="204">
        <v>25999.98</v>
      </c>
      <c r="CH361" s="204">
        <v>35489.879999999997</v>
      </c>
      <c r="CI361" s="204">
        <v>247792.02</v>
      </c>
      <c r="CJ361" s="204"/>
      <c r="CK361" s="204">
        <v>235519.98</v>
      </c>
      <c r="CL361" s="204"/>
      <c r="CM361" s="204">
        <v>10960.02</v>
      </c>
    </row>
    <row r="362" spans="1:91" ht="24.6">
      <c r="A362" s="125">
        <v>38</v>
      </c>
      <c r="B362" s="255" t="s">
        <v>1089</v>
      </c>
      <c r="C362" s="128" t="s">
        <v>1308</v>
      </c>
      <c r="D362" s="204">
        <v>94756.34</v>
      </c>
      <c r="E362" s="204"/>
      <c r="F362" s="204">
        <v>25009.35</v>
      </c>
      <c r="G362" s="204"/>
      <c r="H362" s="204">
        <v>208269</v>
      </c>
      <c r="I362" s="204">
        <v>328600.53000000003</v>
      </c>
      <c r="J362" s="204"/>
      <c r="K362" s="204">
        <v>476142.84</v>
      </c>
      <c r="L362" s="204">
        <v>61416.62</v>
      </c>
      <c r="M362" s="204">
        <v>119913.47</v>
      </c>
      <c r="N362" s="204">
        <v>1032038.29</v>
      </c>
      <c r="O362" s="204">
        <v>28845.07</v>
      </c>
      <c r="P362" s="204">
        <v>972140.88</v>
      </c>
      <c r="Q362" s="204">
        <v>249623.33</v>
      </c>
      <c r="R362" s="204">
        <v>387112.68</v>
      </c>
      <c r="S362" s="204">
        <v>474100.83</v>
      </c>
      <c r="T362" s="204">
        <v>183104.76</v>
      </c>
      <c r="U362" s="204">
        <v>142751.28</v>
      </c>
      <c r="V362" s="204">
        <v>77251.34</v>
      </c>
      <c r="W362" s="204">
        <v>210467.39</v>
      </c>
      <c r="X362" s="204">
        <v>9107024.3599999994</v>
      </c>
      <c r="Y362" s="204">
        <v>245161.2</v>
      </c>
      <c r="Z362" s="204">
        <v>169445.01</v>
      </c>
      <c r="AA362" s="204">
        <v>192699.42</v>
      </c>
      <c r="AB362" s="204">
        <v>1785.48</v>
      </c>
      <c r="AC362" s="204">
        <v>45087.9</v>
      </c>
      <c r="AD362" s="204">
        <v>106719.3</v>
      </c>
      <c r="AE362" s="204">
        <v>86789.48</v>
      </c>
      <c r="AF362" s="204">
        <v>61939.839999999997</v>
      </c>
      <c r="AG362" s="204">
        <v>34865.300000000003</v>
      </c>
      <c r="AH362" s="204">
        <v>159580.29999999999</v>
      </c>
      <c r="AI362" s="204">
        <v>390346.32</v>
      </c>
      <c r="AJ362" s="204">
        <v>210411.34</v>
      </c>
      <c r="AK362" s="204">
        <v>113925</v>
      </c>
      <c r="AL362" s="204">
        <v>3040914.66</v>
      </c>
      <c r="AM362" s="204">
        <v>187669.26</v>
      </c>
      <c r="AN362" s="204">
        <v>63559.98</v>
      </c>
      <c r="AO362" s="204">
        <v>118305.31</v>
      </c>
      <c r="AP362" s="204">
        <v>75283.740000000005</v>
      </c>
      <c r="AQ362" s="204">
        <v>135822.63</v>
      </c>
      <c r="AR362" s="204">
        <v>4666.7</v>
      </c>
      <c r="AS362" s="204">
        <v>879352.92</v>
      </c>
      <c r="AT362" s="204">
        <v>170340</v>
      </c>
      <c r="AU362" s="204">
        <v>1094392.02</v>
      </c>
      <c r="AV362" s="204">
        <v>503489.6</v>
      </c>
      <c r="AW362" s="204">
        <v>4582.0200000000004</v>
      </c>
      <c r="AX362" s="204">
        <v>40356</v>
      </c>
      <c r="AY362" s="204">
        <v>1224096.6200000001</v>
      </c>
      <c r="AZ362" s="204">
        <v>37210.019999999997</v>
      </c>
      <c r="BA362" s="204">
        <v>173256.72</v>
      </c>
      <c r="BB362" s="204">
        <v>1295742.24</v>
      </c>
      <c r="BC362" s="204">
        <v>2072675.88</v>
      </c>
      <c r="BD362" s="204">
        <v>3250049.34</v>
      </c>
      <c r="BE362" s="204">
        <v>889301.1</v>
      </c>
      <c r="BF362" s="204">
        <v>30984</v>
      </c>
      <c r="BG362" s="204">
        <v>3030814.14</v>
      </c>
      <c r="BH362" s="204">
        <v>2869066.7</v>
      </c>
      <c r="BI362" s="204">
        <v>90191.94</v>
      </c>
      <c r="BJ362" s="204">
        <v>62640.02</v>
      </c>
      <c r="BK362" s="204">
        <v>117582.78</v>
      </c>
      <c r="BL362" s="204">
        <v>32140.02</v>
      </c>
      <c r="BM362" s="204">
        <v>370000</v>
      </c>
      <c r="BN362" s="204">
        <v>287134.98</v>
      </c>
      <c r="BO362" s="204">
        <v>178803.01</v>
      </c>
      <c r="BP362" s="204">
        <v>215760</v>
      </c>
      <c r="BQ362" s="204">
        <v>79897.95</v>
      </c>
      <c r="BR362" s="204">
        <v>237110.58</v>
      </c>
      <c r="BS362" s="204">
        <v>11633814.9</v>
      </c>
      <c r="BT362" s="204">
        <v>29002.02</v>
      </c>
      <c r="BU362" s="204">
        <v>319441.98</v>
      </c>
      <c r="BV362" s="204"/>
      <c r="BW362" s="204"/>
      <c r="BX362" s="204"/>
      <c r="BY362" s="204">
        <v>1382704.45</v>
      </c>
      <c r="BZ362" s="204"/>
      <c r="CA362" s="204">
        <v>300301.2</v>
      </c>
      <c r="CB362" s="204">
        <v>61399.98</v>
      </c>
      <c r="CC362" s="204">
        <v>473715.12</v>
      </c>
      <c r="CD362" s="204"/>
      <c r="CE362" s="204"/>
      <c r="CF362" s="204">
        <v>194862.9</v>
      </c>
      <c r="CG362" s="204">
        <v>27222.240000000002</v>
      </c>
      <c r="CH362" s="204">
        <v>60469.919999999998</v>
      </c>
      <c r="CI362" s="204">
        <v>40729.980000000003</v>
      </c>
      <c r="CJ362" s="204"/>
      <c r="CK362" s="204">
        <v>1228624.02</v>
      </c>
      <c r="CL362" s="204">
        <v>14899.98</v>
      </c>
      <c r="CM362" s="204">
        <v>110368.18</v>
      </c>
    </row>
    <row r="363" spans="1:91" ht="24.6">
      <c r="A363" s="125">
        <v>38</v>
      </c>
      <c r="B363" s="255" t="s">
        <v>1090</v>
      </c>
      <c r="C363" s="128" t="s">
        <v>1309</v>
      </c>
      <c r="D363" s="204">
        <v>28819.65</v>
      </c>
      <c r="E363" s="204">
        <v>33068.65</v>
      </c>
      <c r="F363" s="204">
        <v>41140.35</v>
      </c>
      <c r="G363" s="204">
        <v>10980</v>
      </c>
      <c r="H363" s="204">
        <v>40109.620000000003</v>
      </c>
      <c r="I363" s="204"/>
      <c r="J363" s="204"/>
      <c r="K363" s="204"/>
      <c r="L363" s="204">
        <v>92956.38</v>
      </c>
      <c r="M363" s="204">
        <v>49089.9</v>
      </c>
      <c r="N363" s="204">
        <v>9819.2900000000009</v>
      </c>
      <c r="O363" s="204">
        <v>35737.71</v>
      </c>
      <c r="P363" s="204">
        <v>198553.86</v>
      </c>
      <c r="Q363" s="204">
        <v>5233.32</v>
      </c>
      <c r="R363" s="204">
        <v>89008.86</v>
      </c>
      <c r="S363" s="204">
        <v>98645.28</v>
      </c>
      <c r="T363" s="204">
        <v>11044.44</v>
      </c>
      <c r="U363" s="204">
        <v>93551.52</v>
      </c>
      <c r="V363" s="204">
        <v>25200</v>
      </c>
      <c r="W363" s="204">
        <v>2222.2199999999998</v>
      </c>
      <c r="X363" s="204">
        <v>69174.48</v>
      </c>
      <c r="Y363" s="204">
        <v>114546.73</v>
      </c>
      <c r="Z363" s="204">
        <v>61120.61</v>
      </c>
      <c r="AA363" s="204">
        <v>1180.02</v>
      </c>
      <c r="AB363" s="204">
        <v>27234.720000000001</v>
      </c>
      <c r="AC363" s="204">
        <v>15690</v>
      </c>
      <c r="AD363" s="204"/>
      <c r="AE363" s="204"/>
      <c r="AF363" s="204">
        <v>9926.1299999999992</v>
      </c>
      <c r="AG363" s="204">
        <v>14295.07</v>
      </c>
      <c r="AH363" s="204">
        <v>275820.27</v>
      </c>
      <c r="AI363" s="204">
        <v>14006.82</v>
      </c>
      <c r="AJ363" s="204">
        <v>59855.519999999997</v>
      </c>
      <c r="AK363" s="204">
        <v>102426.67</v>
      </c>
      <c r="AL363" s="204">
        <v>63727.92</v>
      </c>
      <c r="AM363" s="204">
        <v>7519.98</v>
      </c>
      <c r="AN363" s="204">
        <v>9000</v>
      </c>
      <c r="AO363" s="204">
        <v>16471.97</v>
      </c>
      <c r="AP363" s="204">
        <v>42998.96</v>
      </c>
      <c r="AQ363" s="204">
        <v>58946.64</v>
      </c>
      <c r="AR363" s="204">
        <v>163635.18</v>
      </c>
      <c r="AS363" s="204">
        <v>32716.67</v>
      </c>
      <c r="AT363" s="204">
        <v>74314.86</v>
      </c>
      <c r="AU363" s="204">
        <v>98474.22</v>
      </c>
      <c r="AV363" s="204">
        <v>213228.13</v>
      </c>
      <c r="AW363" s="204">
        <v>27700.02</v>
      </c>
      <c r="AX363" s="204">
        <v>61000.02</v>
      </c>
      <c r="AY363" s="204"/>
      <c r="AZ363" s="204">
        <v>200466.66</v>
      </c>
      <c r="BA363" s="204">
        <v>286677.32</v>
      </c>
      <c r="BB363" s="204">
        <v>171640.32000000001</v>
      </c>
      <c r="BC363" s="204">
        <v>96542.82</v>
      </c>
      <c r="BD363" s="204">
        <v>14366.64</v>
      </c>
      <c r="BE363" s="204">
        <v>167037.6</v>
      </c>
      <c r="BF363" s="204"/>
      <c r="BG363" s="204">
        <v>62034</v>
      </c>
      <c r="BH363" s="204"/>
      <c r="BI363" s="204"/>
      <c r="BJ363" s="204"/>
      <c r="BK363" s="204">
        <v>66684</v>
      </c>
      <c r="BL363" s="204">
        <v>14800.02</v>
      </c>
      <c r="BM363" s="204">
        <v>68931.19</v>
      </c>
      <c r="BN363" s="204">
        <v>9701.76</v>
      </c>
      <c r="BO363" s="204">
        <v>49726.44</v>
      </c>
      <c r="BP363" s="204">
        <v>23479.98</v>
      </c>
      <c r="BQ363" s="204">
        <v>13158.39</v>
      </c>
      <c r="BR363" s="204">
        <v>36754.019999999997</v>
      </c>
      <c r="BS363" s="204">
        <v>1608859.98</v>
      </c>
      <c r="BT363" s="204">
        <v>128506.4</v>
      </c>
      <c r="BU363" s="204">
        <v>37164</v>
      </c>
      <c r="BV363" s="204">
        <v>682813.02</v>
      </c>
      <c r="BW363" s="204">
        <v>290165.26</v>
      </c>
      <c r="BX363" s="204">
        <v>137942.94</v>
      </c>
      <c r="BY363" s="204">
        <v>332656.62</v>
      </c>
      <c r="BZ363" s="204">
        <v>78044</v>
      </c>
      <c r="CA363" s="204">
        <v>55939.98</v>
      </c>
      <c r="CB363" s="204">
        <v>3326.64</v>
      </c>
      <c r="CC363" s="204"/>
      <c r="CD363" s="204">
        <v>61780.02</v>
      </c>
      <c r="CE363" s="204">
        <v>232063.98</v>
      </c>
      <c r="CF363" s="204">
        <v>7658.52</v>
      </c>
      <c r="CG363" s="204">
        <v>17640</v>
      </c>
      <c r="CH363" s="204">
        <v>27199.919999999998</v>
      </c>
      <c r="CI363" s="204">
        <v>128347.86</v>
      </c>
      <c r="CJ363" s="204">
        <v>8617.98</v>
      </c>
      <c r="CK363" s="204"/>
      <c r="CL363" s="204">
        <v>55824.3</v>
      </c>
      <c r="CM363" s="204">
        <v>48599.58</v>
      </c>
    </row>
    <row r="364" spans="1:91" ht="24.6">
      <c r="A364" s="125">
        <v>38</v>
      </c>
      <c r="B364" s="255" t="s">
        <v>1091</v>
      </c>
      <c r="C364" s="128" t="s">
        <v>1310</v>
      </c>
      <c r="D364" s="204">
        <v>229752.2</v>
      </c>
      <c r="E364" s="204">
        <v>71480.37</v>
      </c>
      <c r="F364" s="204">
        <v>152142.47</v>
      </c>
      <c r="G364" s="204">
        <v>131357.76000000001</v>
      </c>
      <c r="H364" s="204">
        <v>74511.06</v>
      </c>
      <c r="I364" s="204">
        <v>63734.42</v>
      </c>
      <c r="J364" s="204"/>
      <c r="K364" s="204">
        <v>16760.82</v>
      </c>
      <c r="L364" s="204">
        <v>314457.15000000002</v>
      </c>
      <c r="M364" s="204">
        <v>26678.63</v>
      </c>
      <c r="N364" s="204">
        <v>189432</v>
      </c>
      <c r="O364" s="204">
        <v>16586.060000000001</v>
      </c>
      <c r="P364" s="204">
        <v>306627.38</v>
      </c>
      <c r="Q364" s="204">
        <v>21499.98</v>
      </c>
      <c r="R364" s="204">
        <v>260808.84</v>
      </c>
      <c r="S364" s="204">
        <v>61881.919999999998</v>
      </c>
      <c r="T364" s="204">
        <v>97137.78</v>
      </c>
      <c r="U364" s="204">
        <v>25896.65</v>
      </c>
      <c r="V364" s="204">
        <v>35293.32</v>
      </c>
      <c r="W364" s="204">
        <v>16652.91</v>
      </c>
      <c r="X364" s="204">
        <v>13755.72</v>
      </c>
      <c r="Y364" s="204">
        <v>140692.70000000001</v>
      </c>
      <c r="Z364" s="204">
        <v>44875.11</v>
      </c>
      <c r="AA364" s="204">
        <v>264695.69</v>
      </c>
      <c r="AB364" s="204">
        <v>33293.94</v>
      </c>
      <c r="AC364" s="204">
        <v>6922.68</v>
      </c>
      <c r="AD364" s="204">
        <v>107505.57</v>
      </c>
      <c r="AE364" s="204">
        <v>192039.86</v>
      </c>
      <c r="AF364" s="204"/>
      <c r="AG364" s="204">
        <v>18004.93</v>
      </c>
      <c r="AH364" s="204">
        <v>12626</v>
      </c>
      <c r="AI364" s="204">
        <v>42368.160000000003</v>
      </c>
      <c r="AJ364" s="204">
        <v>53759.15</v>
      </c>
      <c r="AK364" s="204">
        <v>22933.33</v>
      </c>
      <c r="AL364" s="204">
        <v>1224696.5</v>
      </c>
      <c r="AM364" s="204">
        <v>60057.27</v>
      </c>
      <c r="AN364" s="204">
        <v>34549.980000000003</v>
      </c>
      <c r="AO364" s="204">
        <v>24570.86</v>
      </c>
      <c r="AP364" s="204">
        <v>14891.34</v>
      </c>
      <c r="AQ364" s="204">
        <v>572239.13</v>
      </c>
      <c r="AR364" s="204">
        <v>5133.34</v>
      </c>
      <c r="AS364" s="204">
        <v>72979.98</v>
      </c>
      <c r="AT364" s="204">
        <v>177206.98</v>
      </c>
      <c r="AU364" s="204">
        <v>239013.36</v>
      </c>
      <c r="AV364" s="204">
        <v>49282.5</v>
      </c>
      <c r="AW364" s="204">
        <v>289193.15999999997</v>
      </c>
      <c r="AX364" s="204">
        <v>5749.98</v>
      </c>
      <c r="AY364" s="204">
        <v>16666.63</v>
      </c>
      <c r="AZ364" s="204">
        <v>41246.94</v>
      </c>
      <c r="BA364" s="204">
        <v>35816.639999999999</v>
      </c>
      <c r="BB364" s="204">
        <v>91666.68</v>
      </c>
      <c r="BC364" s="204">
        <v>27902.400000000001</v>
      </c>
      <c r="BD364" s="204">
        <v>437693.34</v>
      </c>
      <c r="BE364" s="204">
        <v>258446.99</v>
      </c>
      <c r="BF364" s="204">
        <v>64930.92</v>
      </c>
      <c r="BG364" s="204">
        <v>96853.32</v>
      </c>
      <c r="BH364" s="204">
        <v>467331.64</v>
      </c>
      <c r="BI364" s="204">
        <v>1094321.26</v>
      </c>
      <c r="BJ364" s="204">
        <v>102901.74</v>
      </c>
      <c r="BK364" s="204">
        <v>60041.64</v>
      </c>
      <c r="BL364" s="204">
        <v>198264.66</v>
      </c>
      <c r="BM364" s="204"/>
      <c r="BN364" s="204">
        <v>201986.88</v>
      </c>
      <c r="BO364" s="204">
        <v>244827.94</v>
      </c>
      <c r="BP364" s="204">
        <v>89284.800000000003</v>
      </c>
      <c r="BQ364" s="204">
        <v>470400.69</v>
      </c>
      <c r="BR364" s="204">
        <v>126379.98</v>
      </c>
      <c r="BS364" s="204">
        <v>178590.12</v>
      </c>
      <c r="BT364" s="204">
        <v>104359.86</v>
      </c>
      <c r="BU364" s="204"/>
      <c r="BV364" s="204"/>
      <c r="BW364" s="204"/>
      <c r="BX364" s="204"/>
      <c r="BY364" s="204">
        <v>245917.96</v>
      </c>
      <c r="BZ364" s="204"/>
      <c r="CA364" s="204">
        <v>141505.99</v>
      </c>
      <c r="CB364" s="204">
        <v>34821.9</v>
      </c>
      <c r="CC364" s="204">
        <v>48621.56</v>
      </c>
      <c r="CD364" s="204">
        <v>100742.9</v>
      </c>
      <c r="CE364" s="204"/>
      <c r="CF364" s="204">
        <v>4333.32</v>
      </c>
      <c r="CG364" s="204">
        <v>39280.980000000003</v>
      </c>
      <c r="CH364" s="204"/>
      <c r="CI364" s="204"/>
      <c r="CJ364" s="204"/>
      <c r="CK364" s="204"/>
      <c r="CL364" s="204">
        <v>302261.40000000002</v>
      </c>
      <c r="CM364" s="204">
        <v>68139.78</v>
      </c>
    </row>
    <row r="365" spans="1:91" ht="24.6">
      <c r="A365" s="125">
        <v>38</v>
      </c>
      <c r="B365" s="255" t="s">
        <v>1092</v>
      </c>
      <c r="C365" s="128" t="s">
        <v>1311</v>
      </c>
      <c r="D365" s="204"/>
      <c r="E365" s="204"/>
      <c r="F365" s="204"/>
      <c r="G365" s="204"/>
      <c r="H365" s="204"/>
      <c r="I365" s="204"/>
      <c r="J365" s="204">
        <v>57582.18</v>
      </c>
      <c r="K365" s="204"/>
      <c r="L365" s="204"/>
      <c r="M365" s="204"/>
      <c r="N365" s="204"/>
      <c r="O365" s="204"/>
      <c r="P365" s="204"/>
      <c r="Q365" s="204">
        <v>5446.68</v>
      </c>
      <c r="R365" s="204"/>
      <c r="S365" s="204"/>
      <c r="T365" s="204">
        <v>1500</v>
      </c>
      <c r="U365" s="204"/>
      <c r="V365" s="204"/>
      <c r="W365" s="204"/>
      <c r="X365" s="204"/>
      <c r="Y365" s="204">
        <v>12017.33</v>
      </c>
      <c r="Z365" s="204"/>
      <c r="AA365" s="204"/>
      <c r="AB365" s="204">
        <v>16566.66</v>
      </c>
      <c r="AC365" s="204"/>
      <c r="AD365" s="204"/>
      <c r="AE365" s="204"/>
      <c r="AF365" s="204"/>
      <c r="AG365" s="204"/>
      <c r="AH365" s="204"/>
      <c r="AI365" s="204"/>
      <c r="AJ365" s="204"/>
      <c r="AK365" s="204"/>
      <c r="AL365" s="204">
        <v>3206.16</v>
      </c>
      <c r="AM365" s="204"/>
      <c r="AN365" s="204"/>
      <c r="AO365" s="204"/>
      <c r="AP365" s="204"/>
      <c r="AQ365" s="204">
        <v>3031.14</v>
      </c>
      <c r="AR365" s="204"/>
      <c r="AS365" s="204"/>
      <c r="AT365" s="204"/>
      <c r="AU365" s="204">
        <v>37821</v>
      </c>
      <c r="AV365" s="204">
        <v>63884</v>
      </c>
      <c r="AW365" s="204"/>
      <c r="AX365" s="204"/>
      <c r="AY365" s="204"/>
      <c r="AZ365" s="204"/>
      <c r="BA365" s="204"/>
      <c r="BB365" s="204"/>
      <c r="BC365" s="204"/>
      <c r="BD365" s="204">
        <v>4828.5600000000004</v>
      </c>
      <c r="BE365" s="204"/>
      <c r="BF365" s="204">
        <v>1306.98</v>
      </c>
      <c r="BG365" s="204">
        <v>10193.280000000001</v>
      </c>
      <c r="BH365" s="204">
        <v>316407.65000000002</v>
      </c>
      <c r="BI365" s="204">
        <v>4861.1000000000004</v>
      </c>
      <c r="BJ365" s="204">
        <v>31234.62</v>
      </c>
      <c r="BK365" s="204">
        <v>42243.360000000001</v>
      </c>
      <c r="BL365" s="204"/>
      <c r="BM365" s="204"/>
      <c r="BN365" s="204">
        <v>36390.959999999999</v>
      </c>
      <c r="BO365" s="204"/>
      <c r="BP365" s="204">
        <v>110185.44</v>
      </c>
      <c r="BQ365" s="204">
        <v>29995.17</v>
      </c>
      <c r="BR365" s="204">
        <v>3266.64</v>
      </c>
      <c r="BS365" s="206">
        <v>72659.100000000006</v>
      </c>
      <c r="BT365" s="204"/>
      <c r="BU365" s="204">
        <v>104992.02</v>
      </c>
      <c r="BV365" s="206">
        <v>41866.019999999997</v>
      </c>
      <c r="BW365" s="204"/>
      <c r="BX365" s="204"/>
      <c r="BY365" s="206">
        <v>113610.12</v>
      </c>
      <c r="BZ365" s="204"/>
      <c r="CA365" s="204"/>
      <c r="CB365" s="204"/>
      <c r="CC365" s="204"/>
      <c r="CD365" s="204">
        <v>580.38</v>
      </c>
      <c r="CE365" s="204"/>
      <c r="CF365" s="204"/>
      <c r="CG365" s="204">
        <v>2676.66</v>
      </c>
      <c r="CH365" s="204"/>
      <c r="CI365" s="204"/>
      <c r="CJ365" s="204"/>
      <c r="CK365" s="204"/>
      <c r="CL365" s="204"/>
      <c r="CM365" s="204">
        <v>2350.02</v>
      </c>
    </row>
    <row r="366" spans="1:91" ht="24.6">
      <c r="A366" s="125">
        <v>38</v>
      </c>
      <c r="B366" s="255" t="s">
        <v>1093</v>
      </c>
      <c r="C366" s="128" t="s">
        <v>634</v>
      </c>
      <c r="D366" s="204"/>
      <c r="E366" s="204"/>
      <c r="F366" s="204"/>
      <c r="G366" s="204"/>
      <c r="H366" s="204"/>
      <c r="I366" s="204"/>
      <c r="J366" s="204"/>
      <c r="K366" s="204"/>
      <c r="L366" s="204"/>
      <c r="M366" s="204"/>
      <c r="N366" s="204"/>
      <c r="O366" s="204"/>
      <c r="P366" s="204"/>
      <c r="Q366" s="204"/>
      <c r="R366" s="204"/>
      <c r="S366" s="204"/>
      <c r="T366" s="204"/>
      <c r="U366" s="204"/>
      <c r="V366" s="204"/>
      <c r="W366" s="204"/>
      <c r="X366" s="204"/>
      <c r="Y366" s="204"/>
      <c r="Z366" s="204"/>
      <c r="AA366" s="204"/>
      <c r="AB366" s="204"/>
      <c r="AC366" s="204"/>
      <c r="AD366" s="204"/>
      <c r="AE366" s="204"/>
      <c r="AF366" s="204"/>
      <c r="AG366" s="204"/>
      <c r="AH366" s="204"/>
      <c r="AI366" s="204"/>
      <c r="AJ366" s="204"/>
      <c r="AK366" s="204">
        <v>30500</v>
      </c>
      <c r="AL366" s="204">
        <v>38046.699999999997</v>
      </c>
      <c r="AM366" s="204"/>
      <c r="AN366" s="204"/>
      <c r="AO366" s="204"/>
      <c r="AP366" s="204"/>
      <c r="AQ366" s="204"/>
      <c r="AR366" s="204"/>
      <c r="AS366" s="204"/>
      <c r="AT366" s="204"/>
      <c r="AU366" s="204"/>
      <c r="AV366" s="204"/>
      <c r="AW366" s="204"/>
      <c r="AX366" s="204">
        <v>2563.3200000000002</v>
      </c>
      <c r="AY366" s="204"/>
      <c r="AZ366" s="204"/>
      <c r="BA366" s="204">
        <v>8400</v>
      </c>
      <c r="BB366" s="204"/>
      <c r="BC366" s="204">
        <v>4000.02</v>
      </c>
      <c r="BD366" s="204">
        <v>60000</v>
      </c>
      <c r="BE366" s="204">
        <v>14996.64</v>
      </c>
      <c r="BF366" s="204"/>
      <c r="BG366" s="204">
        <v>4786.68</v>
      </c>
      <c r="BH366" s="204">
        <v>35053.74</v>
      </c>
      <c r="BI366" s="204">
        <v>15748.32</v>
      </c>
      <c r="BJ366" s="204">
        <v>29495.94</v>
      </c>
      <c r="BK366" s="204">
        <v>2583.36</v>
      </c>
      <c r="BL366" s="204">
        <v>11735.28</v>
      </c>
      <c r="BM366" s="204"/>
      <c r="BN366" s="204"/>
      <c r="BO366" s="204"/>
      <c r="BP366" s="204">
        <v>1391.52</v>
      </c>
      <c r="BQ366" s="204"/>
      <c r="BR366" s="204">
        <v>123000</v>
      </c>
      <c r="BS366" s="206">
        <v>62083.32</v>
      </c>
      <c r="BT366" s="204"/>
      <c r="BU366" s="204">
        <v>19107.82</v>
      </c>
      <c r="BV366" s="206"/>
      <c r="BW366" s="204"/>
      <c r="BX366" s="204">
        <v>941.58</v>
      </c>
      <c r="BY366" s="204">
        <v>18150</v>
      </c>
      <c r="BZ366" s="204"/>
      <c r="CA366" s="204"/>
      <c r="CB366" s="204"/>
      <c r="CC366" s="204"/>
      <c r="CD366" s="204"/>
      <c r="CE366" s="204"/>
      <c r="CF366" s="204">
        <v>4241.22</v>
      </c>
      <c r="CG366" s="204"/>
      <c r="CH366" s="204"/>
      <c r="CI366" s="204"/>
      <c r="CJ366" s="204"/>
      <c r="CK366" s="204">
        <v>7000.02</v>
      </c>
      <c r="CL366" s="204"/>
      <c r="CM366" s="204">
        <v>57964.7</v>
      </c>
    </row>
    <row r="367" spans="1:91" ht="24.6">
      <c r="A367" s="125">
        <v>38</v>
      </c>
      <c r="B367" s="255" t="s">
        <v>1094</v>
      </c>
      <c r="C367" s="128" t="s">
        <v>1312</v>
      </c>
      <c r="D367" s="204"/>
      <c r="E367" s="204">
        <v>166173.84</v>
      </c>
      <c r="F367" s="204"/>
      <c r="G367" s="204"/>
      <c r="H367" s="204"/>
      <c r="I367" s="204">
        <v>42792.31</v>
      </c>
      <c r="J367" s="204"/>
      <c r="K367" s="204"/>
      <c r="L367" s="204">
        <v>113282.36</v>
      </c>
      <c r="M367" s="204"/>
      <c r="N367" s="204"/>
      <c r="O367" s="204"/>
      <c r="P367" s="204">
        <v>42604.74</v>
      </c>
      <c r="Q367" s="204">
        <v>24833.34</v>
      </c>
      <c r="R367" s="204">
        <v>119951.76</v>
      </c>
      <c r="S367" s="204">
        <v>2973.78</v>
      </c>
      <c r="T367" s="204"/>
      <c r="U367" s="204">
        <v>11029.86</v>
      </c>
      <c r="V367" s="204"/>
      <c r="W367" s="204"/>
      <c r="X367" s="204"/>
      <c r="Y367" s="204">
        <v>48159.35</v>
      </c>
      <c r="Z367" s="204">
        <v>16183.87</v>
      </c>
      <c r="AA367" s="204"/>
      <c r="AB367" s="204"/>
      <c r="AC367" s="204">
        <v>13165.98</v>
      </c>
      <c r="AD367" s="204"/>
      <c r="AE367" s="204">
        <v>100007.79</v>
      </c>
      <c r="AF367" s="204"/>
      <c r="AG367" s="204">
        <v>4024.35</v>
      </c>
      <c r="AH367" s="204"/>
      <c r="AI367" s="204">
        <v>67839.929999999993</v>
      </c>
      <c r="AJ367" s="204">
        <v>25737</v>
      </c>
      <c r="AK367" s="204">
        <v>1819</v>
      </c>
      <c r="AL367" s="204">
        <v>177610.65</v>
      </c>
      <c r="AM367" s="204"/>
      <c r="AN367" s="204"/>
      <c r="AO367" s="204">
        <v>57913.91</v>
      </c>
      <c r="AP367" s="204"/>
      <c r="AQ367" s="204">
        <v>42061.74</v>
      </c>
      <c r="AR367" s="204"/>
      <c r="AS367" s="204">
        <v>79092.240000000005</v>
      </c>
      <c r="AT367" s="204">
        <v>34118.94</v>
      </c>
      <c r="AU367" s="204">
        <v>57166.02</v>
      </c>
      <c r="AV367" s="204"/>
      <c r="AW367" s="204"/>
      <c r="AX367" s="204"/>
      <c r="AY367" s="204"/>
      <c r="AZ367" s="204"/>
      <c r="BA367" s="204">
        <v>46379.94</v>
      </c>
      <c r="BB367" s="204"/>
      <c r="BC367" s="204"/>
      <c r="BD367" s="204">
        <v>40107.839999999997</v>
      </c>
      <c r="BE367" s="204">
        <v>276943.57</v>
      </c>
      <c r="BF367" s="204">
        <v>23333.279999999999</v>
      </c>
      <c r="BG367" s="204"/>
      <c r="BH367" s="204">
        <v>1749946.91</v>
      </c>
      <c r="BI367" s="204">
        <v>49999.98</v>
      </c>
      <c r="BJ367" s="204">
        <v>55538.879999999997</v>
      </c>
      <c r="BK367" s="204">
        <v>3446.16</v>
      </c>
      <c r="BL367" s="204">
        <v>58949.7</v>
      </c>
      <c r="BM367" s="204"/>
      <c r="BN367" s="204"/>
      <c r="BO367" s="204">
        <v>71166.66</v>
      </c>
      <c r="BP367" s="204"/>
      <c r="BQ367" s="204"/>
      <c r="BR367" s="204">
        <v>58321.08</v>
      </c>
      <c r="BS367" s="204">
        <v>529157.04</v>
      </c>
      <c r="BT367" s="204"/>
      <c r="BU367" s="204"/>
      <c r="BV367" s="204">
        <v>159799.53</v>
      </c>
      <c r="BW367" s="204"/>
      <c r="BX367" s="204"/>
      <c r="BY367" s="204">
        <v>109158.96</v>
      </c>
      <c r="BZ367" s="204"/>
      <c r="CA367" s="204">
        <v>66383.259999999995</v>
      </c>
      <c r="CB367" s="204"/>
      <c r="CC367" s="204"/>
      <c r="CD367" s="204"/>
      <c r="CE367" s="204"/>
      <c r="CF367" s="204"/>
      <c r="CG367" s="204"/>
      <c r="CH367" s="204"/>
      <c r="CI367" s="204">
        <v>64866.66</v>
      </c>
      <c r="CJ367" s="204"/>
      <c r="CK367" s="204">
        <v>41532.660000000003</v>
      </c>
      <c r="CL367" s="204">
        <v>288799.98</v>
      </c>
      <c r="CM367" s="204">
        <v>11599.98</v>
      </c>
    </row>
    <row r="368" spans="1:91" ht="24.6">
      <c r="A368" s="125">
        <v>38</v>
      </c>
      <c r="B368" s="255" t="s">
        <v>1095</v>
      </c>
      <c r="C368" s="128" t="s">
        <v>635</v>
      </c>
      <c r="D368" s="204"/>
      <c r="E368" s="204"/>
      <c r="F368" s="204"/>
      <c r="G368" s="204"/>
      <c r="H368" s="204"/>
      <c r="I368" s="204"/>
      <c r="J368" s="204"/>
      <c r="K368" s="204"/>
      <c r="L368" s="204">
        <v>12000</v>
      </c>
      <c r="M368" s="204"/>
      <c r="N368" s="204"/>
      <c r="O368" s="204"/>
      <c r="P368" s="204"/>
      <c r="Q368" s="204"/>
      <c r="R368" s="204">
        <v>3324.12</v>
      </c>
      <c r="S368" s="204"/>
      <c r="T368" s="204"/>
      <c r="U368" s="204"/>
      <c r="V368" s="204"/>
      <c r="W368" s="204"/>
      <c r="X368" s="204"/>
      <c r="Y368" s="204"/>
      <c r="Z368" s="204">
        <v>13296.8</v>
      </c>
      <c r="AA368" s="204"/>
      <c r="AB368" s="204"/>
      <c r="AC368" s="204"/>
      <c r="AD368" s="204"/>
      <c r="AE368" s="204"/>
      <c r="AF368" s="204"/>
      <c r="AG368" s="204"/>
      <c r="AH368" s="204"/>
      <c r="AI368" s="204"/>
      <c r="AJ368" s="204"/>
      <c r="AK368" s="204"/>
      <c r="AL368" s="204">
        <v>99967.41</v>
      </c>
      <c r="AM368" s="204"/>
      <c r="AN368" s="204"/>
      <c r="AO368" s="204"/>
      <c r="AP368" s="204"/>
      <c r="AQ368" s="204"/>
      <c r="AR368" s="204"/>
      <c r="AS368" s="204"/>
      <c r="AT368" s="204">
        <v>9343.74</v>
      </c>
      <c r="AU368" s="204"/>
      <c r="AV368" s="204"/>
      <c r="AW368" s="204"/>
      <c r="AX368" s="204"/>
      <c r="AY368" s="204"/>
      <c r="AZ368" s="204"/>
      <c r="BA368" s="204"/>
      <c r="BB368" s="204"/>
      <c r="BC368" s="204"/>
      <c r="BD368" s="204">
        <v>131949.06</v>
      </c>
      <c r="BE368" s="204"/>
      <c r="BF368" s="204">
        <v>11966.64</v>
      </c>
      <c r="BG368" s="204"/>
      <c r="BH368" s="204">
        <v>56335.74</v>
      </c>
      <c r="BI368" s="204"/>
      <c r="BJ368" s="204"/>
      <c r="BK368" s="204"/>
      <c r="BL368" s="204">
        <v>8256.84</v>
      </c>
      <c r="BM368" s="204"/>
      <c r="BN368" s="204"/>
      <c r="BO368" s="204"/>
      <c r="BP368" s="204"/>
      <c r="BQ368" s="204"/>
      <c r="BR368" s="204"/>
      <c r="BS368" s="206">
        <v>165000</v>
      </c>
      <c r="BT368" s="206"/>
      <c r="BU368" s="206"/>
      <c r="BV368" s="206"/>
      <c r="BW368" s="206"/>
      <c r="BX368" s="206"/>
      <c r="BY368" s="206">
        <v>23379.48</v>
      </c>
      <c r="BZ368" s="206">
        <v>7234.2</v>
      </c>
      <c r="CA368" s="206"/>
      <c r="CB368" s="206"/>
      <c r="CC368" s="206"/>
      <c r="CD368" s="206"/>
      <c r="CE368" s="206"/>
      <c r="CF368" s="206"/>
      <c r="CG368" s="206"/>
      <c r="CH368" s="206"/>
      <c r="CI368" s="206"/>
      <c r="CJ368" s="206"/>
      <c r="CK368" s="206"/>
      <c r="CL368" s="206"/>
      <c r="CM368" s="206"/>
    </row>
    <row r="369" spans="1:91" ht="24.6">
      <c r="A369" s="125">
        <v>38</v>
      </c>
      <c r="B369" s="255" t="s">
        <v>1096</v>
      </c>
      <c r="C369" s="128" t="s">
        <v>636</v>
      </c>
      <c r="D369" s="204"/>
      <c r="E369" s="204"/>
      <c r="F369" s="204">
        <v>39983.21</v>
      </c>
      <c r="G369" s="204"/>
      <c r="H369" s="204">
        <v>8356.31</v>
      </c>
      <c r="I369" s="204">
        <v>4234.84</v>
      </c>
      <c r="J369" s="204"/>
      <c r="K369" s="204">
        <v>12091.97</v>
      </c>
      <c r="L369" s="204">
        <v>56481.85</v>
      </c>
      <c r="M369" s="204"/>
      <c r="N369" s="204">
        <v>9594.56</v>
      </c>
      <c r="O369" s="204"/>
      <c r="P369" s="204"/>
      <c r="Q369" s="204"/>
      <c r="R369" s="204">
        <v>74323.5</v>
      </c>
      <c r="S369" s="204">
        <v>30823.32</v>
      </c>
      <c r="T369" s="204">
        <v>9733.32</v>
      </c>
      <c r="U369" s="204">
        <v>51649.98</v>
      </c>
      <c r="V369" s="204">
        <v>56485.98</v>
      </c>
      <c r="W369" s="204">
        <v>89138.880000000005</v>
      </c>
      <c r="X369" s="204"/>
      <c r="Y369" s="204">
        <v>30804.86</v>
      </c>
      <c r="Z369" s="204">
        <v>104967.5</v>
      </c>
      <c r="AA369" s="204"/>
      <c r="AB369" s="204">
        <v>60233.279999999999</v>
      </c>
      <c r="AC369" s="204">
        <v>14250</v>
      </c>
      <c r="AD369" s="204"/>
      <c r="AE369" s="204">
        <v>22176.04</v>
      </c>
      <c r="AF369" s="204">
        <v>20578.48</v>
      </c>
      <c r="AG369" s="204"/>
      <c r="AH369" s="204">
        <v>13527.01</v>
      </c>
      <c r="AI369" s="204">
        <v>40157.519999999997</v>
      </c>
      <c r="AJ369" s="204">
        <v>25802.959999999999</v>
      </c>
      <c r="AK369" s="204">
        <v>37850</v>
      </c>
      <c r="AL369" s="204">
        <v>128830.17</v>
      </c>
      <c r="AM369" s="204"/>
      <c r="AN369" s="204"/>
      <c r="AO369" s="204">
        <v>3237.95</v>
      </c>
      <c r="AP369" s="204"/>
      <c r="AQ369" s="204">
        <v>16005</v>
      </c>
      <c r="AR369" s="204">
        <v>7800</v>
      </c>
      <c r="AS369" s="204"/>
      <c r="AT369" s="204">
        <v>30096.959999999999</v>
      </c>
      <c r="AU369" s="204">
        <v>95194.92</v>
      </c>
      <c r="AV369" s="204"/>
      <c r="AW369" s="204"/>
      <c r="AX369" s="204"/>
      <c r="AY369" s="204"/>
      <c r="AZ369" s="204"/>
      <c r="BA369" s="204">
        <v>114763.32</v>
      </c>
      <c r="BB369" s="204">
        <v>98199.99</v>
      </c>
      <c r="BC369" s="204"/>
      <c r="BD369" s="204">
        <v>1461.96</v>
      </c>
      <c r="BE369" s="204">
        <v>126467.7</v>
      </c>
      <c r="BF369" s="204"/>
      <c r="BG369" s="204">
        <v>45597.52</v>
      </c>
      <c r="BH369" s="204">
        <v>161214.96</v>
      </c>
      <c r="BI369" s="204">
        <v>34104.78</v>
      </c>
      <c r="BJ369" s="204">
        <v>81693.179999999993</v>
      </c>
      <c r="BK369" s="204">
        <v>3133.32</v>
      </c>
      <c r="BL369" s="204"/>
      <c r="BM369" s="204">
        <v>16166.67</v>
      </c>
      <c r="BN369" s="204">
        <v>32746.560000000001</v>
      </c>
      <c r="BO369" s="204">
        <v>27885.06</v>
      </c>
      <c r="BP369" s="204">
        <v>44520</v>
      </c>
      <c r="BQ369" s="204">
        <v>14143.27</v>
      </c>
      <c r="BR369" s="204"/>
      <c r="BS369" s="206">
        <v>7333.32</v>
      </c>
      <c r="BT369" s="206"/>
      <c r="BU369" s="206">
        <v>15583.92</v>
      </c>
      <c r="BV369" s="206"/>
      <c r="BW369" s="204">
        <v>9418.98</v>
      </c>
      <c r="BX369" s="206">
        <v>17478.12</v>
      </c>
      <c r="BY369" s="206">
        <v>89507.64</v>
      </c>
      <c r="BZ369" s="206">
        <v>7399.98</v>
      </c>
      <c r="CA369" s="206">
        <v>5953.78</v>
      </c>
      <c r="CB369" s="206"/>
      <c r="CC369" s="206">
        <v>65540.100000000006</v>
      </c>
      <c r="CD369" s="206">
        <v>81226.679999999993</v>
      </c>
      <c r="CE369" s="206"/>
      <c r="CF369" s="206">
        <v>8799.9599999999991</v>
      </c>
      <c r="CG369" s="206">
        <v>6766.44</v>
      </c>
      <c r="CH369" s="206"/>
      <c r="CI369" s="206">
        <v>27450</v>
      </c>
      <c r="CJ369" s="206"/>
      <c r="CK369" s="206">
        <v>94068.72</v>
      </c>
      <c r="CL369" s="206"/>
      <c r="CM369" s="206">
        <v>4159.9799999999996</v>
      </c>
    </row>
    <row r="370" spans="1:91" ht="24.6">
      <c r="A370" s="125">
        <v>38</v>
      </c>
      <c r="B370" s="255" t="s">
        <v>1097</v>
      </c>
      <c r="C370" s="128" t="s">
        <v>1313</v>
      </c>
      <c r="D370" s="204">
        <v>218902.09</v>
      </c>
      <c r="E370" s="204">
        <v>267776.44</v>
      </c>
      <c r="F370" s="204">
        <v>99088.56</v>
      </c>
      <c r="G370" s="204">
        <v>190099.59</v>
      </c>
      <c r="H370" s="204">
        <v>134634.45000000001</v>
      </c>
      <c r="I370" s="204">
        <v>137452.51999999999</v>
      </c>
      <c r="J370" s="204">
        <v>200836.46</v>
      </c>
      <c r="K370" s="204">
        <v>163747.82</v>
      </c>
      <c r="L370" s="204">
        <v>290736.5</v>
      </c>
      <c r="M370" s="204">
        <v>520801.03</v>
      </c>
      <c r="N370" s="204">
        <v>275300.98</v>
      </c>
      <c r="O370" s="204">
        <v>83181.05</v>
      </c>
      <c r="P370" s="204">
        <v>441010.37</v>
      </c>
      <c r="Q370" s="204">
        <v>225568.77</v>
      </c>
      <c r="R370" s="204">
        <v>430741.69</v>
      </c>
      <c r="S370" s="204">
        <v>111135.59</v>
      </c>
      <c r="T370" s="204">
        <v>120590.01</v>
      </c>
      <c r="U370" s="204">
        <v>380505.59999999998</v>
      </c>
      <c r="V370" s="204">
        <v>278651.12</v>
      </c>
      <c r="W370" s="204">
        <v>383092.9</v>
      </c>
      <c r="X370" s="204">
        <v>324129.01</v>
      </c>
      <c r="Y370" s="204">
        <v>263662.48</v>
      </c>
      <c r="Z370" s="204">
        <v>240394.55</v>
      </c>
      <c r="AA370" s="204">
        <v>134231.32999999999</v>
      </c>
      <c r="AB370" s="204">
        <v>113729.71</v>
      </c>
      <c r="AC370" s="204">
        <v>49757.91</v>
      </c>
      <c r="AD370" s="204">
        <v>105324.99</v>
      </c>
      <c r="AE370" s="204">
        <v>326368.39</v>
      </c>
      <c r="AF370" s="204">
        <v>48202.38</v>
      </c>
      <c r="AG370" s="204">
        <v>117968.24</v>
      </c>
      <c r="AH370" s="204">
        <v>136720.67000000001</v>
      </c>
      <c r="AI370" s="204">
        <v>52885.17</v>
      </c>
      <c r="AJ370" s="204">
        <v>171548.4</v>
      </c>
      <c r="AK370" s="204">
        <v>244059.67</v>
      </c>
      <c r="AL370" s="204">
        <v>1344357.79</v>
      </c>
      <c r="AM370" s="204">
        <v>292607.07</v>
      </c>
      <c r="AN370" s="204">
        <v>67473.009999999995</v>
      </c>
      <c r="AO370" s="204">
        <v>611924.02</v>
      </c>
      <c r="AP370" s="204">
        <v>478933.99</v>
      </c>
      <c r="AQ370" s="204">
        <v>334657.96999999997</v>
      </c>
      <c r="AR370" s="204">
        <v>67253.919999999998</v>
      </c>
      <c r="AS370" s="204">
        <v>2619073.1800000002</v>
      </c>
      <c r="AT370" s="204">
        <v>213713.91</v>
      </c>
      <c r="AU370" s="204">
        <v>717208.44</v>
      </c>
      <c r="AV370" s="204">
        <v>238335.54</v>
      </c>
      <c r="AW370" s="204">
        <v>117526.43</v>
      </c>
      <c r="AX370" s="204">
        <v>85376.11</v>
      </c>
      <c r="AY370" s="204">
        <v>126294.45</v>
      </c>
      <c r="AZ370" s="204">
        <v>203907.67</v>
      </c>
      <c r="BA370" s="204">
        <v>407321.14</v>
      </c>
      <c r="BB370" s="204">
        <v>359065.76</v>
      </c>
      <c r="BC370" s="204">
        <v>186599.02</v>
      </c>
      <c r="BD370" s="204">
        <v>1218782.58</v>
      </c>
      <c r="BE370" s="204">
        <v>425921.97</v>
      </c>
      <c r="BF370" s="204">
        <v>161965.18</v>
      </c>
      <c r="BG370" s="204">
        <v>209063.5</v>
      </c>
      <c r="BH370" s="204">
        <v>415297.23</v>
      </c>
      <c r="BI370" s="204">
        <v>15454.62</v>
      </c>
      <c r="BJ370" s="204">
        <v>60301.41</v>
      </c>
      <c r="BK370" s="204">
        <v>242756.65</v>
      </c>
      <c r="BL370" s="204">
        <v>158952.32000000001</v>
      </c>
      <c r="BM370" s="204">
        <v>529894.34</v>
      </c>
      <c r="BN370" s="204">
        <v>236871.33</v>
      </c>
      <c r="BO370" s="204">
        <v>386425.39</v>
      </c>
      <c r="BP370" s="204">
        <v>716047.73</v>
      </c>
      <c r="BQ370" s="204">
        <v>620468.56000000006</v>
      </c>
      <c r="BR370" s="204">
        <v>287989.68</v>
      </c>
      <c r="BS370" s="204"/>
      <c r="BT370" s="204">
        <v>317980.05</v>
      </c>
      <c r="BU370" s="204">
        <v>335674.38</v>
      </c>
      <c r="BV370" s="204">
        <v>560705.87</v>
      </c>
      <c r="BW370" s="204">
        <v>82291.759999999995</v>
      </c>
      <c r="BX370" s="204">
        <v>187074.2</v>
      </c>
      <c r="BY370" s="204">
        <v>721145.04</v>
      </c>
      <c r="BZ370" s="204">
        <v>113897.72</v>
      </c>
      <c r="CA370" s="204">
        <v>29604.639999999999</v>
      </c>
      <c r="CB370" s="204">
        <v>290924.78999999998</v>
      </c>
      <c r="CC370" s="204">
        <v>510376.93</v>
      </c>
      <c r="CD370" s="204">
        <v>191972.45</v>
      </c>
      <c r="CE370" s="204">
        <v>257156.29</v>
      </c>
      <c r="CF370" s="204">
        <v>295349.94</v>
      </c>
      <c r="CG370" s="204">
        <v>279795.05</v>
      </c>
      <c r="CH370" s="204">
        <v>161228.79999999999</v>
      </c>
      <c r="CI370" s="204">
        <v>73258.34</v>
      </c>
      <c r="CJ370" s="204">
        <v>129628.55</v>
      </c>
      <c r="CK370" s="204">
        <v>592327.61</v>
      </c>
      <c r="CL370" s="204">
        <v>121023.92</v>
      </c>
      <c r="CM370" s="204">
        <v>122408.38</v>
      </c>
    </row>
    <row r="371" spans="1:91" ht="24.6">
      <c r="A371" s="125">
        <v>38</v>
      </c>
      <c r="B371" s="255" t="s">
        <v>1098</v>
      </c>
      <c r="C371" s="128" t="s">
        <v>1314</v>
      </c>
      <c r="D371" s="204"/>
      <c r="E371" s="204">
        <v>425974.84</v>
      </c>
      <c r="F371" s="204">
        <v>215771.43</v>
      </c>
      <c r="G371" s="204">
        <v>221204.38</v>
      </c>
      <c r="H371" s="204">
        <v>313960.81</v>
      </c>
      <c r="I371" s="204">
        <v>304663.09999999998</v>
      </c>
      <c r="J371" s="204">
        <v>260628.99</v>
      </c>
      <c r="K371" s="204">
        <v>403359.18</v>
      </c>
      <c r="L371" s="204">
        <v>728738.73</v>
      </c>
      <c r="M371" s="204">
        <v>541573.91</v>
      </c>
      <c r="N371" s="204">
        <v>220958.47</v>
      </c>
      <c r="O371" s="204">
        <v>409595.16</v>
      </c>
      <c r="P371" s="204">
        <v>1525079.74</v>
      </c>
      <c r="Q371" s="204">
        <v>420400.02</v>
      </c>
      <c r="R371" s="204">
        <v>510800.58</v>
      </c>
      <c r="S371" s="204">
        <v>234313.26</v>
      </c>
      <c r="T371" s="204">
        <v>160539.99</v>
      </c>
      <c r="U371" s="204">
        <v>101359.98</v>
      </c>
      <c r="V371" s="204">
        <v>236333.32</v>
      </c>
      <c r="W371" s="204">
        <v>477066.64</v>
      </c>
      <c r="X371" s="204">
        <v>470706.86</v>
      </c>
      <c r="Y371" s="204">
        <v>528899.24</v>
      </c>
      <c r="Z371" s="204">
        <v>256295.89</v>
      </c>
      <c r="AA371" s="204">
        <v>695419.98</v>
      </c>
      <c r="AB371" s="204">
        <v>147000</v>
      </c>
      <c r="AC371" s="204">
        <v>289899.96000000002</v>
      </c>
      <c r="AD371" s="204">
        <v>420000</v>
      </c>
      <c r="AE371" s="204">
        <v>332999</v>
      </c>
      <c r="AF371" s="204">
        <v>198444.82</v>
      </c>
      <c r="AG371" s="204">
        <v>262216.44</v>
      </c>
      <c r="AH371" s="204">
        <v>668599.97</v>
      </c>
      <c r="AI371" s="204">
        <v>163943.28</v>
      </c>
      <c r="AJ371" s="204">
        <v>893611.52000000002</v>
      </c>
      <c r="AK371" s="204">
        <v>280400.01</v>
      </c>
      <c r="AL371" s="204">
        <v>1564595.52</v>
      </c>
      <c r="AM371" s="204">
        <v>473849.94</v>
      </c>
      <c r="AN371" s="204"/>
      <c r="AO371" s="204">
        <v>1080749.8799999999</v>
      </c>
      <c r="AP371" s="204">
        <v>508599.03999999998</v>
      </c>
      <c r="AQ371" s="204">
        <v>204334.98</v>
      </c>
      <c r="AR371" s="204">
        <v>291835.40000000002</v>
      </c>
      <c r="AS371" s="204">
        <v>395868.32</v>
      </c>
      <c r="AT371" s="204">
        <v>256398.92</v>
      </c>
      <c r="AU371" s="204">
        <v>996123.24</v>
      </c>
      <c r="AV371" s="204">
        <v>629140</v>
      </c>
      <c r="AW371" s="204">
        <v>402852.66</v>
      </c>
      <c r="AX371" s="204">
        <v>151465.69</v>
      </c>
      <c r="AY371" s="204">
        <v>467157.96</v>
      </c>
      <c r="AZ371" s="204">
        <v>605100.43000000005</v>
      </c>
      <c r="BA371" s="204">
        <v>449863.78</v>
      </c>
      <c r="BB371" s="204">
        <v>465833.35</v>
      </c>
      <c r="BC371" s="204">
        <v>6499.98</v>
      </c>
      <c r="BD371" s="204">
        <v>1043852.29</v>
      </c>
      <c r="BE371" s="204">
        <v>280589.88</v>
      </c>
      <c r="BF371" s="204"/>
      <c r="BG371" s="204">
        <v>67166.64</v>
      </c>
      <c r="BH371" s="204">
        <v>382166.4</v>
      </c>
      <c r="BI371" s="204">
        <v>80299.8</v>
      </c>
      <c r="BJ371" s="204">
        <v>751899.78</v>
      </c>
      <c r="BK371" s="204">
        <v>4399.9799999999996</v>
      </c>
      <c r="BL371" s="204">
        <v>303685.31</v>
      </c>
      <c r="BM371" s="204">
        <v>637379</v>
      </c>
      <c r="BN371" s="204">
        <v>329395.02</v>
      </c>
      <c r="BO371" s="204">
        <v>74500.02</v>
      </c>
      <c r="BP371" s="204">
        <v>138966.65</v>
      </c>
      <c r="BQ371" s="204">
        <v>467799.99</v>
      </c>
      <c r="BR371" s="204">
        <v>238690.02</v>
      </c>
      <c r="BS371" s="204">
        <v>308257.34999999998</v>
      </c>
      <c r="BT371" s="204">
        <v>448699.02</v>
      </c>
      <c r="BU371" s="204">
        <v>269333.32</v>
      </c>
      <c r="BV371" s="204">
        <v>927936.14</v>
      </c>
      <c r="BW371" s="204">
        <v>339198.96</v>
      </c>
      <c r="BX371" s="204"/>
      <c r="BY371" s="204">
        <v>569469.38</v>
      </c>
      <c r="BZ371" s="204">
        <v>204000</v>
      </c>
      <c r="CA371" s="204"/>
      <c r="CB371" s="204">
        <v>624000</v>
      </c>
      <c r="CC371" s="204">
        <v>17617.52</v>
      </c>
      <c r="CD371" s="204">
        <v>199999.98</v>
      </c>
      <c r="CE371" s="204">
        <v>263748.01</v>
      </c>
      <c r="CF371" s="204">
        <v>564648.98</v>
      </c>
      <c r="CG371" s="204">
        <v>385500</v>
      </c>
      <c r="CH371" s="204">
        <v>286566.5</v>
      </c>
      <c r="CI371" s="204">
        <v>544300.02</v>
      </c>
      <c r="CJ371" s="204">
        <v>247999.98</v>
      </c>
      <c r="CK371" s="204">
        <v>785249</v>
      </c>
      <c r="CL371" s="204">
        <v>3000.06</v>
      </c>
      <c r="CM371" s="204">
        <v>41650.019999999997</v>
      </c>
    </row>
    <row r="372" spans="1:91" ht="24.6">
      <c r="A372" s="125">
        <v>38</v>
      </c>
      <c r="B372" s="255" t="s">
        <v>1099</v>
      </c>
      <c r="C372" s="128" t="s">
        <v>637</v>
      </c>
      <c r="D372" s="204">
        <v>92282.47</v>
      </c>
      <c r="E372" s="204">
        <v>152473.92000000001</v>
      </c>
      <c r="F372" s="204">
        <v>59632.76</v>
      </c>
      <c r="G372" s="204">
        <v>182382.89</v>
      </c>
      <c r="H372" s="204">
        <v>46045.8</v>
      </c>
      <c r="I372" s="204">
        <v>52816.17</v>
      </c>
      <c r="J372" s="204">
        <v>70625.3</v>
      </c>
      <c r="K372" s="204">
        <v>125757.98</v>
      </c>
      <c r="L372" s="204">
        <v>116984</v>
      </c>
      <c r="M372" s="204">
        <v>131183.94</v>
      </c>
      <c r="N372" s="204">
        <v>113786.66</v>
      </c>
      <c r="O372" s="204">
        <v>43697.77</v>
      </c>
      <c r="P372" s="204">
        <v>354725.52</v>
      </c>
      <c r="Q372" s="204">
        <v>1217.3499999999999</v>
      </c>
      <c r="R372" s="204">
        <v>6448.98</v>
      </c>
      <c r="S372" s="204">
        <v>4749.96</v>
      </c>
      <c r="T372" s="204">
        <v>29839.98</v>
      </c>
      <c r="U372" s="204">
        <v>523326.21</v>
      </c>
      <c r="V372" s="204">
        <v>96999</v>
      </c>
      <c r="W372" s="204">
        <v>72500.009999999995</v>
      </c>
      <c r="X372" s="204">
        <v>437311.6</v>
      </c>
      <c r="Y372" s="204">
        <v>122259.29</v>
      </c>
      <c r="Z372" s="204">
        <v>5614.58</v>
      </c>
      <c r="AA372" s="204">
        <v>73207.61</v>
      </c>
      <c r="AB372" s="204">
        <v>42196.21</v>
      </c>
      <c r="AC372" s="204">
        <v>2214.96</v>
      </c>
      <c r="AD372" s="204">
        <v>44669.1</v>
      </c>
      <c r="AE372" s="204">
        <v>29583.34</v>
      </c>
      <c r="AF372" s="204"/>
      <c r="AG372" s="204">
        <v>203295.35</v>
      </c>
      <c r="AH372" s="204">
        <v>67839.34</v>
      </c>
      <c r="AI372" s="204">
        <v>53934.29</v>
      </c>
      <c r="AJ372" s="204">
        <v>6780.69</v>
      </c>
      <c r="AK372" s="204">
        <v>55316.67</v>
      </c>
      <c r="AL372" s="204">
        <v>268859.94</v>
      </c>
      <c r="AM372" s="204">
        <v>52589.94</v>
      </c>
      <c r="AN372" s="204">
        <v>51039.02</v>
      </c>
      <c r="AO372" s="204">
        <v>3276.66</v>
      </c>
      <c r="AP372" s="204">
        <v>76496.09</v>
      </c>
      <c r="AQ372" s="204">
        <v>180351.4</v>
      </c>
      <c r="AR372" s="204">
        <v>67589.02</v>
      </c>
      <c r="AS372" s="204">
        <v>71237.86</v>
      </c>
      <c r="AT372" s="204">
        <v>105349.68</v>
      </c>
      <c r="AU372" s="204">
        <v>90851.64</v>
      </c>
      <c r="AV372" s="204">
        <v>84283.3</v>
      </c>
      <c r="AW372" s="204">
        <v>101289.72</v>
      </c>
      <c r="AX372" s="204">
        <v>126551.64</v>
      </c>
      <c r="AY372" s="204">
        <v>5700</v>
      </c>
      <c r="AZ372" s="204">
        <v>145033.01999999999</v>
      </c>
      <c r="BA372" s="204">
        <v>24128.799999999999</v>
      </c>
      <c r="BB372" s="204">
        <v>65549.98</v>
      </c>
      <c r="BC372" s="204">
        <v>28827.8</v>
      </c>
      <c r="BD372" s="204">
        <v>399733.56</v>
      </c>
      <c r="BE372" s="204">
        <v>68231.25</v>
      </c>
      <c r="BF372" s="204">
        <v>8024.9</v>
      </c>
      <c r="BG372" s="204">
        <v>17473.86</v>
      </c>
      <c r="BH372" s="204">
        <v>207556.25</v>
      </c>
      <c r="BI372" s="204">
        <v>13949.7</v>
      </c>
      <c r="BJ372" s="204">
        <v>692334.26</v>
      </c>
      <c r="BK372" s="204">
        <v>3462.02</v>
      </c>
      <c r="BL372" s="204">
        <v>12772.02</v>
      </c>
      <c r="BM372" s="204">
        <v>94343.13</v>
      </c>
      <c r="BN372" s="204">
        <v>44127.34</v>
      </c>
      <c r="BO372" s="204">
        <v>349487.68</v>
      </c>
      <c r="BP372" s="204">
        <v>94586.28</v>
      </c>
      <c r="BQ372" s="204">
        <v>245738.07</v>
      </c>
      <c r="BR372" s="204">
        <v>416975.31</v>
      </c>
      <c r="BS372" s="206">
        <v>882331.15</v>
      </c>
      <c r="BT372" s="206">
        <v>78191.570000000007</v>
      </c>
      <c r="BU372" s="206">
        <v>59107.839999999997</v>
      </c>
      <c r="BV372" s="206">
        <v>674211.24</v>
      </c>
      <c r="BW372" s="204">
        <v>18927.060000000001</v>
      </c>
      <c r="BX372" s="206">
        <v>72571.08</v>
      </c>
      <c r="BY372" s="206">
        <v>141415.06</v>
      </c>
      <c r="BZ372" s="206">
        <v>25845.13</v>
      </c>
      <c r="CA372" s="206">
        <v>7582.75</v>
      </c>
      <c r="CB372" s="206">
        <v>116050.02</v>
      </c>
      <c r="CC372" s="206">
        <v>444042.01</v>
      </c>
      <c r="CD372" s="206">
        <v>50825.82</v>
      </c>
      <c r="CE372" s="206">
        <v>43197.67</v>
      </c>
      <c r="CF372" s="206">
        <v>2309.8200000000002</v>
      </c>
      <c r="CG372" s="204">
        <v>23450.13</v>
      </c>
      <c r="CH372" s="204">
        <v>41372.239999999998</v>
      </c>
      <c r="CI372" s="206">
        <v>50241.48</v>
      </c>
      <c r="CJ372" s="206">
        <v>28260.48</v>
      </c>
      <c r="CK372" s="206">
        <v>547863.92000000004</v>
      </c>
      <c r="CL372" s="206">
        <v>28763.040000000001</v>
      </c>
      <c r="CM372" s="206">
        <v>8889.01</v>
      </c>
    </row>
    <row r="373" spans="1:91" ht="24.6">
      <c r="A373" s="125">
        <v>38</v>
      </c>
      <c r="B373" s="255" t="s">
        <v>1100</v>
      </c>
      <c r="C373" s="128" t="s">
        <v>638</v>
      </c>
      <c r="D373" s="204"/>
      <c r="E373" s="204">
        <v>28013.200000000001</v>
      </c>
      <c r="F373" s="204">
        <v>19804.22</v>
      </c>
      <c r="G373" s="204">
        <v>92494.76</v>
      </c>
      <c r="H373" s="204">
        <v>23667.65</v>
      </c>
      <c r="I373" s="204">
        <v>21696.17</v>
      </c>
      <c r="J373" s="204">
        <v>28363.14</v>
      </c>
      <c r="K373" s="204">
        <v>26011.7</v>
      </c>
      <c r="L373" s="204">
        <v>53233.77</v>
      </c>
      <c r="M373" s="204">
        <v>65990.42</v>
      </c>
      <c r="N373" s="204">
        <v>53775.18</v>
      </c>
      <c r="O373" s="204">
        <v>26420.98</v>
      </c>
      <c r="P373" s="204">
        <v>51548.46</v>
      </c>
      <c r="Q373" s="204">
        <v>21250.02</v>
      </c>
      <c r="R373" s="204">
        <v>35105.58</v>
      </c>
      <c r="S373" s="204">
        <v>19290.72</v>
      </c>
      <c r="T373" s="204">
        <v>23428.57</v>
      </c>
      <c r="U373" s="204">
        <v>39283.919999999998</v>
      </c>
      <c r="V373" s="204">
        <v>15581.28</v>
      </c>
      <c r="W373" s="204">
        <v>4416.67</v>
      </c>
      <c r="X373" s="204">
        <v>369469.56</v>
      </c>
      <c r="Y373" s="204">
        <v>41080.85</v>
      </c>
      <c r="Z373" s="204">
        <v>4298.1899999999996</v>
      </c>
      <c r="AA373" s="204">
        <v>4638.42</v>
      </c>
      <c r="AB373" s="204">
        <v>16704.72</v>
      </c>
      <c r="AC373" s="204">
        <v>12809.22</v>
      </c>
      <c r="AD373" s="204">
        <v>33208.980000000003</v>
      </c>
      <c r="AE373" s="204">
        <v>16524.830000000002</v>
      </c>
      <c r="AF373" s="204">
        <v>41425.18</v>
      </c>
      <c r="AG373" s="204">
        <v>32536.38</v>
      </c>
      <c r="AH373" s="204">
        <v>15600</v>
      </c>
      <c r="AI373" s="204">
        <v>19651.96</v>
      </c>
      <c r="AJ373" s="204">
        <v>63726.97</v>
      </c>
      <c r="AK373" s="204">
        <v>4740</v>
      </c>
      <c r="AL373" s="204">
        <v>424453.39</v>
      </c>
      <c r="AM373" s="204">
        <v>33340.120000000003</v>
      </c>
      <c r="AN373" s="204">
        <v>14991.73</v>
      </c>
      <c r="AO373" s="204">
        <v>9779.94</v>
      </c>
      <c r="AP373" s="204">
        <v>19492.47</v>
      </c>
      <c r="AQ373" s="204">
        <v>24389.98</v>
      </c>
      <c r="AR373" s="204">
        <v>2859.99</v>
      </c>
      <c r="AS373" s="204">
        <v>179498.67</v>
      </c>
      <c r="AT373" s="204">
        <v>22227.47</v>
      </c>
      <c r="AU373" s="204">
        <v>67170.899999999994</v>
      </c>
      <c r="AV373" s="204">
        <v>21153.3</v>
      </c>
      <c r="AW373" s="204">
        <v>9651.27</v>
      </c>
      <c r="AX373" s="204">
        <v>26818.86</v>
      </c>
      <c r="AY373" s="204">
        <v>30000</v>
      </c>
      <c r="AZ373" s="204">
        <v>32276.639999999999</v>
      </c>
      <c r="BA373" s="204">
        <v>7396.8</v>
      </c>
      <c r="BB373" s="204">
        <v>51367.58</v>
      </c>
      <c r="BC373" s="204">
        <v>22274.52</v>
      </c>
      <c r="BD373" s="204">
        <v>305251.98</v>
      </c>
      <c r="BE373" s="204">
        <v>10326.83</v>
      </c>
      <c r="BF373" s="204">
        <v>15039.12</v>
      </c>
      <c r="BG373" s="204">
        <v>22981.86</v>
      </c>
      <c r="BH373" s="204">
        <v>53118.36</v>
      </c>
      <c r="BI373" s="204">
        <v>31350.36</v>
      </c>
      <c r="BJ373" s="204">
        <v>70841.34</v>
      </c>
      <c r="BK373" s="204">
        <v>33150</v>
      </c>
      <c r="BL373" s="204">
        <v>39419.589999999997</v>
      </c>
      <c r="BM373" s="204">
        <v>185616.83</v>
      </c>
      <c r="BN373" s="204">
        <v>31030.02</v>
      </c>
      <c r="BO373" s="204">
        <v>111601</v>
      </c>
      <c r="BP373" s="204">
        <v>113350.47</v>
      </c>
      <c r="BQ373" s="204">
        <v>112092.34</v>
      </c>
      <c r="BR373" s="204">
        <v>22255.64</v>
      </c>
      <c r="BS373" s="204">
        <v>49238.35</v>
      </c>
      <c r="BT373" s="204">
        <v>73358.75</v>
      </c>
      <c r="BU373" s="204">
        <v>8179.98</v>
      </c>
      <c r="BV373" s="204">
        <v>375618.5</v>
      </c>
      <c r="BW373" s="204">
        <v>59060.04</v>
      </c>
      <c r="BX373" s="204">
        <v>24909.42</v>
      </c>
      <c r="BY373" s="204">
        <v>241132.16</v>
      </c>
      <c r="BZ373" s="204">
        <v>4884.0200000000004</v>
      </c>
      <c r="CA373" s="204">
        <v>3265.33</v>
      </c>
      <c r="CB373" s="204">
        <v>44383.61</v>
      </c>
      <c r="CC373" s="204">
        <v>7155</v>
      </c>
      <c r="CD373" s="204">
        <v>33150</v>
      </c>
      <c r="CE373" s="204">
        <v>26982.04</v>
      </c>
      <c r="CF373" s="204">
        <v>25720.3</v>
      </c>
      <c r="CG373" s="204">
        <v>28678.98</v>
      </c>
      <c r="CH373" s="204">
        <v>3614.5</v>
      </c>
      <c r="CI373" s="204">
        <v>4315</v>
      </c>
      <c r="CJ373" s="204">
        <v>16974</v>
      </c>
      <c r="CK373" s="204">
        <v>6104.92</v>
      </c>
      <c r="CL373" s="204">
        <v>34759.33</v>
      </c>
      <c r="CM373" s="204">
        <v>24176.799999999999</v>
      </c>
    </row>
    <row r="374" spans="1:91" ht="24.6">
      <c r="A374" s="125">
        <v>38</v>
      </c>
      <c r="B374" s="255" t="s">
        <v>1101</v>
      </c>
      <c r="C374" s="128" t="s">
        <v>639</v>
      </c>
      <c r="D374" s="204">
        <v>18267.650000000001</v>
      </c>
      <c r="E374" s="204">
        <v>54652.61</v>
      </c>
      <c r="F374" s="204">
        <v>6040.15</v>
      </c>
      <c r="G374" s="204"/>
      <c r="H374" s="204">
        <v>3409.29</v>
      </c>
      <c r="I374" s="204">
        <v>8101.35</v>
      </c>
      <c r="J374" s="204">
        <v>11143.86</v>
      </c>
      <c r="K374" s="204">
        <v>30512.25</v>
      </c>
      <c r="L374" s="204">
        <v>2375</v>
      </c>
      <c r="M374" s="204">
        <v>29068.69</v>
      </c>
      <c r="N374" s="204">
        <v>8342.25</v>
      </c>
      <c r="O374" s="204"/>
      <c r="P374" s="204">
        <v>57259.83</v>
      </c>
      <c r="Q374" s="204"/>
      <c r="R374" s="204">
        <v>41584.94</v>
      </c>
      <c r="S374" s="204">
        <v>8750</v>
      </c>
      <c r="T374" s="204">
        <v>10113.09</v>
      </c>
      <c r="U374" s="204">
        <v>17980.02</v>
      </c>
      <c r="V374" s="204">
        <v>23058.48</v>
      </c>
      <c r="W374" s="204"/>
      <c r="X374" s="204"/>
      <c r="Y374" s="204"/>
      <c r="Z374" s="204"/>
      <c r="AA374" s="204"/>
      <c r="AB374" s="204">
        <v>30092.04</v>
      </c>
      <c r="AC374" s="204">
        <v>2790.74</v>
      </c>
      <c r="AD374" s="204">
        <v>22249.98</v>
      </c>
      <c r="AE374" s="204">
        <v>71016.83</v>
      </c>
      <c r="AF374" s="204">
        <v>4240.3999999999996</v>
      </c>
      <c r="AG374" s="204">
        <v>17643.16</v>
      </c>
      <c r="AH374" s="204">
        <v>7637.5</v>
      </c>
      <c r="AI374" s="204">
        <v>59647.02</v>
      </c>
      <c r="AJ374" s="204"/>
      <c r="AK374" s="204">
        <v>4225</v>
      </c>
      <c r="AL374" s="204">
        <v>159718.10999999999</v>
      </c>
      <c r="AM374" s="204"/>
      <c r="AN374" s="204"/>
      <c r="AO374" s="204">
        <v>12124.98</v>
      </c>
      <c r="AP374" s="204"/>
      <c r="AQ374" s="204"/>
      <c r="AR374" s="204">
        <v>11355.3</v>
      </c>
      <c r="AS374" s="204">
        <v>33750.019999999997</v>
      </c>
      <c r="AT374" s="204">
        <v>7487.04</v>
      </c>
      <c r="AU374" s="204">
        <v>20776.32</v>
      </c>
      <c r="AV374" s="204">
        <v>21670.6</v>
      </c>
      <c r="AW374" s="204"/>
      <c r="AX374" s="204"/>
      <c r="AY374" s="204"/>
      <c r="AZ374" s="204">
        <v>28890</v>
      </c>
      <c r="BA374" s="204">
        <v>18212.939999999999</v>
      </c>
      <c r="BB374" s="204">
        <v>38373.339999999997</v>
      </c>
      <c r="BC374" s="204">
        <v>47855.56</v>
      </c>
      <c r="BD374" s="204"/>
      <c r="BE374" s="204">
        <v>1123.98</v>
      </c>
      <c r="BF374" s="204"/>
      <c r="BG374" s="204">
        <v>17235.560000000001</v>
      </c>
      <c r="BH374" s="204">
        <v>5233.08</v>
      </c>
      <c r="BI374" s="204">
        <v>1499.82</v>
      </c>
      <c r="BJ374" s="204"/>
      <c r="BK374" s="204">
        <v>3449.98</v>
      </c>
      <c r="BL374" s="204"/>
      <c r="BM374" s="204">
        <v>28312.73</v>
      </c>
      <c r="BN374" s="204">
        <v>9082.98</v>
      </c>
      <c r="BO374" s="204">
        <v>55866.17</v>
      </c>
      <c r="BP374" s="204">
        <v>22095.9</v>
      </c>
      <c r="BQ374" s="204">
        <v>42111.99</v>
      </c>
      <c r="BR374" s="204">
        <v>10499</v>
      </c>
      <c r="BS374" s="204"/>
      <c r="BT374" s="204"/>
      <c r="BU374" s="204">
        <v>636.79999999999995</v>
      </c>
      <c r="BV374" s="204">
        <v>53357.82</v>
      </c>
      <c r="BW374" s="204"/>
      <c r="BX374" s="204">
        <v>7700.9</v>
      </c>
      <c r="BY374" s="204"/>
      <c r="BZ374" s="204">
        <v>17866.46</v>
      </c>
      <c r="CA374" s="204">
        <v>5698.97</v>
      </c>
      <c r="CB374" s="204">
        <v>40316.080000000002</v>
      </c>
      <c r="CC374" s="204"/>
      <c r="CD374" s="204"/>
      <c r="CE374" s="204">
        <v>39247.65</v>
      </c>
      <c r="CF374" s="204">
        <v>14500.02</v>
      </c>
      <c r="CG374" s="204">
        <v>7207.5</v>
      </c>
      <c r="CH374" s="204">
        <v>14527.78</v>
      </c>
      <c r="CI374" s="204">
        <v>1624.98</v>
      </c>
      <c r="CJ374" s="204">
        <v>16023.12</v>
      </c>
      <c r="CK374" s="204"/>
      <c r="CL374" s="204">
        <v>13490.02</v>
      </c>
      <c r="CM374" s="204"/>
    </row>
    <row r="375" spans="1:91" ht="24.6">
      <c r="A375" s="125">
        <v>38</v>
      </c>
      <c r="B375" s="255" t="s">
        <v>1102</v>
      </c>
      <c r="C375" s="128" t="s">
        <v>1315</v>
      </c>
      <c r="D375" s="204">
        <v>2383.27</v>
      </c>
      <c r="E375" s="204">
        <v>1552.45</v>
      </c>
      <c r="F375" s="204"/>
      <c r="G375" s="204"/>
      <c r="H375" s="204"/>
      <c r="I375" s="204">
        <v>3102.56</v>
      </c>
      <c r="J375" s="204">
        <v>8851.0400000000009</v>
      </c>
      <c r="K375" s="204"/>
      <c r="L375" s="204">
        <v>3700</v>
      </c>
      <c r="M375" s="204">
        <v>347.69</v>
      </c>
      <c r="N375" s="204"/>
      <c r="O375" s="204"/>
      <c r="P375" s="204"/>
      <c r="Q375" s="204"/>
      <c r="R375" s="204">
        <v>2558.5</v>
      </c>
      <c r="S375" s="204"/>
      <c r="T375" s="204">
        <v>4999.9799999999996</v>
      </c>
      <c r="U375" s="204">
        <v>6418.02</v>
      </c>
      <c r="V375" s="204"/>
      <c r="W375" s="204"/>
      <c r="X375" s="204"/>
      <c r="Y375" s="204"/>
      <c r="Z375" s="204"/>
      <c r="AA375" s="204"/>
      <c r="AB375" s="204"/>
      <c r="AC375" s="204"/>
      <c r="AD375" s="204">
        <v>1934.88</v>
      </c>
      <c r="AE375" s="204">
        <v>3499</v>
      </c>
      <c r="AF375" s="204"/>
      <c r="AG375" s="204">
        <v>67411.839999999997</v>
      </c>
      <c r="AH375" s="204"/>
      <c r="AI375" s="204"/>
      <c r="AJ375" s="204"/>
      <c r="AK375" s="204"/>
      <c r="AL375" s="204">
        <v>102324.45</v>
      </c>
      <c r="AM375" s="204"/>
      <c r="AN375" s="204"/>
      <c r="AO375" s="204">
        <v>12783.32</v>
      </c>
      <c r="AP375" s="204"/>
      <c r="AQ375" s="204"/>
      <c r="AR375" s="204"/>
      <c r="AS375" s="204"/>
      <c r="AT375" s="204"/>
      <c r="AU375" s="204"/>
      <c r="AV375" s="204">
        <v>2149</v>
      </c>
      <c r="AW375" s="204"/>
      <c r="AX375" s="204"/>
      <c r="AY375" s="204"/>
      <c r="AZ375" s="204"/>
      <c r="BA375" s="204"/>
      <c r="BB375" s="204"/>
      <c r="BC375" s="204"/>
      <c r="BD375" s="204"/>
      <c r="BE375" s="204"/>
      <c r="BF375" s="204"/>
      <c r="BG375" s="204"/>
      <c r="BH375" s="204">
        <v>53449.54</v>
      </c>
      <c r="BI375" s="204"/>
      <c r="BJ375" s="204"/>
      <c r="BK375" s="204">
        <v>11493.34</v>
      </c>
      <c r="BL375" s="204">
        <v>13541.7</v>
      </c>
      <c r="BM375" s="204"/>
      <c r="BN375" s="204"/>
      <c r="BO375" s="204"/>
      <c r="BP375" s="204"/>
      <c r="BQ375" s="204"/>
      <c r="BR375" s="204"/>
      <c r="BS375" s="204"/>
      <c r="BT375" s="204"/>
      <c r="BU375" s="204">
        <v>36099.96</v>
      </c>
      <c r="BV375" s="204"/>
      <c r="BW375" s="204"/>
      <c r="BX375" s="204">
        <v>138083.34</v>
      </c>
      <c r="BY375" s="204"/>
      <c r="BZ375" s="204"/>
      <c r="CA375" s="204"/>
      <c r="CB375" s="204">
        <v>27000</v>
      </c>
      <c r="CC375" s="204"/>
      <c r="CD375" s="204"/>
      <c r="CE375" s="204"/>
      <c r="CF375" s="204"/>
      <c r="CG375" s="204"/>
      <c r="CH375" s="204">
        <v>3999.78</v>
      </c>
      <c r="CI375" s="204"/>
      <c r="CJ375" s="204">
        <v>1500</v>
      </c>
      <c r="CK375" s="204"/>
      <c r="CL375" s="204"/>
      <c r="CM375" s="204">
        <v>20700</v>
      </c>
    </row>
    <row r="376" spans="1:91" ht="24.6">
      <c r="A376" s="125">
        <v>38</v>
      </c>
      <c r="B376" s="255" t="s">
        <v>1103</v>
      </c>
      <c r="C376" s="128" t="s">
        <v>1316</v>
      </c>
      <c r="D376" s="204">
        <v>9229176.5</v>
      </c>
      <c r="E376" s="204">
        <v>1502497.72</v>
      </c>
      <c r="F376" s="204">
        <v>681700.42</v>
      </c>
      <c r="G376" s="204">
        <v>2408348.09</v>
      </c>
      <c r="H376" s="204">
        <v>1181310.2</v>
      </c>
      <c r="I376" s="204">
        <v>1063507.1399999999</v>
      </c>
      <c r="J376" s="204">
        <v>1548316.78</v>
      </c>
      <c r="K376" s="204">
        <v>4008482.54</v>
      </c>
      <c r="L376" s="204">
        <v>1249014.56</v>
      </c>
      <c r="M376" s="204">
        <v>2904755.39</v>
      </c>
      <c r="N376" s="204">
        <v>4484692.0599999996</v>
      </c>
      <c r="O376" s="204">
        <v>656242.47</v>
      </c>
      <c r="P376" s="204">
        <v>9240965</v>
      </c>
      <c r="Q376" s="204">
        <v>1387682.65</v>
      </c>
      <c r="R376" s="204">
        <v>1112426.3400000001</v>
      </c>
      <c r="S376" s="204">
        <v>2831220.88</v>
      </c>
      <c r="T376" s="204">
        <v>876070.92</v>
      </c>
      <c r="U376" s="204">
        <v>1580006.33</v>
      </c>
      <c r="V376" s="204">
        <v>648455</v>
      </c>
      <c r="W376" s="204">
        <v>879700.54</v>
      </c>
      <c r="X376" s="204">
        <v>16846752.140000001</v>
      </c>
      <c r="Y376" s="204">
        <v>1688050.38</v>
      </c>
      <c r="Z376" s="204">
        <v>1736335.03</v>
      </c>
      <c r="AA376" s="204">
        <v>2053143.5</v>
      </c>
      <c r="AB376" s="204">
        <v>647501.76</v>
      </c>
      <c r="AC376" s="204">
        <v>872280.53</v>
      </c>
      <c r="AD376" s="204">
        <v>1204572.3400000001</v>
      </c>
      <c r="AE376" s="204">
        <v>4686507</v>
      </c>
      <c r="AF376" s="204">
        <v>1326889.3999999999</v>
      </c>
      <c r="AG376" s="204">
        <v>1146628.04</v>
      </c>
      <c r="AH376" s="204">
        <v>1540666.88</v>
      </c>
      <c r="AI376" s="204">
        <v>2250105.0699999998</v>
      </c>
      <c r="AJ376" s="204">
        <v>1187380.3700000001</v>
      </c>
      <c r="AK376" s="204">
        <v>667674.30000000005</v>
      </c>
      <c r="AL376" s="204">
        <v>35293820.960000001</v>
      </c>
      <c r="AM376" s="204">
        <v>1653360.69</v>
      </c>
      <c r="AN376" s="204">
        <v>803752.07</v>
      </c>
      <c r="AO376" s="204">
        <v>3796713.8</v>
      </c>
      <c r="AP376" s="204">
        <v>2363495.4300000002</v>
      </c>
      <c r="AQ376" s="204">
        <v>1598616.06</v>
      </c>
      <c r="AR376" s="204">
        <v>618279.13</v>
      </c>
      <c r="AS376" s="204">
        <v>9722153.0800000001</v>
      </c>
      <c r="AT376" s="204">
        <v>2706711.28</v>
      </c>
      <c r="AU376" s="204">
        <v>2796751.75</v>
      </c>
      <c r="AV376" s="204">
        <v>2170915.14</v>
      </c>
      <c r="AW376" s="204">
        <v>1231749.98</v>
      </c>
      <c r="AX376" s="204">
        <v>757841.88</v>
      </c>
      <c r="AY376" s="204">
        <v>543366.49</v>
      </c>
      <c r="AZ376" s="204">
        <v>1663289.66</v>
      </c>
      <c r="BA376" s="204">
        <v>1840453.46</v>
      </c>
      <c r="BB376" s="204">
        <v>9601280.1300000008</v>
      </c>
      <c r="BC376" s="204">
        <v>1183796.47</v>
      </c>
      <c r="BD376" s="204">
        <v>20955314.359999999</v>
      </c>
      <c r="BE376" s="204">
        <v>2990845.26</v>
      </c>
      <c r="BF376" s="204">
        <v>763940.64</v>
      </c>
      <c r="BG376" s="204">
        <v>2627748.7400000002</v>
      </c>
      <c r="BH376" s="204">
        <v>10554503.92</v>
      </c>
      <c r="BI376" s="204">
        <v>523015.02</v>
      </c>
      <c r="BJ376" s="204">
        <v>899583.79</v>
      </c>
      <c r="BK376" s="204">
        <v>1022202.2</v>
      </c>
      <c r="BL376" s="204">
        <v>1086474.29</v>
      </c>
      <c r="BM376" s="204">
        <v>10600353.949999999</v>
      </c>
      <c r="BN376" s="204">
        <v>2146838.84</v>
      </c>
      <c r="BO376" s="204">
        <v>1247761.47</v>
      </c>
      <c r="BP376" s="204">
        <v>3369793.67</v>
      </c>
      <c r="BQ376" s="204">
        <v>1843518</v>
      </c>
      <c r="BR376" s="204">
        <v>1381249.33</v>
      </c>
      <c r="BS376" s="204">
        <v>7440763.2800000003</v>
      </c>
      <c r="BT376" s="204">
        <v>2052328.76</v>
      </c>
      <c r="BU376" s="204">
        <v>1813688.77</v>
      </c>
      <c r="BV376" s="204">
        <v>15963040.16</v>
      </c>
      <c r="BW376" s="204">
        <v>962836.91</v>
      </c>
      <c r="BX376" s="204">
        <v>1632923.44</v>
      </c>
      <c r="BY376" s="204">
        <v>7204108.4299999997</v>
      </c>
      <c r="BZ376" s="204">
        <v>1120730.17</v>
      </c>
      <c r="CA376" s="204">
        <v>953513.01</v>
      </c>
      <c r="CB376" s="204">
        <v>1634248.16</v>
      </c>
      <c r="CC376" s="204">
        <v>2155014.23</v>
      </c>
      <c r="CD376" s="204">
        <v>6702544.0999999996</v>
      </c>
      <c r="CE376" s="204">
        <v>2089434.5</v>
      </c>
      <c r="CF376" s="204">
        <v>6904051.0099999998</v>
      </c>
      <c r="CG376" s="204">
        <v>1038346.68</v>
      </c>
      <c r="CH376" s="204">
        <v>1315576.6299999999</v>
      </c>
      <c r="CI376" s="204">
        <v>625923.68999999994</v>
      </c>
      <c r="CJ376" s="204">
        <v>1089499.98</v>
      </c>
      <c r="CK376" s="204">
        <v>8812336.0099999998</v>
      </c>
      <c r="CL376" s="204">
        <v>1454077.34</v>
      </c>
      <c r="CM376" s="204">
        <v>1280579.02</v>
      </c>
    </row>
    <row r="377" spans="1:91" ht="24.6">
      <c r="A377" s="125">
        <v>38</v>
      </c>
      <c r="B377" s="255" t="s">
        <v>1104</v>
      </c>
      <c r="C377" s="128" t="s">
        <v>640</v>
      </c>
      <c r="D377" s="204">
        <v>503288.53</v>
      </c>
      <c r="E377" s="204">
        <v>263739.81</v>
      </c>
      <c r="F377" s="204">
        <v>210133.16</v>
      </c>
      <c r="G377" s="204">
        <v>299121.87</v>
      </c>
      <c r="H377" s="204">
        <v>113282.68</v>
      </c>
      <c r="I377" s="204">
        <v>192733.52</v>
      </c>
      <c r="J377" s="204">
        <v>190051.78</v>
      </c>
      <c r="K377" s="204">
        <v>158654.01</v>
      </c>
      <c r="L377" s="204">
        <v>231079.17</v>
      </c>
      <c r="M377" s="204">
        <v>702089.54</v>
      </c>
      <c r="N377" s="204">
        <v>770580.41</v>
      </c>
      <c r="O377" s="204">
        <v>118004.49</v>
      </c>
      <c r="P377" s="204">
        <v>930516.02</v>
      </c>
      <c r="Q377" s="204">
        <v>352466.54</v>
      </c>
      <c r="R377" s="204">
        <v>312277.34000000003</v>
      </c>
      <c r="S377" s="204">
        <v>244837.9</v>
      </c>
      <c r="T377" s="204">
        <v>670987.66</v>
      </c>
      <c r="U377" s="204">
        <v>483177.52</v>
      </c>
      <c r="V377" s="204">
        <v>707340.96</v>
      </c>
      <c r="W377" s="204">
        <v>528954.11</v>
      </c>
      <c r="X377" s="204">
        <v>1311165.4399999999</v>
      </c>
      <c r="Y377" s="204">
        <v>238044.6</v>
      </c>
      <c r="Z377" s="204">
        <v>389651.76</v>
      </c>
      <c r="AA377" s="204">
        <v>444051.1</v>
      </c>
      <c r="AB377" s="204">
        <v>344187.66</v>
      </c>
      <c r="AC377" s="204">
        <v>107093.32</v>
      </c>
      <c r="AD377" s="204">
        <v>251394.45</v>
      </c>
      <c r="AE377" s="204">
        <v>321871.73</v>
      </c>
      <c r="AF377" s="204">
        <v>158787.01</v>
      </c>
      <c r="AG377" s="204">
        <v>259055.56</v>
      </c>
      <c r="AH377" s="204">
        <v>239281.34</v>
      </c>
      <c r="AI377" s="204">
        <v>239246.28</v>
      </c>
      <c r="AJ377" s="204">
        <v>229017.05</v>
      </c>
      <c r="AK377" s="204">
        <v>88295.5</v>
      </c>
      <c r="AL377" s="204">
        <v>2463725.52</v>
      </c>
      <c r="AM377" s="204">
        <v>225740.24</v>
      </c>
      <c r="AN377" s="204">
        <v>118458.44</v>
      </c>
      <c r="AO377" s="204">
        <v>405281.58</v>
      </c>
      <c r="AP377" s="204">
        <v>309555.01</v>
      </c>
      <c r="AQ377" s="204">
        <v>366910.93</v>
      </c>
      <c r="AR377" s="204">
        <v>72297.94</v>
      </c>
      <c r="AS377" s="204">
        <v>575373.09</v>
      </c>
      <c r="AT377" s="204">
        <v>267338.44</v>
      </c>
      <c r="AU377" s="204">
        <v>532330.56000000006</v>
      </c>
      <c r="AV377" s="204">
        <v>253986.19</v>
      </c>
      <c r="AW377" s="204">
        <v>223580.09</v>
      </c>
      <c r="AX377" s="204">
        <v>150250.01999999999</v>
      </c>
      <c r="AY377" s="204">
        <v>160032.49</v>
      </c>
      <c r="AZ377" s="204">
        <v>139303.16</v>
      </c>
      <c r="BA377" s="204">
        <v>288166.84999999998</v>
      </c>
      <c r="BB377" s="204">
        <v>455578.01</v>
      </c>
      <c r="BC377" s="204">
        <v>294806.44</v>
      </c>
      <c r="BD377" s="204">
        <v>1489243.72</v>
      </c>
      <c r="BE377" s="204">
        <v>432200.54</v>
      </c>
      <c r="BF377" s="204">
        <v>126720.16</v>
      </c>
      <c r="BG377" s="204">
        <v>129822.91</v>
      </c>
      <c r="BH377" s="204">
        <v>430084.28</v>
      </c>
      <c r="BI377" s="204">
        <v>172996.32</v>
      </c>
      <c r="BJ377" s="204">
        <v>131175.56</v>
      </c>
      <c r="BK377" s="204">
        <v>296920.84000000003</v>
      </c>
      <c r="BL377" s="204">
        <v>296218.78000000003</v>
      </c>
      <c r="BM377" s="204">
        <v>1598323.2</v>
      </c>
      <c r="BN377" s="204">
        <v>416986.87</v>
      </c>
      <c r="BO377" s="204">
        <v>706865.73</v>
      </c>
      <c r="BP377" s="204">
        <v>527481.30000000005</v>
      </c>
      <c r="BQ377" s="204">
        <v>292255.88</v>
      </c>
      <c r="BR377" s="204">
        <v>215387.66</v>
      </c>
      <c r="BS377" s="204"/>
      <c r="BT377" s="204">
        <v>284427.7</v>
      </c>
      <c r="BU377" s="204">
        <v>246248.34</v>
      </c>
      <c r="BV377" s="204">
        <v>492066.21</v>
      </c>
      <c r="BW377" s="204">
        <v>48482.96</v>
      </c>
      <c r="BX377" s="204">
        <v>190417.52</v>
      </c>
      <c r="BY377" s="204">
        <v>2038219</v>
      </c>
      <c r="BZ377" s="204">
        <v>205568.27</v>
      </c>
      <c r="CA377" s="204">
        <v>156610.73000000001</v>
      </c>
      <c r="CB377" s="204">
        <v>281806.26</v>
      </c>
      <c r="CC377" s="204">
        <v>193978.77</v>
      </c>
      <c r="CD377" s="204">
        <v>351664.66</v>
      </c>
      <c r="CE377" s="204">
        <v>213701.56</v>
      </c>
      <c r="CF377" s="204">
        <v>207142.23</v>
      </c>
      <c r="CG377" s="204">
        <v>188393.92</v>
      </c>
      <c r="CH377" s="204">
        <v>202299.06</v>
      </c>
      <c r="CI377" s="204">
        <v>70590</v>
      </c>
      <c r="CJ377" s="204">
        <v>140901.43</v>
      </c>
      <c r="CK377" s="204">
        <v>1236477.97</v>
      </c>
      <c r="CL377" s="204">
        <v>139950.01999999999</v>
      </c>
      <c r="CM377" s="204">
        <v>182801.13</v>
      </c>
    </row>
    <row r="378" spans="1:91" ht="24.6">
      <c r="A378" s="125">
        <v>38</v>
      </c>
      <c r="B378" s="255" t="s">
        <v>1105</v>
      </c>
      <c r="C378" s="128" t="s">
        <v>641</v>
      </c>
      <c r="D378" s="204">
        <v>250123.56</v>
      </c>
      <c r="E378" s="204">
        <v>14278.03</v>
      </c>
      <c r="F378" s="204">
        <v>5920.24</v>
      </c>
      <c r="G378" s="204">
        <v>87640.15</v>
      </c>
      <c r="H378" s="204">
        <v>47236.63</v>
      </c>
      <c r="I378" s="204">
        <v>128656.11</v>
      </c>
      <c r="J378" s="204">
        <v>141956.70000000001</v>
      </c>
      <c r="K378" s="204">
        <v>145807.51999999999</v>
      </c>
      <c r="L378" s="204">
        <v>13824</v>
      </c>
      <c r="M378" s="204">
        <v>79339.75</v>
      </c>
      <c r="N378" s="204">
        <v>32597.21</v>
      </c>
      <c r="O378" s="204">
        <v>8572.34</v>
      </c>
      <c r="P378" s="204">
        <v>135682.64000000001</v>
      </c>
      <c r="Q378" s="204">
        <v>27182.52</v>
      </c>
      <c r="R378" s="204">
        <v>216848.7</v>
      </c>
      <c r="S378" s="204">
        <v>165099.9</v>
      </c>
      <c r="T378" s="204">
        <v>28468.19</v>
      </c>
      <c r="U378" s="204">
        <v>50790.46</v>
      </c>
      <c r="V378" s="204">
        <v>7340.66</v>
      </c>
      <c r="W378" s="204">
        <v>90241.23</v>
      </c>
      <c r="X378" s="204">
        <v>3803608.65</v>
      </c>
      <c r="Y378" s="204">
        <v>233428.61</v>
      </c>
      <c r="Z378" s="204">
        <v>28107.47</v>
      </c>
      <c r="AA378" s="204">
        <v>362329.33</v>
      </c>
      <c r="AB378" s="204">
        <v>190777.27</v>
      </c>
      <c r="AC378" s="204">
        <v>52423.5</v>
      </c>
      <c r="AD378" s="204">
        <v>256011.36</v>
      </c>
      <c r="AE378" s="204">
        <v>191730.27</v>
      </c>
      <c r="AF378" s="204">
        <v>12381.65</v>
      </c>
      <c r="AG378" s="204">
        <v>99244.57</v>
      </c>
      <c r="AH378" s="204">
        <v>114423.3</v>
      </c>
      <c r="AI378" s="204">
        <v>170797.85</v>
      </c>
      <c r="AJ378" s="204">
        <v>34736.07</v>
      </c>
      <c r="AK378" s="204">
        <v>85107.9</v>
      </c>
      <c r="AL378" s="204">
        <v>792165.53</v>
      </c>
      <c r="AM378" s="204">
        <v>115494.08</v>
      </c>
      <c r="AN378" s="204">
        <v>22361.11</v>
      </c>
      <c r="AO378" s="204">
        <v>47583.53</v>
      </c>
      <c r="AP378" s="204">
        <v>78487.320000000007</v>
      </c>
      <c r="AQ378" s="204">
        <v>138752.60999999999</v>
      </c>
      <c r="AR378" s="204"/>
      <c r="AS378" s="204">
        <v>362055.23</v>
      </c>
      <c r="AT378" s="204"/>
      <c r="AU378" s="204">
        <v>228930.6</v>
      </c>
      <c r="AV378" s="204">
        <v>72833.3</v>
      </c>
      <c r="AW378" s="204">
        <v>82909.98</v>
      </c>
      <c r="AX378" s="204">
        <v>2429.56</v>
      </c>
      <c r="AY378" s="204">
        <v>8281.68</v>
      </c>
      <c r="AZ378" s="204">
        <v>55374.96</v>
      </c>
      <c r="BA378" s="204">
        <v>78321.62</v>
      </c>
      <c r="BB378" s="204">
        <v>218225.58</v>
      </c>
      <c r="BC378" s="204">
        <v>43405.89</v>
      </c>
      <c r="BD378" s="204">
        <v>143260.20000000001</v>
      </c>
      <c r="BE378" s="204">
        <v>117237.21</v>
      </c>
      <c r="BF378" s="204">
        <v>3715.72</v>
      </c>
      <c r="BG378" s="204">
        <v>48415.02</v>
      </c>
      <c r="BH378" s="204">
        <v>468647.25</v>
      </c>
      <c r="BI378" s="204">
        <v>31765.5</v>
      </c>
      <c r="BJ378" s="204">
        <v>42082.92</v>
      </c>
      <c r="BK378" s="204">
        <v>60613.24</v>
      </c>
      <c r="BL378" s="204">
        <v>240681.43</v>
      </c>
      <c r="BM378" s="204">
        <v>203331.39</v>
      </c>
      <c r="BN378" s="204">
        <v>40456.769999999997</v>
      </c>
      <c r="BO378" s="204">
        <v>102124.01</v>
      </c>
      <c r="BP378" s="204">
        <v>71528.14</v>
      </c>
      <c r="BQ378" s="204">
        <v>151816.66</v>
      </c>
      <c r="BR378" s="204">
        <v>133549.44</v>
      </c>
      <c r="BS378" s="204"/>
      <c r="BT378" s="204">
        <v>68098</v>
      </c>
      <c r="BU378" s="204">
        <v>8276.66</v>
      </c>
      <c r="BV378" s="204">
        <v>150312.87</v>
      </c>
      <c r="BW378" s="204">
        <v>8490</v>
      </c>
      <c r="BX378" s="204">
        <v>43922.32</v>
      </c>
      <c r="BY378" s="204">
        <v>346930.22</v>
      </c>
      <c r="BZ378" s="204">
        <v>10839.99</v>
      </c>
      <c r="CA378" s="204">
        <v>147736.69</v>
      </c>
      <c r="CB378" s="204">
        <v>59288.76</v>
      </c>
      <c r="CC378" s="204">
        <v>25888.89</v>
      </c>
      <c r="CD378" s="204">
        <v>179683.32</v>
      </c>
      <c r="CE378" s="204">
        <v>206448.33</v>
      </c>
      <c r="CF378" s="204">
        <v>220180.92</v>
      </c>
      <c r="CG378" s="204">
        <v>39456.89</v>
      </c>
      <c r="CH378" s="204">
        <v>30559.759999999998</v>
      </c>
      <c r="CI378" s="204">
        <v>112457.54</v>
      </c>
      <c r="CJ378" s="204">
        <v>63039.22</v>
      </c>
      <c r="CK378" s="204">
        <v>320977.17</v>
      </c>
      <c r="CL378" s="204">
        <v>70311.009999999995</v>
      </c>
      <c r="CM378" s="204">
        <v>24410.560000000001</v>
      </c>
    </row>
    <row r="379" spans="1:91" ht="24.6">
      <c r="A379" s="125">
        <v>38</v>
      </c>
      <c r="B379" s="255" t="s">
        <v>1106</v>
      </c>
      <c r="C379" s="128" t="s">
        <v>642</v>
      </c>
      <c r="D379" s="204">
        <v>3504.82</v>
      </c>
      <c r="E379" s="204">
        <v>2585.44</v>
      </c>
      <c r="F379" s="204">
        <v>21646.42</v>
      </c>
      <c r="G379" s="204">
        <v>7184.38</v>
      </c>
      <c r="H379" s="204"/>
      <c r="I379" s="204">
        <v>12680.72</v>
      </c>
      <c r="J379" s="204"/>
      <c r="K379" s="204">
        <v>8464.11</v>
      </c>
      <c r="L379" s="204">
        <v>444.6</v>
      </c>
      <c r="M379" s="204">
        <v>1603.4</v>
      </c>
      <c r="N379" s="204">
        <v>11418.87</v>
      </c>
      <c r="O379" s="204"/>
      <c r="P379" s="204">
        <v>13833.36</v>
      </c>
      <c r="Q379" s="204">
        <v>26252.49</v>
      </c>
      <c r="R379" s="204">
        <v>14478.6</v>
      </c>
      <c r="S379" s="204"/>
      <c r="T379" s="204">
        <v>4590</v>
      </c>
      <c r="U379" s="204">
        <v>10808.35</v>
      </c>
      <c r="V379" s="204"/>
      <c r="W379" s="204"/>
      <c r="X379" s="204">
        <v>341402.85</v>
      </c>
      <c r="Y379" s="204"/>
      <c r="Z379" s="204"/>
      <c r="AA379" s="204">
        <v>2820.61</v>
      </c>
      <c r="AB379" s="204"/>
      <c r="AC379" s="204"/>
      <c r="AD379" s="204">
        <v>10900.02</v>
      </c>
      <c r="AE379" s="204">
        <v>42379.83</v>
      </c>
      <c r="AF379" s="204"/>
      <c r="AG379" s="204"/>
      <c r="AH379" s="204"/>
      <c r="AI379" s="204">
        <v>13027.77</v>
      </c>
      <c r="AJ379" s="204"/>
      <c r="AK379" s="204"/>
      <c r="AL379" s="204">
        <v>361284.09</v>
      </c>
      <c r="AM379" s="204"/>
      <c r="AN379" s="204">
        <v>5333.28</v>
      </c>
      <c r="AO379" s="204">
        <v>138854.09</v>
      </c>
      <c r="AP379" s="204">
        <v>10781.24</v>
      </c>
      <c r="AQ379" s="204">
        <v>29249.05</v>
      </c>
      <c r="AR379" s="204"/>
      <c r="AS379" s="204"/>
      <c r="AT379" s="204"/>
      <c r="AU379" s="204">
        <v>55340.52</v>
      </c>
      <c r="AV379" s="204"/>
      <c r="AW379" s="204">
        <v>34297.5</v>
      </c>
      <c r="AX379" s="204"/>
      <c r="AY379" s="204"/>
      <c r="AZ379" s="204">
        <v>2260.3200000000002</v>
      </c>
      <c r="BA379" s="204"/>
      <c r="BB379" s="204">
        <v>13999.98</v>
      </c>
      <c r="BC379" s="204"/>
      <c r="BD379" s="204">
        <v>14899.98</v>
      </c>
      <c r="BE379" s="204"/>
      <c r="BF379" s="204"/>
      <c r="BG379" s="204"/>
      <c r="BH379" s="204">
        <v>80399.570000000007</v>
      </c>
      <c r="BI379" s="204"/>
      <c r="BJ379" s="204"/>
      <c r="BK379" s="204"/>
      <c r="BL379" s="204"/>
      <c r="BM379" s="204">
        <v>31404.720000000001</v>
      </c>
      <c r="BN379" s="204"/>
      <c r="BO379" s="204"/>
      <c r="BP379" s="204"/>
      <c r="BQ379" s="204"/>
      <c r="BR379" s="204">
        <v>36318.980000000003</v>
      </c>
      <c r="BS379" s="204"/>
      <c r="BT379" s="204">
        <v>72880.86</v>
      </c>
      <c r="BU379" s="204">
        <v>2733.36</v>
      </c>
      <c r="BV379" s="204">
        <v>53850</v>
      </c>
      <c r="BW379" s="204">
        <v>124705.23</v>
      </c>
      <c r="BX379" s="204">
        <v>8910.11</v>
      </c>
      <c r="BY379" s="204"/>
      <c r="BZ379" s="204">
        <v>7332.98</v>
      </c>
      <c r="CA379" s="204">
        <v>29608.34</v>
      </c>
      <c r="CB379" s="204">
        <v>72651</v>
      </c>
      <c r="CC379" s="204">
        <v>48482.879999999997</v>
      </c>
      <c r="CD379" s="204">
        <v>1065.68</v>
      </c>
      <c r="CE379" s="204">
        <v>3697.01</v>
      </c>
      <c r="CF379" s="204">
        <v>33494.400000000001</v>
      </c>
      <c r="CG379" s="204">
        <v>3750</v>
      </c>
      <c r="CH379" s="204"/>
      <c r="CI379" s="204"/>
      <c r="CJ379" s="204">
        <v>10305</v>
      </c>
      <c r="CK379" s="204">
        <v>206656.32</v>
      </c>
      <c r="CL379" s="204">
        <v>2667.9</v>
      </c>
      <c r="CM379" s="204">
        <v>3700.02</v>
      </c>
    </row>
    <row r="380" spans="1:91" ht="24.6">
      <c r="A380" s="125">
        <v>38</v>
      </c>
      <c r="B380" s="255" t="s">
        <v>1107</v>
      </c>
      <c r="C380" s="128" t="s">
        <v>1317</v>
      </c>
      <c r="D380" s="204">
        <v>58057.39</v>
      </c>
      <c r="E380" s="204"/>
      <c r="F380" s="204">
        <v>29936.07</v>
      </c>
      <c r="G380" s="204"/>
      <c r="H380" s="204"/>
      <c r="I380" s="204"/>
      <c r="J380" s="204"/>
      <c r="K380" s="204">
        <v>3499.24</v>
      </c>
      <c r="L380" s="204">
        <v>13944.45</v>
      </c>
      <c r="M380" s="204"/>
      <c r="N380" s="204">
        <v>126888.97</v>
      </c>
      <c r="O380" s="204"/>
      <c r="P380" s="204">
        <v>59833.32</v>
      </c>
      <c r="Q380" s="204"/>
      <c r="R380" s="204">
        <v>13672.22</v>
      </c>
      <c r="S380" s="204"/>
      <c r="T380" s="204">
        <v>75000</v>
      </c>
      <c r="U380" s="204"/>
      <c r="V380" s="204">
        <v>31650</v>
      </c>
      <c r="W380" s="204"/>
      <c r="X380" s="204">
        <v>8641.8700000000008</v>
      </c>
      <c r="Y380" s="204">
        <v>113292.88</v>
      </c>
      <c r="Z380" s="204"/>
      <c r="AA380" s="204">
        <v>112983.36</v>
      </c>
      <c r="AB380" s="204">
        <v>44833.32</v>
      </c>
      <c r="AC380" s="204"/>
      <c r="AD380" s="204"/>
      <c r="AE380" s="204">
        <v>78118.83</v>
      </c>
      <c r="AF380" s="204"/>
      <c r="AG380" s="204"/>
      <c r="AH380" s="204">
        <v>37458.33</v>
      </c>
      <c r="AI380" s="204"/>
      <c r="AJ380" s="204">
        <v>34481.83</v>
      </c>
      <c r="AK380" s="204"/>
      <c r="AL380" s="204">
        <v>1578196.98</v>
      </c>
      <c r="AM380" s="204"/>
      <c r="AN380" s="204"/>
      <c r="AO380" s="204"/>
      <c r="AP380" s="204">
        <v>13166.64</v>
      </c>
      <c r="AQ380" s="204">
        <v>8230.2999999999993</v>
      </c>
      <c r="AR380" s="204">
        <v>24750</v>
      </c>
      <c r="AS380" s="204"/>
      <c r="AT380" s="204"/>
      <c r="AU380" s="204"/>
      <c r="AV380" s="204">
        <v>60833.33</v>
      </c>
      <c r="AW380" s="204"/>
      <c r="AX380" s="204"/>
      <c r="AY380" s="204"/>
      <c r="AZ380" s="204">
        <v>6241.68</v>
      </c>
      <c r="BA380" s="204">
        <v>77483.34</v>
      </c>
      <c r="BB380" s="204"/>
      <c r="BC380" s="204">
        <v>8100</v>
      </c>
      <c r="BD380" s="204"/>
      <c r="BE380" s="204"/>
      <c r="BF380" s="204">
        <v>9999.89</v>
      </c>
      <c r="BG380" s="204">
        <v>4975.5</v>
      </c>
      <c r="BH380" s="204">
        <v>319595.2</v>
      </c>
      <c r="BI380" s="204"/>
      <c r="BJ380" s="204"/>
      <c r="BK380" s="204">
        <v>10000</v>
      </c>
      <c r="BL380" s="204">
        <v>88299.98</v>
      </c>
      <c r="BM380" s="204"/>
      <c r="BN380" s="204"/>
      <c r="BO380" s="204">
        <v>167333.34</v>
      </c>
      <c r="BP380" s="204"/>
      <c r="BQ380" s="204">
        <v>33669</v>
      </c>
      <c r="BR380" s="204"/>
      <c r="BS380" s="204"/>
      <c r="BT380" s="204">
        <v>25000.02</v>
      </c>
      <c r="BU380" s="204"/>
      <c r="BV380" s="204"/>
      <c r="BW380" s="204"/>
      <c r="BX380" s="204"/>
      <c r="BY380" s="204">
        <v>1185416.6399999999</v>
      </c>
      <c r="BZ380" s="204"/>
      <c r="CA380" s="204"/>
      <c r="CB380" s="204">
        <v>2499.0300000000002</v>
      </c>
      <c r="CC380" s="204">
        <v>117543.88</v>
      </c>
      <c r="CD380" s="204"/>
      <c r="CE380" s="204"/>
      <c r="CF380" s="204">
        <v>111791.64</v>
      </c>
      <c r="CG380" s="204"/>
      <c r="CH380" s="204">
        <v>3326.85</v>
      </c>
      <c r="CI380" s="204"/>
      <c r="CJ380" s="204"/>
      <c r="CK380" s="204">
        <v>455292.44</v>
      </c>
      <c r="CL380" s="204">
        <v>67616.639999999999</v>
      </c>
      <c r="CM380" s="204">
        <v>303429.18</v>
      </c>
    </row>
    <row r="381" spans="1:91" ht="24.6">
      <c r="A381" s="125">
        <v>38</v>
      </c>
      <c r="B381" s="255" t="s">
        <v>1108</v>
      </c>
      <c r="C381" s="128" t="s">
        <v>1318</v>
      </c>
      <c r="D381" s="204"/>
      <c r="E381" s="204"/>
      <c r="F381" s="204"/>
      <c r="G381" s="204"/>
      <c r="H381" s="204"/>
      <c r="I381" s="204"/>
      <c r="J381" s="204"/>
      <c r="K381" s="204"/>
      <c r="L381" s="204"/>
      <c r="M381" s="204"/>
      <c r="N381" s="204"/>
      <c r="O381" s="204">
        <v>151232.75</v>
      </c>
      <c r="P381" s="204"/>
      <c r="Q381" s="204"/>
      <c r="R381" s="204"/>
      <c r="S381" s="204"/>
      <c r="T381" s="204"/>
      <c r="U381" s="204"/>
      <c r="V381" s="204"/>
      <c r="W381" s="204"/>
      <c r="X381" s="204"/>
      <c r="Y381" s="204"/>
      <c r="Z381" s="204"/>
      <c r="AA381" s="204"/>
      <c r="AB381" s="204"/>
      <c r="AC381" s="204"/>
      <c r="AD381" s="204"/>
      <c r="AE381" s="204"/>
      <c r="AF381" s="204"/>
      <c r="AG381" s="204"/>
      <c r="AH381" s="204"/>
      <c r="AI381" s="204"/>
      <c r="AJ381" s="204"/>
      <c r="AK381" s="204"/>
      <c r="AL381" s="204"/>
      <c r="AM381" s="204"/>
      <c r="AN381" s="204"/>
      <c r="AO381" s="204"/>
      <c r="AP381" s="204"/>
      <c r="AQ381" s="204"/>
      <c r="AR381" s="204"/>
      <c r="AS381" s="204"/>
      <c r="AT381" s="204"/>
      <c r="AU381" s="204"/>
      <c r="AV381" s="204"/>
      <c r="AW381" s="204"/>
      <c r="AX381" s="204"/>
      <c r="AY381" s="204"/>
      <c r="AZ381" s="204"/>
      <c r="BA381" s="204"/>
      <c r="BB381" s="204"/>
      <c r="BC381" s="204"/>
      <c r="BD381" s="204"/>
      <c r="BE381" s="204"/>
      <c r="BF381" s="204"/>
      <c r="BG381" s="204"/>
      <c r="BH381" s="204"/>
      <c r="BI381" s="204"/>
      <c r="BJ381" s="204"/>
      <c r="BK381" s="204"/>
      <c r="BL381" s="204"/>
      <c r="BM381" s="204"/>
      <c r="BN381" s="204"/>
      <c r="BO381" s="204"/>
      <c r="BP381" s="204"/>
      <c r="BQ381" s="204"/>
      <c r="BR381" s="204"/>
      <c r="BS381" s="204"/>
      <c r="BT381" s="204"/>
      <c r="BU381" s="204"/>
      <c r="BV381" s="204"/>
      <c r="BW381" s="204"/>
      <c r="BX381" s="204"/>
      <c r="BY381" s="204"/>
      <c r="BZ381" s="204"/>
      <c r="CA381" s="204"/>
      <c r="CB381" s="204"/>
      <c r="CC381" s="204"/>
      <c r="CD381" s="204"/>
      <c r="CE381" s="204"/>
      <c r="CF381" s="204"/>
      <c r="CG381" s="204"/>
      <c r="CH381" s="204"/>
      <c r="CI381" s="204"/>
      <c r="CJ381" s="204"/>
      <c r="CK381" s="204"/>
      <c r="CL381" s="204"/>
      <c r="CM381" s="204"/>
    </row>
    <row r="382" spans="1:91" ht="24.6">
      <c r="A382" s="125">
        <v>38</v>
      </c>
      <c r="B382" s="255" t="s">
        <v>1109</v>
      </c>
      <c r="C382" s="128" t="s">
        <v>1319</v>
      </c>
      <c r="D382" s="204"/>
      <c r="E382" s="204"/>
      <c r="F382" s="204"/>
      <c r="G382" s="204"/>
      <c r="H382" s="204"/>
      <c r="I382" s="204"/>
      <c r="J382" s="204"/>
      <c r="K382" s="204"/>
      <c r="L382" s="204"/>
      <c r="M382" s="204"/>
      <c r="N382" s="204"/>
      <c r="O382" s="204"/>
      <c r="P382" s="204"/>
      <c r="Q382" s="204"/>
      <c r="R382" s="204"/>
      <c r="S382" s="204"/>
      <c r="T382" s="204"/>
      <c r="U382" s="204"/>
      <c r="V382" s="204"/>
      <c r="W382" s="204"/>
      <c r="X382" s="204"/>
      <c r="Y382" s="204"/>
      <c r="Z382" s="204"/>
      <c r="AA382" s="204"/>
      <c r="AB382" s="204"/>
      <c r="AC382" s="204"/>
      <c r="AD382" s="204"/>
      <c r="AE382" s="204"/>
      <c r="AF382" s="204"/>
      <c r="AG382" s="204"/>
      <c r="AH382" s="204"/>
      <c r="AI382" s="204"/>
      <c r="AJ382" s="204"/>
      <c r="AK382" s="204"/>
      <c r="AL382" s="204"/>
      <c r="AM382" s="204"/>
      <c r="AN382" s="204"/>
      <c r="AO382" s="204"/>
      <c r="AP382" s="204"/>
      <c r="AQ382" s="204"/>
      <c r="AR382" s="204"/>
      <c r="AS382" s="204">
        <v>160492.5</v>
      </c>
      <c r="AT382" s="204"/>
      <c r="AU382" s="204"/>
      <c r="AV382" s="204"/>
      <c r="AW382" s="204"/>
      <c r="AX382" s="204"/>
      <c r="AY382" s="204"/>
      <c r="AZ382" s="204"/>
      <c r="BA382" s="204"/>
      <c r="BB382" s="204"/>
      <c r="BC382" s="204"/>
      <c r="BD382" s="204"/>
      <c r="BE382" s="204"/>
      <c r="BF382" s="204"/>
      <c r="BG382" s="204"/>
      <c r="BH382" s="204"/>
      <c r="BI382" s="204"/>
      <c r="BJ382" s="204"/>
      <c r="BK382" s="204"/>
      <c r="BL382" s="204"/>
      <c r="BM382" s="204"/>
      <c r="BN382" s="204"/>
      <c r="BO382" s="204"/>
      <c r="BP382" s="204"/>
      <c r="BQ382" s="204"/>
      <c r="BR382" s="204"/>
      <c r="BS382" s="204"/>
      <c r="BT382" s="204"/>
      <c r="BU382" s="204"/>
      <c r="BV382" s="204"/>
      <c r="BW382" s="204"/>
      <c r="BX382" s="204"/>
      <c r="BY382" s="204"/>
      <c r="BZ382" s="204"/>
      <c r="CA382" s="204"/>
      <c r="CB382" s="204"/>
      <c r="CC382" s="204"/>
      <c r="CD382" s="204"/>
      <c r="CE382" s="204"/>
      <c r="CF382" s="204"/>
      <c r="CG382" s="204"/>
      <c r="CH382" s="204"/>
      <c r="CI382" s="204"/>
      <c r="CJ382" s="204"/>
      <c r="CK382" s="204"/>
      <c r="CL382" s="204"/>
      <c r="CM382" s="204"/>
    </row>
    <row r="383" spans="1:91" ht="24.6">
      <c r="A383" s="125">
        <v>38</v>
      </c>
      <c r="B383" s="255" t="s">
        <v>1110</v>
      </c>
      <c r="C383" s="128" t="s">
        <v>1320</v>
      </c>
      <c r="D383" s="204"/>
      <c r="E383" s="204"/>
      <c r="F383" s="204"/>
      <c r="G383" s="204"/>
      <c r="H383" s="204"/>
      <c r="I383" s="204"/>
      <c r="J383" s="204"/>
      <c r="K383" s="204"/>
      <c r="L383" s="204"/>
      <c r="M383" s="204"/>
      <c r="N383" s="204"/>
      <c r="O383" s="204"/>
      <c r="P383" s="204"/>
      <c r="Q383" s="204"/>
      <c r="R383" s="204"/>
      <c r="S383" s="204"/>
      <c r="T383" s="204"/>
      <c r="U383" s="204"/>
      <c r="V383" s="204"/>
      <c r="W383" s="204"/>
      <c r="X383" s="204"/>
      <c r="Y383" s="204"/>
      <c r="Z383" s="204"/>
      <c r="AA383" s="204"/>
      <c r="AB383" s="204"/>
      <c r="AC383" s="204"/>
      <c r="AD383" s="204"/>
      <c r="AE383" s="204"/>
      <c r="AF383" s="204"/>
      <c r="AG383" s="204"/>
      <c r="AH383" s="204"/>
      <c r="AI383" s="204"/>
      <c r="AJ383" s="204"/>
      <c r="AK383" s="204"/>
      <c r="AL383" s="204"/>
      <c r="AM383" s="204"/>
      <c r="AN383" s="204"/>
      <c r="AO383" s="204"/>
      <c r="AP383" s="204"/>
      <c r="AQ383" s="204"/>
      <c r="AR383" s="204"/>
      <c r="AS383" s="204"/>
      <c r="AT383" s="204"/>
      <c r="AU383" s="204"/>
      <c r="AV383" s="204"/>
      <c r="AW383" s="204"/>
      <c r="AX383" s="204"/>
      <c r="AY383" s="204"/>
      <c r="AZ383" s="204"/>
      <c r="BA383" s="204"/>
      <c r="BB383" s="204"/>
      <c r="BC383" s="204"/>
      <c r="BD383" s="204"/>
      <c r="BE383" s="204"/>
      <c r="BF383" s="204"/>
      <c r="BG383" s="204"/>
      <c r="BH383" s="204"/>
      <c r="BI383" s="204"/>
      <c r="BJ383" s="204"/>
      <c r="BK383" s="204"/>
      <c r="BL383" s="204"/>
      <c r="BM383" s="204"/>
      <c r="BN383" s="204"/>
      <c r="BO383" s="204"/>
      <c r="BP383" s="204"/>
      <c r="BQ383" s="204"/>
      <c r="BR383" s="204"/>
      <c r="BS383" s="204"/>
      <c r="BT383" s="204"/>
      <c r="BU383" s="204"/>
      <c r="BV383" s="204"/>
      <c r="BW383" s="204"/>
      <c r="BX383" s="204"/>
      <c r="BY383" s="204"/>
      <c r="BZ383" s="204"/>
      <c r="CA383" s="204"/>
      <c r="CB383" s="204"/>
      <c r="CC383" s="204"/>
      <c r="CD383" s="204"/>
      <c r="CE383" s="204"/>
      <c r="CF383" s="204"/>
      <c r="CG383" s="204"/>
      <c r="CH383" s="204"/>
      <c r="CI383" s="204"/>
      <c r="CJ383" s="204"/>
      <c r="CK383" s="204"/>
      <c r="CL383" s="204"/>
      <c r="CM383" s="204"/>
    </row>
    <row r="384" spans="1:91" ht="24.6">
      <c r="A384" s="125">
        <v>34</v>
      </c>
      <c r="B384" s="255" t="s">
        <v>1111</v>
      </c>
      <c r="C384" s="128" t="s">
        <v>643</v>
      </c>
      <c r="D384" s="204"/>
      <c r="E384" s="204"/>
      <c r="F384" s="204"/>
      <c r="G384" s="204"/>
      <c r="H384" s="204"/>
      <c r="I384" s="204"/>
      <c r="J384" s="204"/>
      <c r="K384" s="204"/>
      <c r="L384" s="204"/>
      <c r="M384" s="204"/>
      <c r="N384" s="204"/>
      <c r="O384" s="204"/>
      <c r="P384" s="204"/>
      <c r="Q384" s="204"/>
      <c r="R384" s="204"/>
      <c r="S384" s="204"/>
      <c r="T384" s="204"/>
      <c r="U384" s="204"/>
      <c r="V384" s="204"/>
      <c r="W384" s="204"/>
      <c r="X384" s="204"/>
      <c r="Y384" s="204"/>
      <c r="Z384" s="204"/>
      <c r="AA384" s="204"/>
      <c r="AB384" s="204"/>
      <c r="AC384" s="204"/>
      <c r="AD384" s="204"/>
      <c r="AE384" s="204"/>
      <c r="AF384" s="204"/>
      <c r="AG384" s="204"/>
      <c r="AH384" s="204"/>
      <c r="AI384" s="204"/>
      <c r="AJ384" s="204"/>
      <c r="AK384" s="204"/>
      <c r="AL384" s="204"/>
      <c r="AM384" s="204">
        <v>26890</v>
      </c>
      <c r="AN384" s="204"/>
      <c r="AO384" s="204"/>
      <c r="AP384" s="204"/>
      <c r="AQ384" s="204"/>
      <c r="AR384" s="204"/>
      <c r="AS384" s="204">
        <v>623876</v>
      </c>
      <c r="AT384" s="204"/>
      <c r="AU384" s="204">
        <v>150000</v>
      </c>
      <c r="AV384" s="204"/>
      <c r="AW384" s="204"/>
      <c r="AX384" s="204">
        <v>136688</v>
      </c>
      <c r="AY384" s="204"/>
      <c r="AZ384" s="204"/>
      <c r="BA384" s="204"/>
      <c r="BB384" s="204"/>
      <c r="BC384" s="204">
        <v>224600</v>
      </c>
      <c r="BD384" s="204"/>
      <c r="BE384" s="204"/>
      <c r="BF384" s="204">
        <v>387555.89</v>
      </c>
      <c r="BG384" s="204"/>
      <c r="BH384" s="204">
        <v>2852000</v>
      </c>
      <c r="BI384" s="204"/>
      <c r="BJ384" s="204"/>
      <c r="BK384" s="204"/>
      <c r="BL384" s="204"/>
      <c r="BM384" s="204"/>
      <c r="BN384" s="204"/>
      <c r="BO384" s="204"/>
      <c r="BP384" s="204"/>
      <c r="BQ384" s="204"/>
      <c r="BR384" s="204"/>
      <c r="BS384" s="204"/>
      <c r="BT384" s="204"/>
      <c r="BU384" s="204"/>
      <c r="BV384" s="204"/>
      <c r="BW384" s="204"/>
      <c r="BX384" s="204"/>
      <c r="BY384" s="204"/>
      <c r="BZ384" s="204">
        <v>3542.49</v>
      </c>
      <c r="CA384" s="204"/>
      <c r="CB384" s="204"/>
      <c r="CC384" s="204"/>
      <c r="CD384" s="204"/>
      <c r="CE384" s="204"/>
      <c r="CF384" s="204"/>
      <c r="CG384" s="204"/>
      <c r="CH384" s="204"/>
      <c r="CI384" s="204"/>
      <c r="CJ384" s="204"/>
      <c r="CK384" s="204"/>
      <c r="CL384" s="204"/>
      <c r="CM384" s="204"/>
    </row>
    <row r="385" spans="1:91" ht="24.6">
      <c r="A385" s="125">
        <v>34</v>
      </c>
      <c r="B385" s="255" t="s">
        <v>1112</v>
      </c>
      <c r="C385" s="128" t="s">
        <v>644</v>
      </c>
      <c r="D385" s="204"/>
      <c r="E385" s="204"/>
      <c r="F385" s="204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04"/>
      <c r="R385" s="204"/>
      <c r="S385" s="204"/>
      <c r="T385" s="204"/>
      <c r="U385" s="204"/>
      <c r="V385" s="204"/>
      <c r="W385" s="204"/>
      <c r="X385" s="204"/>
      <c r="Y385" s="204"/>
      <c r="Z385" s="204"/>
      <c r="AA385" s="204"/>
      <c r="AB385" s="204"/>
      <c r="AC385" s="204"/>
      <c r="AD385" s="204"/>
      <c r="AE385" s="204"/>
      <c r="AF385" s="204"/>
      <c r="AG385" s="204"/>
      <c r="AH385" s="204"/>
      <c r="AI385" s="204"/>
      <c r="AJ385" s="204"/>
      <c r="AK385" s="204"/>
      <c r="AL385" s="204"/>
      <c r="AM385" s="204"/>
      <c r="AN385" s="204"/>
      <c r="AO385" s="204"/>
      <c r="AP385" s="204"/>
      <c r="AQ385" s="204"/>
      <c r="AR385" s="204"/>
      <c r="AS385" s="204"/>
      <c r="AT385" s="204"/>
      <c r="AU385" s="204"/>
      <c r="AV385" s="204"/>
      <c r="AW385" s="204"/>
      <c r="AX385" s="204"/>
      <c r="AY385" s="204"/>
      <c r="AZ385" s="204"/>
      <c r="BA385" s="204"/>
      <c r="BB385" s="204"/>
      <c r="BC385" s="204"/>
      <c r="BD385" s="204"/>
      <c r="BE385" s="204"/>
      <c r="BF385" s="204"/>
      <c r="BG385" s="204"/>
      <c r="BH385" s="204"/>
      <c r="BI385" s="204"/>
      <c r="BJ385" s="204"/>
      <c r="BK385" s="204"/>
      <c r="BL385" s="204"/>
      <c r="BM385" s="204"/>
      <c r="BN385" s="204"/>
      <c r="BO385" s="204"/>
      <c r="BP385" s="204"/>
      <c r="BQ385" s="204"/>
      <c r="BR385" s="204"/>
      <c r="BS385" s="204"/>
      <c r="BT385" s="204"/>
      <c r="BU385" s="204"/>
      <c r="BV385" s="204"/>
      <c r="BW385" s="204"/>
      <c r="BX385" s="204"/>
      <c r="BY385" s="204"/>
      <c r="BZ385" s="204"/>
      <c r="CA385" s="204"/>
      <c r="CB385" s="204"/>
      <c r="CC385" s="204"/>
      <c r="CD385" s="204"/>
      <c r="CE385" s="204"/>
      <c r="CF385" s="204"/>
      <c r="CG385" s="204"/>
      <c r="CH385" s="204"/>
      <c r="CI385" s="204"/>
      <c r="CJ385" s="204"/>
      <c r="CK385" s="204"/>
      <c r="CL385" s="204"/>
      <c r="CM385" s="204"/>
    </row>
    <row r="386" spans="1:91" ht="24.6">
      <c r="A386" s="125">
        <v>34</v>
      </c>
      <c r="B386" s="255" t="s">
        <v>1113</v>
      </c>
      <c r="C386" s="128" t="s">
        <v>645</v>
      </c>
      <c r="D386" s="204"/>
      <c r="E386" s="204"/>
      <c r="F386" s="204"/>
      <c r="G386" s="204"/>
      <c r="H386" s="204"/>
      <c r="I386" s="204"/>
      <c r="J386" s="204"/>
      <c r="K386" s="204"/>
      <c r="L386" s="204"/>
      <c r="M386" s="204"/>
      <c r="N386" s="204"/>
      <c r="O386" s="204"/>
      <c r="P386" s="204"/>
      <c r="Q386" s="204"/>
      <c r="R386" s="204"/>
      <c r="S386" s="204"/>
      <c r="T386" s="204"/>
      <c r="U386" s="204"/>
      <c r="V386" s="204"/>
      <c r="W386" s="204"/>
      <c r="X386" s="204"/>
      <c r="Y386" s="204"/>
      <c r="Z386" s="204"/>
      <c r="AA386" s="204"/>
      <c r="AB386" s="204"/>
      <c r="AC386" s="204"/>
      <c r="AD386" s="204"/>
      <c r="AE386" s="204"/>
      <c r="AF386" s="204"/>
      <c r="AG386" s="204"/>
      <c r="AH386" s="204"/>
      <c r="AI386" s="204"/>
      <c r="AJ386" s="204"/>
      <c r="AK386" s="204"/>
      <c r="AL386" s="204"/>
      <c r="AM386" s="204"/>
      <c r="AN386" s="204"/>
      <c r="AO386" s="204"/>
      <c r="AP386" s="204"/>
      <c r="AQ386" s="204"/>
      <c r="AR386" s="204"/>
      <c r="AS386" s="204"/>
      <c r="AT386" s="204"/>
      <c r="AU386" s="204"/>
      <c r="AV386" s="204"/>
      <c r="AW386" s="204"/>
      <c r="AX386" s="204"/>
      <c r="AY386" s="204"/>
      <c r="AZ386" s="204"/>
      <c r="BA386" s="204"/>
      <c r="BB386" s="204"/>
      <c r="BC386" s="204"/>
      <c r="BD386" s="204"/>
      <c r="BE386" s="204"/>
      <c r="BF386" s="204"/>
      <c r="BG386" s="204"/>
      <c r="BH386" s="204"/>
      <c r="BI386" s="204"/>
      <c r="BJ386" s="204"/>
      <c r="BK386" s="204"/>
      <c r="BL386" s="204"/>
      <c r="BM386" s="204"/>
      <c r="BN386" s="204"/>
      <c r="BO386" s="204"/>
      <c r="BP386" s="204"/>
      <c r="BQ386" s="204"/>
      <c r="BR386" s="204"/>
      <c r="BS386" s="204">
        <v>12936000</v>
      </c>
      <c r="BT386" s="204"/>
      <c r="BU386" s="204"/>
      <c r="BV386" s="204"/>
      <c r="BW386" s="204"/>
      <c r="BX386" s="204"/>
      <c r="BY386" s="204"/>
      <c r="BZ386" s="204"/>
      <c r="CA386" s="204"/>
      <c r="CB386" s="204"/>
      <c r="CC386" s="204"/>
      <c r="CD386" s="204"/>
      <c r="CE386" s="204"/>
      <c r="CF386" s="204"/>
      <c r="CG386" s="204"/>
      <c r="CH386" s="204"/>
      <c r="CI386" s="204"/>
      <c r="CJ386" s="204"/>
      <c r="CK386" s="204"/>
      <c r="CL386" s="204"/>
      <c r="CM386" s="204"/>
    </row>
    <row r="387" spans="1:91" ht="24.6">
      <c r="A387" s="125">
        <v>37</v>
      </c>
      <c r="B387" s="255" t="s">
        <v>1114</v>
      </c>
      <c r="C387" s="141" t="s">
        <v>646</v>
      </c>
      <c r="D387" s="204"/>
      <c r="E387" s="204"/>
      <c r="F387" s="204"/>
      <c r="G387" s="204"/>
      <c r="H387" s="204"/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  <c r="AF387" s="204"/>
      <c r="AG387" s="204"/>
      <c r="AH387" s="204"/>
      <c r="AI387" s="204"/>
      <c r="AJ387" s="204"/>
      <c r="AK387" s="204"/>
      <c r="AL387" s="204"/>
      <c r="AM387" s="204"/>
      <c r="AN387" s="204"/>
      <c r="AO387" s="204"/>
      <c r="AP387" s="204"/>
      <c r="AQ387" s="204"/>
      <c r="AR387" s="204"/>
      <c r="AS387" s="204"/>
      <c r="AT387" s="204"/>
      <c r="AU387" s="204"/>
      <c r="AV387" s="204"/>
      <c r="AW387" s="204"/>
      <c r="AX387" s="204"/>
      <c r="AY387" s="204"/>
      <c r="AZ387" s="204"/>
      <c r="BA387" s="204"/>
      <c r="BB387" s="204"/>
      <c r="BC387" s="204"/>
      <c r="BD387" s="204"/>
      <c r="BE387" s="204"/>
      <c r="BF387" s="204"/>
      <c r="BG387" s="204"/>
      <c r="BH387" s="204"/>
      <c r="BI387" s="204"/>
      <c r="BJ387" s="204"/>
      <c r="BK387" s="204"/>
      <c r="BL387" s="204"/>
      <c r="BM387" s="204"/>
      <c r="BN387" s="204"/>
      <c r="BO387" s="204"/>
      <c r="BP387" s="204"/>
      <c r="BQ387" s="204"/>
      <c r="BR387" s="204"/>
      <c r="BS387" s="204"/>
      <c r="BT387" s="204"/>
      <c r="BU387" s="204"/>
      <c r="BV387" s="204"/>
      <c r="BW387" s="204"/>
      <c r="BX387" s="204"/>
      <c r="BY387" s="204"/>
      <c r="BZ387" s="204"/>
      <c r="CA387" s="204"/>
      <c r="CB387" s="204"/>
      <c r="CC387" s="204"/>
      <c r="CD387" s="204"/>
      <c r="CE387" s="204"/>
      <c r="CF387" s="204"/>
      <c r="CG387" s="204"/>
      <c r="CH387" s="204"/>
      <c r="CI387" s="204"/>
      <c r="CJ387" s="204"/>
      <c r="CK387" s="204"/>
      <c r="CL387" s="204"/>
      <c r="CM387" s="204"/>
    </row>
    <row r="388" spans="1:91" ht="24.6">
      <c r="A388" s="125">
        <v>37</v>
      </c>
      <c r="B388" s="255" t="s">
        <v>1115</v>
      </c>
      <c r="C388" s="131" t="s">
        <v>647</v>
      </c>
      <c r="D388" s="204"/>
      <c r="E388" s="204"/>
      <c r="F388" s="204"/>
      <c r="G388" s="204"/>
      <c r="H388" s="204"/>
      <c r="I388" s="204"/>
      <c r="J388" s="204"/>
      <c r="K388" s="204"/>
      <c r="L388" s="204"/>
      <c r="M388" s="204"/>
      <c r="N388" s="204"/>
      <c r="O388" s="204"/>
      <c r="P388" s="204"/>
      <c r="Q388" s="204"/>
      <c r="R388" s="204"/>
      <c r="S388" s="204"/>
      <c r="T388" s="204"/>
      <c r="U388" s="204"/>
      <c r="V388" s="204"/>
      <c r="W388" s="204"/>
      <c r="X388" s="204"/>
      <c r="Y388" s="204"/>
      <c r="Z388" s="204"/>
      <c r="AA388" s="204"/>
      <c r="AB388" s="204"/>
      <c r="AC388" s="204"/>
      <c r="AD388" s="204"/>
      <c r="AE388" s="204"/>
      <c r="AF388" s="204"/>
      <c r="AG388" s="204"/>
      <c r="AH388" s="204"/>
      <c r="AI388" s="204"/>
      <c r="AJ388" s="204"/>
      <c r="AK388" s="204"/>
      <c r="AL388" s="204"/>
      <c r="AM388" s="204"/>
      <c r="AN388" s="204"/>
      <c r="AO388" s="204"/>
      <c r="AP388" s="204"/>
      <c r="AQ388" s="204"/>
      <c r="AR388" s="204"/>
      <c r="AS388" s="204"/>
      <c r="AT388" s="204"/>
      <c r="AU388" s="204"/>
      <c r="AV388" s="204"/>
      <c r="AW388" s="204"/>
      <c r="AX388" s="204"/>
      <c r="AY388" s="204"/>
      <c r="AZ388" s="204"/>
      <c r="BA388" s="204"/>
      <c r="BB388" s="204"/>
      <c r="BC388" s="204"/>
      <c r="BD388" s="204"/>
      <c r="BE388" s="204"/>
      <c r="BF388" s="204"/>
      <c r="BG388" s="204"/>
      <c r="BH388" s="204"/>
      <c r="BI388" s="204"/>
      <c r="BJ388" s="204"/>
      <c r="BK388" s="204"/>
      <c r="BL388" s="204"/>
      <c r="BM388" s="204"/>
      <c r="BN388" s="204"/>
      <c r="BO388" s="204"/>
      <c r="BP388" s="204"/>
      <c r="BQ388" s="204"/>
      <c r="BR388" s="204"/>
      <c r="BS388" s="204"/>
      <c r="BT388" s="204"/>
      <c r="BU388" s="204"/>
      <c r="BV388" s="204"/>
      <c r="BW388" s="204"/>
      <c r="BX388" s="204"/>
      <c r="BY388" s="204"/>
      <c r="BZ388" s="204"/>
      <c r="CA388" s="204"/>
      <c r="CB388" s="204"/>
      <c r="CC388" s="204"/>
      <c r="CD388" s="204"/>
      <c r="CE388" s="204"/>
      <c r="CF388" s="204"/>
      <c r="CG388" s="204"/>
      <c r="CH388" s="204"/>
      <c r="CI388" s="204"/>
      <c r="CJ388" s="204"/>
      <c r="CK388" s="204"/>
      <c r="CL388" s="204"/>
      <c r="CM388" s="204"/>
    </row>
    <row r="389" spans="1:91" ht="24.6">
      <c r="A389" s="125">
        <v>37</v>
      </c>
      <c r="B389" s="255" t="s">
        <v>1116</v>
      </c>
      <c r="C389" s="131" t="s">
        <v>648</v>
      </c>
      <c r="D389" s="204"/>
      <c r="E389" s="204"/>
      <c r="F389" s="204"/>
      <c r="G389" s="204"/>
      <c r="H389" s="204"/>
      <c r="I389" s="204"/>
      <c r="J389" s="204"/>
      <c r="K389" s="204"/>
      <c r="L389" s="204"/>
      <c r="M389" s="204"/>
      <c r="N389" s="204"/>
      <c r="O389" s="204"/>
      <c r="P389" s="204"/>
      <c r="Q389" s="204"/>
      <c r="R389" s="204"/>
      <c r="S389" s="204"/>
      <c r="T389" s="204"/>
      <c r="U389" s="204"/>
      <c r="V389" s="204"/>
      <c r="W389" s="204"/>
      <c r="X389" s="204"/>
      <c r="Y389" s="204"/>
      <c r="Z389" s="204"/>
      <c r="AA389" s="204"/>
      <c r="AB389" s="204"/>
      <c r="AC389" s="204"/>
      <c r="AD389" s="204"/>
      <c r="AE389" s="204"/>
      <c r="AF389" s="204"/>
      <c r="AG389" s="204"/>
      <c r="AH389" s="204"/>
      <c r="AI389" s="204"/>
      <c r="AJ389" s="204"/>
      <c r="AK389" s="204"/>
      <c r="AL389" s="204"/>
      <c r="AM389" s="204"/>
      <c r="AN389" s="204"/>
      <c r="AO389" s="204"/>
      <c r="AP389" s="204"/>
      <c r="AQ389" s="204"/>
      <c r="AR389" s="204"/>
      <c r="AS389" s="204"/>
      <c r="AT389" s="204"/>
      <c r="AU389" s="204"/>
      <c r="AV389" s="204"/>
      <c r="AW389" s="204"/>
      <c r="AX389" s="204"/>
      <c r="AY389" s="204"/>
      <c r="AZ389" s="204"/>
      <c r="BA389" s="204"/>
      <c r="BB389" s="204"/>
      <c r="BC389" s="204"/>
      <c r="BD389" s="204"/>
      <c r="BE389" s="204"/>
      <c r="BF389" s="204"/>
      <c r="BG389" s="204"/>
      <c r="BH389" s="204"/>
      <c r="BI389" s="204"/>
      <c r="BJ389" s="204"/>
      <c r="BK389" s="204"/>
      <c r="BL389" s="204"/>
      <c r="BM389" s="204"/>
      <c r="BN389" s="204"/>
      <c r="BO389" s="204"/>
      <c r="BP389" s="204"/>
      <c r="BQ389" s="204"/>
      <c r="BR389" s="204"/>
      <c r="BS389" s="204"/>
      <c r="BT389" s="204"/>
      <c r="BU389" s="204"/>
      <c r="BV389" s="204"/>
      <c r="BW389" s="204"/>
      <c r="BX389" s="204"/>
      <c r="BY389" s="204"/>
      <c r="BZ389" s="204"/>
      <c r="CA389" s="204"/>
      <c r="CB389" s="204"/>
      <c r="CC389" s="204"/>
      <c r="CD389" s="204"/>
      <c r="CE389" s="204"/>
      <c r="CF389" s="204"/>
      <c r="CG389" s="204"/>
      <c r="CH389" s="204"/>
      <c r="CI389" s="204"/>
      <c r="CJ389" s="204"/>
      <c r="CK389" s="204"/>
      <c r="CL389" s="204"/>
      <c r="CM389" s="204"/>
    </row>
    <row r="390" spans="1:91" ht="24.6">
      <c r="A390" s="125">
        <v>37</v>
      </c>
      <c r="B390" s="255" t="s">
        <v>1117</v>
      </c>
      <c r="C390" s="131" t="s">
        <v>649</v>
      </c>
      <c r="D390" s="204"/>
      <c r="E390" s="204"/>
      <c r="F390" s="204"/>
      <c r="G390" s="204"/>
      <c r="H390" s="204"/>
      <c r="I390" s="204"/>
      <c r="J390" s="204"/>
      <c r="K390" s="204"/>
      <c r="L390" s="204"/>
      <c r="M390" s="204"/>
      <c r="N390" s="204"/>
      <c r="O390" s="204"/>
      <c r="P390" s="204"/>
      <c r="Q390" s="204"/>
      <c r="R390" s="204"/>
      <c r="S390" s="204"/>
      <c r="T390" s="204"/>
      <c r="U390" s="204"/>
      <c r="V390" s="204"/>
      <c r="W390" s="204"/>
      <c r="X390" s="204"/>
      <c r="Y390" s="204"/>
      <c r="Z390" s="204"/>
      <c r="AA390" s="204"/>
      <c r="AB390" s="204"/>
      <c r="AC390" s="204"/>
      <c r="AD390" s="204"/>
      <c r="AE390" s="204"/>
      <c r="AF390" s="204"/>
      <c r="AG390" s="204"/>
      <c r="AH390" s="204"/>
      <c r="AI390" s="204"/>
      <c r="AJ390" s="204"/>
      <c r="AK390" s="204"/>
      <c r="AL390" s="204"/>
      <c r="AM390" s="204"/>
      <c r="AN390" s="204"/>
      <c r="AO390" s="204"/>
      <c r="AP390" s="204"/>
      <c r="AQ390" s="204"/>
      <c r="AR390" s="204"/>
      <c r="AS390" s="204"/>
      <c r="AT390" s="204"/>
      <c r="AU390" s="204"/>
      <c r="AV390" s="204"/>
      <c r="AW390" s="204"/>
      <c r="AX390" s="204"/>
      <c r="AY390" s="204"/>
      <c r="AZ390" s="204"/>
      <c r="BA390" s="204"/>
      <c r="BB390" s="204"/>
      <c r="BC390" s="204"/>
      <c r="BD390" s="204"/>
      <c r="BE390" s="204"/>
      <c r="BF390" s="204"/>
      <c r="BG390" s="204"/>
      <c r="BH390" s="204"/>
      <c r="BI390" s="204"/>
      <c r="BJ390" s="204"/>
      <c r="BK390" s="204"/>
      <c r="BL390" s="204"/>
      <c r="BM390" s="204"/>
      <c r="BN390" s="204"/>
      <c r="BO390" s="204"/>
      <c r="BP390" s="204"/>
      <c r="BQ390" s="204"/>
      <c r="BR390" s="204"/>
      <c r="BS390" s="204"/>
      <c r="BT390" s="204"/>
      <c r="BU390" s="204"/>
      <c r="BV390" s="204"/>
      <c r="BW390" s="204"/>
      <c r="BX390" s="204"/>
      <c r="BY390" s="204"/>
      <c r="BZ390" s="204"/>
      <c r="CA390" s="204"/>
      <c r="CB390" s="204"/>
      <c r="CC390" s="204"/>
      <c r="CD390" s="204"/>
      <c r="CE390" s="204"/>
      <c r="CF390" s="204"/>
      <c r="CG390" s="204"/>
      <c r="CH390" s="204"/>
      <c r="CI390" s="204"/>
      <c r="CJ390" s="204"/>
      <c r="CK390" s="204"/>
      <c r="CL390" s="204"/>
      <c r="CM390" s="204"/>
    </row>
    <row r="391" spans="1:91" ht="24.6">
      <c r="A391" s="125">
        <v>37</v>
      </c>
      <c r="B391" s="255" t="s">
        <v>1118</v>
      </c>
      <c r="C391" s="128" t="s">
        <v>650</v>
      </c>
      <c r="D391" s="204"/>
      <c r="E391" s="204"/>
      <c r="F391" s="204"/>
      <c r="G391" s="204"/>
      <c r="H391" s="204"/>
      <c r="I391" s="204"/>
      <c r="J391" s="204"/>
      <c r="K391" s="204"/>
      <c r="L391" s="204"/>
      <c r="M391" s="204"/>
      <c r="N391" s="204"/>
      <c r="O391" s="204"/>
      <c r="P391" s="204"/>
      <c r="Q391" s="204"/>
      <c r="R391" s="204"/>
      <c r="S391" s="204"/>
      <c r="T391" s="204"/>
      <c r="U391" s="204"/>
      <c r="V391" s="204"/>
      <c r="W391" s="204"/>
      <c r="X391" s="204"/>
      <c r="Y391" s="204"/>
      <c r="Z391" s="204"/>
      <c r="AA391" s="204"/>
      <c r="AB391" s="204"/>
      <c r="AC391" s="204"/>
      <c r="AD391" s="204"/>
      <c r="AE391" s="204"/>
      <c r="AF391" s="204"/>
      <c r="AG391" s="204"/>
      <c r="AH391" s="204"/>
      <c r="AI391" s="204"/>
      <c r="AJ391" s="204"/>
      <c r="AK391" s="204"/>
      <c r="AL391" s="204"/>
      <c r="AM391" s="204"/>
      <c r="AN391" s="204"/>
      <c r="AO391" s="204"/>
      <c r="AP391" s="204"/>
      <c r="AQ391" s="204"/>
      <c r="AR391" s="204"/>
      <c r="AS391" s="204"/>
      <c r="AT391" s="204"/>
      <c r="AU391" s="204"/>
      <c r="AV391" s="204"/>
      <c r="AW391" s="204"/>
      <c r="AX391" s="204"/>
      <c r="AY391" s="204"/>
      <c r="AZ391" s="204"/>
      <c r="BA391" s="204"/>
      <c r="BB391" s="204"/>
      <c r="BC391" s="204"/>
      <c r="BD391" s="204"/>
      <c r="BE391" s="204"/>
      <c r="BF391" s="204"/>
      <c r="BG391" s="204"/>
      <c r="BH391" s="204"/>
      <c r="BI391" s="204"/>
      <c r="BJ391" s="204"/>
      <c r="BK391" s="204"/>
      <c r="BL391" s="204"/>
      <c r="BM391" s="204"/>
      <c r="BN391" s="204"/>
      <c r="BO391" s="204"/>
      <c r="BP391" s="204"/>
      <c r="BQ391" s="204"/>
      <c r="BR391" s="204"/>
      <c r="BS391" s="204"/>
      <c r="BT391" s="204"/>
      <c r="BU391" s="204"/>
      <c r="BV391" s="204"/>
      <c r="BW391" s="204"/>
      <c r="BX391" s="204"/>
      <c r="BY391" s="204"/>
      <c r="BZ391" s="204"/>
      <c r="CA391" s="204"/>
      <c r="CB391" s="204"/>
      <c r="CC391" s="204"/>
      <c r="CD391" s="204"/>
      <c r="CE391" s="204"/>
      <c r="CF391" s="204"/>
      <c r="CG391" s="204"/>
      <c r="CH391" s="204"/>
      <c r="CI391" s="204"/>
      <c r="CJ391" s="204"/>
      <c r="CK391" s="204"/>
      <c r="CL391" s="204"/>
      <c r="CM391" s="204"/>
    </row>
    <row r="392" spans="1:91" ht="24.6">
      <c r="A392" s="125">
        <v>37</v>
      </c>
      <c r="B392" s="255" t="s">
        <v>1119</v>
      </c>
      <c r="C392" s="128" t="s">
        <v>651</v>
      </c>
      <c r="D392" s="204"/>
      <c r="E392" s="204"/>
      <c r="F392" s="204"/>
      <c r="G392" s="204"/>
      <c r="H392" s="204"/>
      <c r="I392" s="204"/>
      <c r="J392" s="204"/>
      <c r="K392" s="204"/>
      <c r="L392" s="204"/>
      <c r="M392" s="204"/>
      <c r="N392" s="204"/>
      <c r="O392" s="204"/>
      <c r="P392" s="204"/>
      <c r="Q392" s="204"/>
      <c r="R392" s="204"/>
      <c r="S392" s="204"/>
      <c r="T392" s="204"/>
      <c r="U392" s="204"/>
      <c r="V392" s="204"/>
      <c r="W392" s="204"/>
      <c r="X392" s="204"/>
      <c r="Y392" s="204"/>
      <c r="Z392" s="204"/>
      <c r="AA392" s="204"/>
      <c r="AB392" s="204"/>
      <c r="AC392" s="204"/>
      <c r="AD392" s="204"/>
      <c r="AE392" s="204"/>
      <c r="AF392" s="204"/>
      <c r="AG392" s="204"/>
      <c r="AH392" s="204"/>
      <c r="AI392" s="204"/>
      <c r="AJ392" s="204"/>
      <c r="AK392" s="204"/>
      <c r="AL392" s="204"/>
      <c r="AM392" s="204"/>
      <c r="AN392" s="204"/>
      <c r="AO392" s="204"/>
      <c r="AP392" s="204"/>
      <c r="AQ392" s="204"/>
      <c r="AR392" s="204"/>
      <c r="AS392" s="204"/>
      <c r="AT392" s="204"/>
      <c r="AU392" s="204"/>
      <c r="AV392" s="204"/>
      <c r="AW392" s="204"/>
      <c r="AX392" s="204"/>
      <c r="AY392" s="204"/>
      <c r="AZ392" s="204"/>
      <c r="BA392" s="204"/>
      <c r="BB392" s="204"/>
      <c r="BC392" s="204"/>
      <c r="BD392" s="204"/>
      <c r="BE392" s="204"/>
      <c r="BF392" s="204"/>
      <c r="BG392" s="204"/>
      <c r="BH392" s="204"/>
      <c r="BI392" s="204"/>
      <c r="BJ392" s="204"/>
      <c r="BK392" s="204"/>
      <c r="BL392" s="204"/>
      <c r="BM392" s="204"/>
      <c r="BN392" s="204"/>
      <c r="BO392" s="204"/>
      <c r="BP392" s="204"/>
      <c r="BQ392" s="204"/>
      <c r="BR392" s="204"/>
      <c r="BS392" s="204"/>
      <c r="BT392" s="204"/>
      <c r="BU392" s="204"/>
      <c r="BV392" s="204"/>
      <c r="BW392" s="204"/>
      <c r="BX392" s="204"/>
      <c r="BY392" s="204"/>
      <c r="BZ392" s="204"/>
      <c r="CA392" s="204"/>
      <c r="CB392" s="204"/>
      <c r="CC392" s="204"/>
      <c r="CD392" s="204"/>
      <c r="CE392" s="204"/>
      <c r="CF392" s="204"/>
      <c r="CG392" s="204"/>
      <c r="CH392" s="204"/>
      <c r="CI392" s="204"/>
      <c r="CJ392" s="204"/>
      <c r="CK392" s="204"/>
      <c r="CL392" s="204"/>
      <c r="CM392" s="204"/>
    </row>
    <row r="393" spans="1:91" ht="24.6">
      <c r="A393" s="125">
        <v>37</v>
      </c>
      <c r="B393" s="255" t="s">
        <v>1120</v>
      </c>
      <c r="C393" s="128" t="s">
        <v>652</v>
      </c>
      <c r="D393" s="204"/>
      <c r="E393" s="204"/>
      <c r="F393" s="204"/>
      <c r="G393" s="204"/>
      <c r="H393" s="204"/>
      <c r="I393" s="204"/>
      <c r="J393" s="204"/>
      <c r="K393" s="204"/>
      <c r="L393" s="204"/>
      <c r="M393" s="204"/>
      <c r="N393" s="204"/>
      <c r="O393" s="204"/>
      <c r="P393" s="204"/>
      <c r="Q393" s="204"/>
      <c r="R393" s="204"/>
      <c r="S393" s="204"/>
      <c r="T393" s="204"/>
      <c r="U393" s="204"/>
      <c r="V393" s="204"/>
      <c r="W393" s="204"/>
      <c r="X393" s="204"/>
      <c r="Y393" s="204"/>
      <c r="Z393" s="204"/>
      <c r="AA393" s="204"/>
      <c r="AB393" s="204"/>
      <c r="AC393" s="204"/>
      <c r="AD393" s="204"/>
      <c r="AE393" s="204"/>
      <c r="AF393" s="204"/>
      <c r="AG393" s="204"/>
      <c r="AH393" s="204"/>
      <c r="AI393" s="204"/>
      <c r="AJ393" s="204"/>
      <c r="AK393" s="204"/>
      <c r="AL393" s="204"/>
      <c r="AM393" s="204"/>
      <c r="AN393" s="204"/>
      <c r="AO393" s="204"/>
      <c r="AP393" s="204"/>
      <c r="AQ393" s="204"/>
      <c r="AR393" s="204"/>
      <c r="AS393" s="204"/>
      <c r="AT393" s="204"/>
      <c r="AU393" s="204"/>
      <c r="AV393" s="204"/>
      <c r="AW393" s="204"/>
      <c r="AX393" s="204"/>
      <c r="AY393" s="204"/>
      <c r="AZ393" s="204"/>
      <c r="BA393" s="204"/>
      <c r="BB393" s="204"/>
      <c r="BC393" s="204"/>
      <c r="BD393" s="204"/>
      <c r="BE393" s="204"/>
      <c r="BF393" s="204"/>
      <c r="BG393" s="204"/>
      <c r="BH393" s="204"/>
      <c r="BI393" s="204"/>
      <c r="BJ393" s="204"/>
      <c r="BK393" s="204"/>
      <c r="BL393" s="204"/>
      <c r="BM393" s="204"/>
      <c r="BN393" s="204"/>
      <c r="BO393" s="204"/>
      <c r="BP393" s="204"/>
      <c r="BQ393" s="204"/>
      <c r="BR393" s="204"/>
      <c r="BS393" s="204"/>
      <c r="BT393" s="204"/>
      <c r="BU393" s="204"/>
      <c r="BV393" s="204"/>
      <c r="BW393" s="204"/>
      <c r="BX393" s="204"/>
      <c r="BY393" s="204"/>
      <c r="BZ393" s="204"/>
      <c r="CA393" s="204"/>
      <c r="CB393" s="204"/>
      <c r="CC393" s="204"/>
      <c r="CD393" s="204"/>
      <c r="CE393" s="204"/>
      <c r="CF393" s="204"/>
      <c r="CG393" s="204"/>
      <c r="CH393" s="204"/>
      <c r="CI393" s="204"/>
      <c r="CJ393" s="204"/>
      <c r="CK393" s="204"/>
      <c r="CL393" s="204"/>
      <c r="CM393" s="204"/>
    </row>
    <row r="394" spans="1:91" ht="24.6">
      <c r="A394" s="125">
        <v>37</v>
      </c>
      <c r="B394" s="255" t="s">
        <v>1121</v>
      </c>
      <c r="C394" s="128" t="s">
        <v>653</v>
      </c>
      <c r="D394" s="204">
        <v>255349.05</v>
      </c>
      <c r="E394" s="204"/>
      <c r="F394" s="204"/>
      <c r="G394" s="204"/>
      <c r="H394" s="204"/>
      <c r="I394" s="204"/>
      <c r="J394" s="204"/>
      <c r="K394" s="204"/>
      <c r="L394" s="204"/>
      <c r="M394" s="204"/>
      <c r="N394" s="204"/>
      <c r="O394" s="204"/>
      <c r="P394" s="204">
        <v>7265.6</v>
      </c>
      <c r="Q394" s="204"/>
      <c r="R394" s="204"/>
      <c r="S394" s="204">
        <v>3183.87</v>
      </c>
      <c r="T394" s="204"/>
      <c r="U394" s="204"/>
      <c r="V394" s="204"/>
      <c r="W394" s="204"/>
      <c r="X394" s="204">
        <v>417156.44</v>
      </c>
      <c r="Y394" s="204"/>
      <c r="Z394" s="204"/>
      <c r="AA394" s="204"/>
      <c r="AB394" s="204"/>
      <c r="AC394" s="204"/>
      <c r="AD394" s="204"/>
      <c r="AE394" s="204">
        <v>324</v>
      </c>
      <c r="AF394" s="204"/>
      <c r="AG394" s="204"/>
      <c r="AH394" s="204"/>
      <c r="AI394" s="204">
        <v>5407.6</v>
      </c>
      <c r="AJ394" s="204"/>
      <c r="AK394" s="204"/>
      <c r="AL394" s="204">
        <v>96665.89</v>
      </c>
      <c r="AM394" s="204"/>
      <c r="AN394" s="204"/>
      <c r="AO394" s="204"/>
      <c r="AP394" s="204"/>
      <c r="AQ394" s="204">
        <v>76</v>
      </c>
      <c r="AR394" s="204"/>
      <c r="AS394" s="204"/>
      <c r="AT394" s="204"/>
      <c r="AU394" s="204"/>
      <c r="AV394" s="204"/>
      <c r="AW394" s="204"/>
      <c r="AX394" s="204"/>
      <c r="AY394" s="204"/>
      <c r="AZ394" s="204"/>
      <c r="BA394" s="204"/>
      <c r="BB394" s="204">
        <v>26924.799999999999</v>
      </c>
      <c r="BC394" s="204"/>
      <c r="BD394" s="204">
        <v>83025.2</v>
      </c>
      <c r="BE394" s="204">
        <v>3246</v>
      </c>
      <c r="BF394" s="204"/>
      <c r="BG394" s="204"/>
      <c r="BH394" s="204">
        <v>10053.92</v>
      </c>
      <c r="BI394" s="204"/>
      <c r="BJ394" s="204"/>
      <c r="BK394" s="204"/>
      <c r="BL394" s="204">
        <v>513.20000000000005</v>
      </c>
      <c r="BM394" s="204">
        <v>122928.4</v>
      </c>
      <c r="BN394" s="204"/>
      <c r="BO394" s="204"/>
      <c r="BP394" s="204"/>
      <c r="BQ394" s="204"/>
      <c r="BR394" s="204"/>
      <c r="BS394" s="204">
        <v>703940.97</v>
      </c>
      <c r="BT394" s="204"/>
      <c r="BU394" s="204"/>
      <c r="BV394" s="204">
        <v>54059.01</v>
      </c>
      <c r="BW394" s="204"/>
      <c r="BX394" s="204"/>
      <c r="BY394" s="204">
        <v>43525.440000000002</v>
      </c>
      <c r="BZ394" s="204"/>
      <c r="CA394" s="204"/>
      <c r="CB394" s="204"/>
      <c r="CC394" s="204"/>
      <c r="CD394" s="204"/>
      <c r="CE394" s="204"/>
      <c r="CF394" s="204">
        <v>223.2</v>
      </c>
      <c r="CG394" s="204"/>
      <c r="CH394" s="204"/>
      <c r="CI394" s="204"/>
      <c r="CJ394" s="204"/>
      <c r="CK394" s="204"/>
      <c r="CL394" s="204"/>
      <c r="CM394" s="204"/>
    </row>
    <row r="395" spans="1:91" ht="24.6">
      <c r="A395" s="125">
        <v>37</v>
      </c>
      <c r="B395" s="255" t="s">
        <v>1122</v>
      </c>
      <c r="C395" s="128" t="s">
        <v>654</v>
      </c>
      <c r="D395" s="204">
        <v>39032.42</v>
      </c>
      <c r="E395" s="204"/>
      <c r="F395" s="204"/>
      <c r="G395" s="204"/>
      <c r="H395" s="204"/>
      <c r="I395" s="204"/>
      <c r="J395" s="204"/>
      <c r="K395" s="204"/>
      <c r="L395" s="204"/>
      <c r="M395" s="204"/>
      <c r="N395" s="204"/>
      <c r="O395" s="204"/>
      <c r="P395" s="204">
        <v>5522.4</v>
      </c>
      <c r="Q395" s="204"/>
      <c r="R395" s="204"/>
      <c r="S395" s="204"/>
      <c r="T395" s="204"/>
      <c r="U395" s="204"/>
      <c r="V395" s="204"/>
      <c r="W395" s="204"/>
      <c r="X395" s="204">
        <v>34324.14</v>
      </c>
      <c r="Y395" s="204"/>
      <c r="Z395" s="204"/>
      <c r="AA395" s="204"/>
      <c r="AB395" s="204"/>
      <c r="AC395" s="204"/>
      <c r="AD395" s="204"/>
      <c r="AE395" s="204"/>
      <c r="AF395" s="204"/>
      <c r="AG395" s="204"/>
      <c r="AH395" s="204"/>
      <c r="AI395" s="204"/>
      <c r="AJ395" s="204"/>
      <c r="AK395" s="204"/>
      <c r="AL395" s="204"/>
      <c r="AM395" s="204"/>
      <c r="AN395" s="204"/>
      <c r="AO395" s="204"/>
      <c r="AP395" s="204"/>
      <c r="AQ395" s="204"/>
      <c r="AR395" s="204"/>
      <c r="AS395" s="204"/>
      <c r="AT395" s="204"/>
      <c r="AU395" s="204"/>
      <c r="AV395" s="204"/>
      <c r="AW395" s="204"/>
      <c r="AX395" s="204"/>
      <c r="AY395" s="204"/>
      <c r="AZ395" s="204"/>
      <c r="BA395" s="204"/>
      <c r="BB395" s="204"/>
      <c r="BC395" s="204"/>
      <c r="BD395" s="204"/>
      <c r="BE395" s="204">
        <v>7992.5</v>
      </c>
      <c r="BF395" s="204"/>
      <c r="BG395" s="204"/>
      <c r="BH395" s="204"/>
      <c r="BI395" s="204"/>
      <c r="BJ395" s="204"/>
      <c r="BK395" s="204"/>
      <c r="BL395" s="204"/>
      <c r="BM395" s="204">
        <v>115626.36</v>
      </c>
      <c r="BN395" s="204"/>
      <c r="BO395" s="204"/>
      <c r="BP395" s="204"/>
      <c r="BQ395" s="204"/>
      <c r="BR395" s="204"/>
      <c r="BS395" s="206">
        <v>155977.20000000001</v>
      </c>
      <c r="BT395" s="204"/>
      <c r="BU395" s="204"/>
      <c r="BV395" s="204">
        <v>31729.67</v>
      </c>
      <c r="BW395" s="204"/>
      <c r="BX395" s="204"/>
      <c r="BY395" s="204"/>
      <c r="BZ395" s="204"/>
      <c r="CA395" s="204"/>
      <c r="CB395" s="204"/>
      <c r="CC395" s="204"/>
      <c r="CD395" s="204"/>
      <c r="CE395" s="204"/>
      <c r="CF395" s="204"/>
      <c r="CG395" s="204"/>
      <c r="CH395" s="204"/>
      <c r="CI395" s="204"/>
      <c r="CJ395" s="204"/>
      <c r="CK395" s="204"/>
      <c r="CL395" s="204"/>
      <c r="CM395" s="204"/>
    </row>
    <row r="396" spans="1:91" ht="24.6">
      <c r="A396" s="125">
        <v>37</v>
      </c>
      <c r="B396" s="255" t="s">
        <v>1123</v>
      </c>
      <c r="C396" s="128" t="s">
        <v>655</v>
      </c>
      <c r="D396" s="204"/>
      <c r="E396" s="204"/>
      <c r="F396" s="204"/>
      <c r="G396" s="204"/>
      <c r="H396" s="204"/>
      <c r="I396" s="204"/>
      <c r="J396" s="204"/>
      <c r="K396" s="204"/>
      <c r="L396" s="204"/>
      <c r="M396" s="204"/>
      <c r="N396" s="204"/>
      <c r="O396" s="204"/>
      <c r="P396" s="204"/>
      <c r="Q396" s="204"/>
      <c r="R396" s="204"/>
      <c r="S396" s="204"/>
      <c r="T396" s="204"/>
      <c r="U396" s="204"/>
      <c r="V396" s="204"/>
      <c r="W396" s="204"/>
      <c r="X396" s="204"/>
      <c r="Y396" s="204"/>
      <c r="Z396" s="204"/>
      <c r="AA396" s="204"/>
      <c r="AB396" s="204"/>
      <c r="AC396" s="204"/>
      <c r="AD396" s="204"/>
      <c r="AE396" s="204"/>
      <c r="AF396" s="204"/>
      <c r="AG396" s="204"/>
      <c r="AH396" s="204"/>
      <c r="AI396" s="204"/>
      <c r="AJ396" s="204"/>
      <c r="AK396" s="204"/>
      <c r="AL396" s="204"/>
      <c r="AM396" s="204"/>
      <c r="AN396" s="204"/>
      <c r="AO396" s="204">
        <v>710237.76</v>
      </c>
      <c r="AP396" s="204"/>
      <c r="AQ396" s="204"/>
      <c r="AR396" s="204"/>
      <c r="AS396" s="204"/>
      <c r="AT396" s="204"/>
      <c r="AU396" s="204"/>
      <c r="AV396" s="204"/>
      <c r="AW396" s="204"/>
      <c r="AX396" s="204"/>
      <c r="AY396" s="204"/>
      <c r="AZ396" s="204"/>
      <c r="BA396" s="204"/>
      <c r="BB396" s="204"/>
      <c r="BC396" s="204"/>
      <c r="BD396" s="204"/>
      <c r="BE396" s="204"/>
      <c r="BF396" s="204"/>
      <c r="BG396" s="204"/>
      <c r="BH396" s="204"/>
      <c r="BI396" s="204"/>
      <c r="BJ396" s="204"/>
      <c r="BK396" s="204"/>
      <c r="BL396" s="204"/>
      <c r="BM396" s="204">
        <v>29027.75</v>
      </c>
      <c r="BN396" s="204"/>
      <c r="BO396" s="204"/>
      <c r="BP396" s="204"/>
      <c r="BQ396" s="204"/>
      <c r="BR396" s="204"/>
      <c r="BS396" s="206">
        <v>358866.35</v>
      </c>
      <c r="BT396" s="204"/>
      <c r="BU396" s="204"/>
      <c r="BV396" s="204"/>
      <c r="BW396" s="204">
        <v>35426.400000000001</v>
      </c>
      <c r="BX396" s="204"/>
      <c r="BY396" s="204"/>
      <c r="BZ396" s="204"/>
      <c r="CA396" s="204"/>
      <c r="CB396" s="204"/>
      <c r="CC396" s="204"/>
      <c r="CD396" s="204"/>
      <c r="CE396" s="204"/>
      <c r="CF396" s="204"/>
      <c r="CG396" s="204"/>
      <c r="CH396" s="204"/>
      <c r="CI396" s="204"/>
      <c r="CJ396" s="204"/>
      <c r="CK396" s="204"/>
      <c r="CL396" s="204"/>
      <c r="CM396" s="204"/>
    </row>
    <row r="397" spans="1:91" ht="24.6">
      <c r="A397" s="125">
        <v>37</v>
      </c>
      <c r="B397" s="255" t="s">
        <v>1124</v>
      </c>
      <c r="C397" s="128" t="s">
        <v>656</v>
      </c>
      <c r="D397" s="204">
        <v>1594758.06</v>
      </c>
      <c r="E397" s="204">
        <v>12663.19</v>
      </c>
      <c r="F397" s="204">
        <v>19191.88</v>
      </c>
      <c r="G397" s="204">
        <v>11783.84</v>
      </c>
      <c r="H397" s="204">
        <v>45522.96</v>
      </c>
      <c r="I397" s="204">
        <v>13488.32</v>
      </c>
      <c r="J397" s="204">
        <v>15735.49</v>
      </c>
      <c r="K397" s="204">
        <v>110874.64</v>
      </c>
      <c r="L397" s="204">
        <v>54947.28</v>
      </c>
      <c r="M397" s="204">
        <v>76103.09</v>
      </c>
      <c r="N397" s="204">
        <v>24156.799999999999</v>
      </c>
      <c r="O397" s="204">
        <v>4303.3999999999996</v>
      </c>
      <c r="P397" s="204">
        <v>24421.08</v>
      </c>
      <c r="Q397" s="204">
        <v>25008.69</v>
      </c>
      <c r="R397" s="204">
        <v>9223.92</v>
      </c>
      <c r="S397" s="204">
        <v>178739.68</v>
      </c>
      <c r="T397" s="204">
        <v>17038.84</v>
      </c>
      <c r="U397" s="204">
        <v>38592.74</v>
      </c>
      <c r="V397" s="204">
        <v>6643.28</v>
      </c>
      <c r="W397" s="204">
        <v>2821.6</v>
      </c>
      <c r="X397" s="204">
        <v>589547.77</v>
      </c>
      <c r="Y397" s="204">
        <v>21331.24</v>
      </c>
      <c r="Z397" s="204">
        <v>127574</v>
      </c>
      <c r="AA397" s="204">
        <v>59357.919999999998</v>
      </c>
      <c r="AB397" s="204">
        <v>13615.84</v>
      </c>
      <c r="AC397" s="204">
        <v>48954.64</v>
      </c>
      <c r="AD397" s="204">
        <v>298298.96000000002</v>
      </c>
      <c r="AE397" s="204">
        <v>116578.64</v>
      </c>
      <c r="AF397" s="204">
        <v>27709.919999999998</v>
      </c>
      <c r="AG397" s="204">
        <v>39081.519999999997</v>
      </c>
      <c r="AH397" s="204">
        <v>34674.58</v>
      </c>
      <c r="AI397" s="204">
        <v>66744.679999999993</v>
      </c>
      <c r="AJ397" s="204">
        <v>23589.06</v>
      </c>
      <c r="AK397" s="204">
        <v>92627.12</v>
      </c>
      <c r="AL397" s="204">
        <v>334420.03000000003</v>
      </c>
      <c r="AM397" s="204">
        <v>62225.52</v>
      </c>
      <c r="AN397" s="204">
        <v>8919.08</v>
      </c>
      <c r="AO397" s="204">
        <v>35905.760000000002</v>
      </c>
      <c r="AP397" s="204">
        <v>30177.599999999999</v>
      </c>
      <c r="AQ397" s="204">
        <v>29474.080000000002</v>
      </c>
      <c r="AR397" s="204">
        <v>7856.4</v>
      </c>
      <c r="AS397" s="204">
        <v>157293.35</v>
      </c>
      <c r="AT397" s="204">
        <v>81320.3</v>
      </c>
      <c r="AU397" s="204">
        <v>63935.6</v>
      </c>
      <c r="AV397" s="204">
        <v>43149.49</v>
      </c>
      <c r="AW397" s="204">
        <v>65576.679999999993</v>
      </c>
      <c r="AX397" s="204">
        <v>4887.3599999999997</v>
      </c>
      <c r="AY397" s="204">
        <v>65630.84</v>
      </c>
      <c r="AZ397" s="204">
        <v>40898.800000000003</v>
      </c>
      <c r="BA397" s="204">
        <v>3692.64</v>
      </c>
      <c r="BB397" s="204">
        <v>283706.14</v>
      </c>
      <c r="BC397" s="204">
        <v>17593.28</v>
      </c>
      <c r="BD397" s="204">
        <v>1106109.7</v>
      </c>
      <c r="BE397" s="204">
        <v>24138.29</v>
      </c>
      <c r="BF397" s="204">
        <v>41360.720000000001</v>
      </c>
      <c r="BG397" s="204">
        <v>104773.46</v>
      </c>
      <c r="BH397" s="204">
        <v>70479.7</v>
      </c>
      <c r="BI397" s="204">
        <v>4849.28</v>
      </c>
      <c r="BJ397" s="204">
        <v>3732.24</v>
      </c>
      <c r="BK397" s="204">
        <v>26223.919999999998</v>
      </c>
      <c r="BL397" s="204">
        <v>40052.080000000002</v>
      </c>
      <c r="BM397" s="204">
        <v>310068.12</v>
      </c>
      <c r="BN397" s="204">
        <v>44489.1</v>
      </c>
      <c r="BO397" s="204">
        <v>54670.1</v>
      </c>
      <c r="BP397" s="204">
        <v>140038.92000000001</v>
      </c>
      <c r="BQ397" s="204">
        <v>156409.92000000001</v>
      </c>
      <c r="BR397" s="204">
        <v>174399.84</v>
      </c>
      <c r="BS397" s="204">
        <v>89883.91</v>
      </c>
      <c r="BT397" s="204">
        <v>15224.16</v>
      </c>
      <c r="BU397" s="204">
        <v>108335.93</v>
      </c>
      <c r="BV397" s="204">
        <v>664010.5</v>
      </c>
      <c r="BW397" s="204">
        <v>5391.52</v>
      </c>
      <c r="BX397" s="204">
        <v>105047.1</v>
      </c>
      <c r="BY397" s="204">
        <v>141759.04000000001</v>
      </c>
      <c r="BZ397" s="204">
        <v>31130.85</v>
      </c>
      <c r="CA397" s="204">
        <v>246630.88</v>
      </c>
      <c r="CB397" s="204">
        <v>192465.68</v>
      </c>
      <c r="CC397" s="204">
        <v>187947.6</v>
      </c>
      <c r="CD397" s="204">
        <v>109614.94</v>
      </c>
      <c r="CE397" s="204">
        <v>123294.96</v>
      </c>
      <c r="CF397" s="204">
        <v>115959.92</v>
      </c>
      <c r="CG397" s="204">
        <v>748.16</v>
      </c>
      <c r="CH397" s="204">
        <v>18722.400000000001</v>
      </c>
      <c r="CI397" s="204">
        <v>24247.58</v>
      </c>
      <c r="CJ397" s="204">
        <v>6057.28</v>
      </c>
      <c r="CK397" s="204">
        <v>298472.19</v>
      </c>
      <c r="CL397" s="204">
        <v>8416.32</v>
      </c>
      <c r="CM397" s="204">
        <v>54934.44</v>
      </c>
    </row>
    <row r="398" spans="1:91" ht="24.6">
      <c r="A398" s="125">
        <v>37</v>
      </c>
      <c r="B398" s="255" t="s">
        <v>1125</v>
      </c>
      <c r="C398" s="128" t="s">
        <v>657</v>
      </c>
      <c r="D398" s="204">
        <v>543657.32999999996</v>
      </c>
      <c r="E398" s="204">
        <v>457.92</v>
      </c>
      <c r="F398" s="204">
        <v>5938.28</v>
      </c>
      <c r="G398" s="204">
        <v>8666.4</v>
      </c>
      <c r="H398" s="204">
        <v>12722.4</v>
      </c>
      <c r="I398" s="204">
        <v>1380.56</v>
      </c>
      <c r="J398" s="204">
        <v>7475.54</v>
      </c>
      <c r="K398" s="204">
        <v>51916.160000000003</v>
      </c>
      <c r="L398" s="204">
        <v>12139.12</v>
      </c>
      <c r="M398" s="204">
        <v>14106.66</v>
      </c>
      <c r="N398" s="204">
        <v>55572.82</v>
      </c>
      <c r="O398" s="204">
        <v>667.12</v>
      </c>
      <c r="P398" s="204">
        <v>138401.49</v>
      </c>
      <c r="Q398" s="204">
        <v>4613.42</v>
      </c>
      <c r="R398" s="204">
        <v>25727.599999999999</v>
      </c>
      <c r="S398" s="204">
        <v>763917.17</v>
      </c>
      <c r="T398" s="204">
        <v>7224.08</v>
      </c>
      <c r="U398" s="204">
        <v>22839.93</v>
      </c>
      <c r="V398" s="204">
        <v>242.88</v>
      </c>
      <c r="W398" s="204">
        <v>1438.48</v>
      </c>
      <c r="X398" s="204">
        <v>1693087.1</v>
      </c>
      <c r="Y398" s="204">
        <v>12283.68</v>
      </c>
      <c r="Z398" s="204">
        <v>150066.23999999999</v>
      </c>
      <c r="AA398" s="204">
        <v>52176.800000000003</v>
      </c>
      <c r="AB398" s="204">
        <v>3103.04</v>
      </c>
      <c r="AC398" s="204">
        <v>11529.24</v>
      </c>
      <c r="AD398" s="204">
        <v>209615.84</v>
      </c>
      <c r="AE398" s="204">
        <v>100569.2</v>
      </c>
      <c r="AF398" s="204">
        <v>14949.36</v>
      </c>
      <c r="AG398" s="204">
        <v>14772.72</v>
      </c>
      <c r="AH398" s="204">
        <v>29708.32</v>
      </c>
      <c r="AI398" s="204">
        <v>15922.32</v>
      </c>
      <c r="AJ398" s="204">
        <v>22091.91</v>
      </c>
      <c r="AK398" s="204">
        <v>11343.52</v>
      </c>
      <c r="AL398" s="204">
        <v>552292.74</v>
      </c>
      <c r="AM398" s="204">
        <v>10478.32</v>
      </c>
      <c r="AN398" s="204">
        <v>1886.96</v>
      </c>
      <c r="AO398" s="204">
        <v>5226.1099999999997</v>
      </c>
      <c r="AP398" s="204">
        <v>18495.84</v>
      </c>
      <c r="AQ398" s="204">
        <v>5579.68</v>
      </c>
      <c r="AR398" s="204">
        <v>6724.4</v>
      </c>
      <c r="AS398" s="204">
        <v>314649.33</v>
      </c>
      <c r="AT398" s="204">
        <v>11391.84</v>
      </c>
      <c r="AU398" s="204">
        <v>22984.32</v>
      </c>
      <c r="AV398" s="204">
        <v>25483.200000000001</v>
      </c>
      <c r="AW398" s="204">
        <v>19838.48</v>
      </c>
      <c r="AX398" s="204">
        <v>2557.52</v>
      </c>
      <c r="AY398" s="204">
        <v>11623.72</v>
      </c>
      <c r="AZ398" s="204">
        <v>7624.56</v>
      </c>
      <c r="BA398" s="204">
        <v>722.64</v>
      </c>
      <c r="BB398" s="204">
        <v>180758.16</v>
      </c>
      <c r="BC398" s="204">
        <v>6342.32</v>
      </c>
      <c r="BD398" s="204">
        <v>1083737.3400000001</v>
      </c>
      <c r="BE398" s="204">
        <v>25717.24</v>
      </c>
      <c r="BF398" s="204">
        <v>20513.439999999999</v>
      </c>
      <c r="BG398" s="204">
        <v>48143.68</v>
      </c>
      <c r="BH398" s="204">
        <v>178742.34</v>
      </c>
      <c r="BI398" s="204">
        <v>1348.16</v>
      </c>
      <c r="BJ398" s="204">
        <v>3196</v>
      </c>
      <c r="BK398" s="204">
        <v>12920.56</v>
      </c>
      <c r="BL398" s="204">
        <v>155613.72</v>
      </c>
      <c r="BM398" s="204">
        <v>607044.76</v>
      </c>
      <c r="BN398" s="204">
        <v>9654.4</v>
      </c>
      <c r="BO398" s="204">
        <v>32319.98</v>
      </c>
      <c r="BP398" s="204">
        <v>60362.239999999998</v>
      </c>
      <c r="BQ398" s="204">
        <v>35836.550000000003</v>
      </c>
      <c r="BR398" s="204">
        <v>136586.4</v>
      </c>
      <c r="BS398" s="204">
        <v>100932.78</v>
      </c>
      <c r="BT398" s="204">
        <v>22766.080000000002</v>
      </c>
      <c r="BU398" s="204">
        <v>64584.85</v>
      </c>
      <c r="BV398" s="204">
        <v>618335.36</v>
      </c>
      <c r="BW398" s="204"/>
      <c r="BX398" s="204">
        <v>37043.040000000001</v>
      </c>
      <c r="BY398" s="204">
        <v>230942.52</v>
      </c>
      <c r="BZ398" s="204">
        <v>11468.48</v>
      </c>
      <c r="CA398" s="204">
        <v>40348.800000000003</v>
      </c>
      <c r="CB398" s="204">
        <v>32912.160000000003</v>
      </c>
      <c r="CC398" s="204">
        <v>93920.960000000006</v>
      </c>
      <c r="CD398" s="204">
        <v>149455.06</v>
      </c>
      <c r="CE398" s="204">
        <v>65853.119999999995</v>
      </c>
      <c r="CF398" s="204">
        <v>117703.12</v>
      </c>
      <c r="CG398" s="204"/>
      <c r="CH398" s="204">
        <v>3374.24</v>
      </c>
      <c r="CI398" s="204"/>
      <c r="CJ398" s="204">
        <v>404.56</v>
      </c>
      <c r="CK398" s="204">
        <v>104179.52</v>
      </c>
      <c r="CL398" s="204">
        <v>5632.32</v>
      </c>
      <c r="CM398" s="204">
        <v>5305.24</v>
      </c>
    </row>
    <row r="399" spans="1:91" ht="24.6">
      <c r="A399" s="125">
        <v>37</v>
      </c>
      <c r="B399" s="255" t="s">
        <v>1126</v>
      </c>
      <c r="C399" s="128" t="s">
        <v>658</v>
      </c>
      <c r="D399" s="204">
        <v>2587170.44</v>
      </c>
      <c r="E399" s="204">
        <v>1132.54</v>
      </c>
      <c r="F399" s="204">
        <v>825.18</v>
      </c>
      <c r="G399" s="204">
        <v>14285.9</v>
      </c>
      <c r="H399" s="204">
        <v>48640.9</v>
      </c>
      <c r="I399" s="204">
        <v>11979.34</v>
      </c>
      <c r="J399" s="204">
        <v>2778.05</v>
      </c>
      <c r="K399" s="204">
        <v>20414.16</v>
      </c>
      <c r="L399" s="204">
        <v>2450.4699999999998</v>
      </c>
      <c r="M399" s="204">
        <v>1512.21</v>
      </c>
      <c r="N399" s="204">
        <v>27796.57</v>
      </c>
      <c r="O399" s="204">
        <v>3506.42</v>
      </c>
      <c r="P399" s="204">
        <v>389428.93</v>
      </c>
      <c r="Q399" s="204">
        <v>7655.54</v>
      </c>
      <c r="R399" s="204">
        <v>25389.49</v>
      </c>
      <c r="S399" s="204">
        <v>226438.97</v>
      </c>
      <c r="T399" s="204">
        <v>68337.22</v>
      </c>
      <c r="U399" s="204">
        <v>7543.61</v>
      </c>
      <c r="V399" s="204">
        <v>8244.2800000000007</v>
      </c>
      <c r="W399" s="204">
        <v>953.04</v>
      </c>
      <c r="X399" s="204">
        <v>1062081.3999999999</v>
      </c>
      <c r="Y399" s="204">
        <v>3277.21</v>
      </c>
      <c r="Z399" s="204">
        <v>1956.66</v>
      </c>
      <c r="AA399" s="204">
        <v>11103.42</v>
      </c>
      <c r="AB399" s="204">
        <v>4892.97</v>
      </c>
      <c r="AC399" s="204">
        <v>9004.77</v>
      </c>
      <c r="AD399" s="204">
        <v>9845.2199999999993</v>
      </c>
      <c r="AE399" s="204">
        <v>64931.13</v>
      </c>
      <c r="AF399" s="204">
        <v>3936.38</v>
      </c>
      <c r="AG399" s="204">
        <v>5756.13</v>
      </c>
      <c r="AH399" s="204">
        <v>3996</v>
      </c>
      <c r="AI399" s="204">
        <v>59334.75</v>
      </c>
      <c r="AJ399" s="204">
        <v>14727.37</v>
      </c>
      <c r="AK399" s="204">
        <v>385.1</v>
      </c>
      <c r="AL399" s="204">
        <v>7261830.0499999998</v>
      </c>
      <c r="AM399" s="204">
        <v>0</v>
      </c>
      <c r="AN399" s="204">
        <v>42907.94</v>
      </c>
      <c r="AO399" s="204">
        <v>97434.39</v>
      </c>
      <c r="AP399" s="204">
        <v>60356.19</v>
      </c>
      <c r="AQ399" s="204">
        <v>6474.63</v>
      </c>
      <c r="AR399" s="204">
        <v>3583.98</v>
      </c>
      <c r="AS399" s="204">
        <v>449038.55</v>
      </c>
      <c r="AT399" s="204">
        <v>13073.28</v>
      </c>
      <c r="AU399" s="204">
        <v>39751.31</v>
      </c>
      <c r="AV399" s="204">
        <v>507.5</v>
      </c>
      <c r="AW399" s="204">
        <v>15682.82</v>
      </c>
      <c r="AX399" s="204">
        <v>11652.62</v>
      </c>
      <c r="AY399" s="204">
        <v>41065.730000000003</v>
      </c>
      <c r="AZ399" s="204">
        <v>12445.77</v>
      </c>
      <c r="BA399" s="204">
        <v>0</v>
      </c>
      <c r="BB399" s="204">
        <v>91242.91</v>
      </c>
      <c r="BC399" s="204">
        <v>23542.17</v>
      </c>
      <c r="BD399" s="204">
        <v>1373010.87</v>
      </c>
      <c r="BE399" s="204">
        <v>106322.96</v>
      </c>
      <c r="BF399" s="204">
        <v>1066.99</v>
      </c>
      <c r="BG399" s="204">
        <v>1319.2</v>
      </c>
      <c r="BH399" s="204">
        <v>129097.81</v>
      </c>
      <c r="BI399" s="204"/>
      <c r="BJ399" s="204">
        <v>1349.07</v>
      </c>
      <c r="BK399" s="204">
        <v>0</v>
      </c>
      <c r="BL399" s="204">
        <v>13360.89</v>
      </c>
      <c r="BM399" s="204">
        <v>1468537.68</v>
      </c>
      <c r="BN399" s="204">
        <v>15760.08</v>
      </c>
      <c r="BO399" s="204">
        <v>2737.55</v>
      </c>
      <c r="BP399" s="204">
        <v>0</v>
      </c>
      <c r="BQ399" s="204">
        <v>1351.5</v>
      </c>
      <c r="BR399" s="204">
        <v>2502.33</v>
      </c>
      <c r="BS399" s="204">
        <v>3962141.62</v>
      </c>
      <c r="BT399" s="204">
        <v>6368</v>
      </c>
      <c r="BU399" s="204">
        <v>21757.9</v>
      </c>
      <c r="BV399" s="204">
        <v>303237.28999999998</v>
      </c>
      <c r="BW399" s="204">
        <v>14886.29</v>
      </c>
      <c r="BX399" s="204">
        <v>30039.81</v>
      </c>
      <c r="BY399" s="204">
        <v>173492.41</v>
      </c>
      <c r="BZ399" s="204">
        <v>2460.7399999999998</v>
      </c>
      <c r="CA399" s="204">
        <v>7158.47</v>
      </c>
      <c r="CB399" s="204">
        <v>7878.69</v>
      </c>
      <c r="CC399" s="204">
        <v>7476.06</v>
      </c>
      <c r="CD399" s="204">
        <v>23702.75</v>
      </c>
      <c r="CE399" s="204">
        <v>27092.67</v>
      </c>
      <c r="CF399" s="204">
        <v>55223.06</v>
      </c>
      <c r="CG399" s="204">
        <v>552.24</v>
      </c>
      <c r="CH399" s="204">
        <v>49572.959999999999</v>
      </c>
      <c r="CI399" s="204">
        <v>1553.06</v>
      </c>
      <c r="CJ399" s="204">
        <v>5250.99</v>
      </c>
      <c r="CK399" s="204">
        <v>4241</v>
      </c>
      <c r="CL399" s="204">
        <v>4292.18</v>
      </c>
      <c r="CM399" s="204">
        <v>12453.91</v>
      </c>
    </row>
    <row r="400" spans="1:91" ht="24.6">
      <c r="A400" s="125">
        <v>37</v>
      </c>
      <c r="B400" s="255" t="s">
        <v>1127</v>
      </c>
      <c r="C400" s="137" t="s">
        <v>659</v>
      </c>
      <c r="D400" s="204"/>
      <c r="E400" s="204"/>
      <c r="F400" s="204"/>
      <c r="G400" s="204"/>
      <c r="H400" s="204"/>
      <c r="I400" s="204"/>
      <c r="J400" s="204"/>
      <c r="K400" s="204"/>
      <c r="L400" s="204"/>
      <c r="M400" s="204"/>
      <c r="N400" s="204"/>
      <c r="O400" s="204"/>
      <c r="P400" s="204"/>
      <c r="Q400" s="204"/>
      <c r="R400" s="204"/>
      <c r="S400" s="204"/>
      <c r="T400" s="204"/>
      <c r="U400" s="204"/>
      <c r="V400" s="204"/>
      <c r="W400" s="204"/>
      <c r="X400" s="204"/>
      <c r="Y400" s="204"/>
      <c r="Z400" s="204"/>
      <c r="AA400" s="204"/>
      <c r="AB400" s="204"/>
      <c r="AC400" s="204"/>
      <c r="AD400" s="204"/>
      <c r="AE400" s="204"/>
      <c r="AF400" s="204"/>
      <c r="AG400" s="204"/>
      <c r="AH400" s="204"/>
      <c r="AI400" s="204"/>
      <c r="AJ400" s="204"/>
      <c r="AK400" s="204"/>
      <c r="AL400" s="204"/>
      <c r="AM400" s="204"/>
      <c r="AN400" s="204"/>
      <c r="AO400" s="204"/>
      <c r="AP400" s="204"/>
      <c r="AQ400" s="204"/>
      <c r="AR400" s="204"/>
      <c r="AS400" s="204"/>
      <c r="AT400" s="204"/>
      <c r="AU400" s="204"/>
      <c r="AV400" s="204"/>
      <c r="AW400" s="204"/>
      <c r="AX400" s="204"/>
      <c r="AY400" s="204"/>
      <c r="AZ400" s="204"/>
      <c r="BA400" s="204"/>
      <c r="BB400" s="204"/>
      <c r="BC400" s="204"/>
      <c r="BD400" s="204"/>
      <c r="BE400" s="204"/>
      <c r="BF400" s="204"/>
      <c r="BG400" s="204"/>
      <c r="BH400" s="204"/>
      <c r="BI400" s="204"/>
      <c r="BJ400" s="204"/>
      <c r="BK400" s="204"/>
      <c r="BL400" s="204"/>
      <c r="BM400" s="204"/>
      <c r="BN400" s="204"/>
      <c r="BO400" s="204"/>
      <c r="BP400" s="204"/>
      <c r="BQ400" s="204"/>
      <c r="BR400" s="204"/>
      <c r="BS400" s="204"/>
      <c r="BT400" s="204"/>
      <c r="BU400" s="204"/>
      <c r="BV400" s="204"/>
      <c r="BW400" s="204"/>
      <c r="BX400" s="204"/>
      <c r="BY400" s="204"/>
      <c r="BZ400" s="204"/>
      <c r="CA400" s="204"/>
      <c r="CB400" s="204"/>
      <c r="CC400" s="204"/>
      <c r="CD400" s="204"/>
      <c r="CE400" s="204"/>
      <c r="CF400" s="204"/>
      <c r="CG400" s="204"/>
      <c r="CH400" s="204"/>
      <c r="CI400" s="204"/>
      <c r="CJ400" s="204"/>
      <c r="CK400" s="204"/>
      <c r="CL400" s="204"/>
      <c r="CM400" s="204"/>
    </row>
    <row r="401" spans="1:91" ht="24.6">
      <c r="A401" s="125">
        <v>37</v>
      </c>
      <c r="B401" s="255" t="s">
        <v>1128</v>
      </c>
      <c r="C401" s="128" t="s">
        <v>1321</v>
      </c>
      <c r="D401" s="204">
        <v>913147</v>
      </c>
      <c r="E401" s="204"/>
      <c r="F401" s="204">
        <v>3045</v>
      </c>
      <c r="G401" s="204"/>
      <c r="H401" s="204">
        <v>111200.5</v>
      </c>
      <c r="I401" s="204">
        <v>768594.07</v>
      </c>
      <c r="J401" s="204">
        <v>2990</v>
      </c>
      <c r="K401" s="204">
        <v>2969628.85</v>
      </c>
      <c r="L401" s="204"/>
      <c r="M401" s="204"/>
      <c r="N401" s="204">
        <v>44968</v>
      </c>
      <c r="O401" s="204"/>
      <c r="P401" s="204">
        <v>957541.5</v>
      </c>
      <c r="Q401" s="204">
        <v>938463.03</v>
      </c>
      <c r="R401" s="204">
        <v>188226</v>
      </c>
      <c r="S401" s="204"/>
      <c r="T401" s="204">
        <v>74746.19</v>
      </c>
      <c r="U401" s="204">
        <v>243355.31</v>
      </c>
      <c r="V401" s="204">
        <v>94641</v>
      </c>
      <c r="W401" s="204">
        <v>164039.04999999999</v>
      </c>
      <c r="X401" s="204">
        <v>374218.9</v>
      </c>
      <c r="Y401" s="204">
        <v>14568.45</v>
      </c>
      <c r="Z401" s="204">
        <v>114925.15</v>
      </c>
      <c r="AA401" s="204">
        <v>89417.16</v>
      </c>
      <c r="AB401" s="204">
        <v>2154</v>
      </c>
      <c r="AC401" s="204">
        <v>29534</v>
      </c>
      <c r="AD401" s="204"/>
      <c r="AE401" s="204">
        <v>95256</v>
      </c>
      <c r="AF401" s="204">
        <v>74183.649999999994</v>
      </c>
      <c r="AG401" s="204">
        <v>229165.4</v>
      </c>
      <c r="AH401" s="204">
        <v>2590</v>
      </c>
      <c r="AI401" s="204">
        <v>304339.5</v>
      </c>
      <c r="AJ401" s="204">
        <v>3788.5</v>
      </c>
      <c r="AK401" s="204">
        <v>12363.5</v>
      </c>
      <c r="AL401" s="204"/>
      <c r="AM401" s="204">
        <v>48260</v>
      </c>
      <c r="AN401" s="204">
        <v>35999</v>
      </c>
      <c r="AO401" s="204">
        <v>1050844.4099999999</v>
      </c>
      <c r="AP401" s="204">
        <v>82411</v>
      </c>
      <c r="AQ401" s="204">
        <v>46775.15</v>
      </c>
      <c r="AR401" s="204">
        <v>19362.5</v>
      </c>
      <c r="AS401" s="204">
        <v>16289</v>
      </c>
      <c r="AT401" s="204">
        <v>247149</v>
      </c>
      <c r="AU401" s="204">
        <v>81840</v>
      </c>
      <c r="AV401" s="204">
        <v>24304</v>
      </c>
      <c r="AW401" s="204">
        <v>203272.99</v>
      </c>
      <c r="AX401" s="204"/>
      <c r="AY401" s="204">
        <v>96671</v>
      </c>
      <c r="AZ401" s="204">
        <v>73517</v>
      </c>
      <c r="BA401" s="204">
        <v>72366</v>
      </c>
      <c r="BB401" s="204">
        <v>1439235.75</v>
      </c>
      <c r="BC401" s="204">
        <v>25523</v>
      </c>
      <c r="BD401" s="204">
        <v>238217</v>
      </c>
      <c r="BE401" s="204">
        <v>8437556.0999999996</v>
      </c>
      <c r="BF401" s="204">
        <v>254246.45</v>
      </c>
      <c r="BG401" s="204">
        <v>29617</v>
      </c>
      <c r="BH401" s="204">
        <v>11033</v>
      </c>
      <c r="BI401" s="204"/>
      <c r="BJ401" s="204">
        <v>32856</v>
      </c>
      <c r="BK401" s="204">
        <v>1383227.75</v>
      </c>
      <c r="BL401" s="204"/>
      <c r="BM401" s="204"/>
      <c r="BN401" s="204"/>
      <c r="BO401" s="204"/>
      <c r="BP401" s="204">
        <v>11664</v>
      </c>
      <c r="BQ401" s="204"/>
      <c r="BR401" s="204">
        <v>324675.75</v>
      </c>
      <c r="BS401" s="206">
        <v>2019235</v>
      </c>
      <c r="BT401" s="204">
        <v>117008.4</v>
      </c>
      <c r="BU401" s="204">
        <v>73540.95</v>
      </c>
      <c r="BV401" s="204">
        <v>752305.66</v>
      </c>
      <c r="BW401" s="204">
        <v>31200</v>
      </c>
      <c r="BX401" s="204">
        <v>43098.5</v>
      </c>
      <c r="BY401" s="204">
        <v>45978.67</v>
      </c>
      <c r="BZ401" s="204">
        <v>43875.41</v>
      </c>
      <c r="CA401" s="204">
        <v>274985.40000000002</v>
      </c>
      <c r="CB401" s="204">
        <v>48713</v>
      </c>
      <c r="CC401" s="204">
        <v>299037.5</v>
      </c>
      <c r="CD401" s="204">
        <v>465405.4</v>
      </c>
      <c r="CE401" s="204">
        <v>863877.73</v>
      </c>
      <c r="CF401" s="204">
        <v>109287</v>
      </c>
      <c r="CG401" s="204">
        <v>43257.5</v>
      </c>
      <c r="CH401" s="204"/>
      <c r="CI401" s="204">
        <v>22680.04</v>
      </c>
      <c r="CJ401" s="204">
        <v>104591.5</v>
      </c>
      <c r="CK401" s="204">
        <v>855225.75</v>
      </c>
      <c r="CL401" s="204">
        <v>244734.06</v>
      </c>
      <c r="CM401" s="204">
        <v>91051.199999999997</v>
      </c>
    </row>
    <row r="402" spans="1:91" ht="24.6">
      <c r="A402" s="125">
        <v>35</v>
      </c>
      <c r="B402" s="255" t="s">
        <v>1129</v>
      </c>
      <c r="C402" s="128" t="s">
        <v>660</v>
      </c>
      <c r="D402" s="204"/>
      <c r="E402" s="204"/>
      <c r="F402" s="204"/>
      <c r="G402" s="204"/>
      <c r="H402" s="204"/>
      <c r="I402" s="204"/>
      <c r="J402" s="204"/>
      <c r="K402" s="204"/>
      <c r="L402" s="204"/>
      <c r="M402" s="204"/>
      <c r="N402" s="204"/>
      <c r="O402" s="204"/>
      <c r="P402" s="204"/>
      <c r="Q402" s="204"/>
      <c r="R402" s="204"/>
      <c r="S402" s="204"/>
      <c r="T402" s="204"/>
      <c r="U402" s="204"/>
      <c r="V402" s="204"/>
      <c r="W402" s="204"/>
      <c r="X402" s="204"/>
      <c r="Y402" s="204"/>
      <c r="Z402" s="204"/>
      <c r="AA402" s="204"/>
      <c r="AB402" s="204"/>
      <c r="AC402" s="204"/>
      <c r="AD402" s="204"/>
      <c r="AE402" s="204"/>
      <c r="AF402" s="204"/>
      <c r="AG402" s="204"/>
      <c r="AH402" s="204"/>
      <c r="AI402" s="204"/>
      <c r="AJ402" s="204"/>
      <c r="AK402" s="204"/>
      <c r="AL402" s="204"/>
      <c r="AM402" s="204"/>
      <c r="AN402" s="204"/>
      <c r="AO402" s="204"/>
      <c r="AP402" s="204"/>
      <c r="AQ402" s="204"/>
      <c r="AR402" s="204"/>
      <c r="AS402" s="204"/>
      <c r="AT402" s="204"/>
      <c r="AU402" s="204"/>
      <c r="AV402" s="204"/>
      <c r="AW402" s="204"/>
      <c r="AX402" s="204"/>
      <c r="AY402" s="204"/>
      <c r="AZ402" s="204"/>
      <c r="BA402" s="204"/>
      <c r="BB402" s="204"/>
      <c r="BC402" s="204"/>
      <c r="BD402" s="204"/>
      <c r="BE402" s="204"/>
      <c r="BF402" s="204"/>
      <c r="BG402" s="204"/>
      <c r="BH402" s="204"/>
      <c r="BI402" s="204"/>
      <c r="BJ402" s="204"/>
      <c r="BK402" s="204"/>
      <c r="BL402" s="204"/>
      <c r="BM402" s="204"/>
      <c r="BN402" s="204"/>
      <c r="BO402" s="204"/>
      <c r="BP402" s="204"/>
      <c r="BQ402" s="204"/>
      <c r="BR402" s="204"/>
      <c r="BS402" s="204"/>
      <c r="BT402" s="204"/>
      <c r="BU402" s="204"/>
      <c r="BV402" s="204">
        <v>2</v>
      </c>
      <c r="BW402" s="204"/>
      <c r="BX402" s="204"/>
      <c r="BY402" s="204"/>
      <c r="BZ402" s="204"/>
      <c r="CA402" s="204"/>
      <c r="CB402" s="204"/>
      <c r="CC402" s="204"/>
      <c r="CD402" s="204"/>
      <c r="CE402" s="204"/>
      <c r="CF402" s="204"/>
      <c r="CG402" s="204"/>
      <c r="CH402" s="204"/>
      <c r="CI402" s="204"/>
      <c r="CJ402" s="204"/>
      <c r="CK402" s="204"/>
      <c r="CL402" s="206"/>
      <c r="CM402" s="204"/>
    </row>
    <row r="403" spans="1:91" ht="24.6">
      <c r="A403" s="125">
        <v>35</v>
      </c>
      <c r="B403" s="255" t="s">
        <v>1130</v>
      </c>
      <c r="C403" s="137" t="s">
        <v>661</v>
      </c>
      <c r="D403" s="204"/>
      <c r="E403" s="204"/>
      <c r="F403" s="204"/>
      <c r="G403" s="204"/>
      <c r="H403" s="204"/>
      <c r="I403" s="204"/>
      <c r="J403" s="204"/>
      <c r="K403" s="204"/>
      <c r="L403" s="204"/>
      <c r="M403" s="204"/>
      <c r="N403" s="204"/>
      <c r="O403" s="204"/>
      <c r="P403" s="204"/>
      <c r="Q403" s="204"/>
      <c r="R403" s="204"/>
      <c r="S403" s="204"/>
      <c r="T403" s="204"/>
      <c r="U403" s="204"/>
      <c r="V403" s="204"/>
      <c r="W403" s="204"/>
      <c r="X403" s="204"/>
      <c r="Y403" s="204"/>
      <c r="Z403" s="204"/>
      <c r="AA403" s="204"/>
      <c r="AB403" s="204"/>
      <c r="AC403" s="204"/>
      <c r="AD403" s="204"/>
      <c r="AE403" s="204"/>
      <c r="AF403" s="204"/>
      <c r="AG403" s="204"/>
      <c r="AH403" s="204"/>
      <c r="AI403" s="204"/>
      <c r="AJ403" s="204"/>
      <c r="AK403" s="204"/>
      <c r="AL403" s="204"/>
      <c r="AM403" s="204"/>
      <c r="AN403" s="204"/>
      <c r="AO403" s="204"/>
      <c r="AP403" s="204"/>
      <c r="AQ403" s="204"/>
      <c r="AR403" s="204"/>
      <c r="AS403" s="204"/>
      <c r="AT403" s="204"/>
      <c r="AU403" s="204"/>
      <c r="AV403" s="204"/>
      <c r="AW403" s="204"/>
      <c r="AX403" s="204"/>
      <c r="AY403" s="204"/>
      <c r="AZ403" s="204"/>
      <c r="BA403" s="204"/>
      <c r="BB403" s="204"/>
      <c r="BC403" s="204"/>
      <c r="BD403" s="204"/>
      <c r="BE403" s="204"/>
      <c r="BF403" s="204"/>
      <c r="BG403" s="204"/>
      <c r="BH403" s="204"/>
      <c r="BI403" s="204"/>
      <c r="BJ403" s="204"/>
      <c r="BK403" s="204"/>
      <c r="BL403" s="204"/>
      <c r="BM403" s="204"/>
      <c r="BN403" s="204"/>
      <c r="BO403" s="204"/>
      <c r="BP403" s="204"/>
      <c r="BQ403" s="204"/>
      <c r="BR403" s="204"/>
      <c r="BS403" s="204"/>
      <c r="BT403" s="204"/>
      <c r="BU403" s="204"/>
      <c r="BV403" s="204"/>
      <c r="BW403" s="204"/>
      <c r="BX403" s="204"/>
      <c r="BY403" s="204"/>
      <c r="BZ403" s="204"/>
      <c r="CA403" s="204"/>
      <c r="CB403" s="204"/>
      <c r="CC403" s="204"/>
      <c r="CD403" s="204"/>
      <c r="CE403" s="204"/>
      <c r="CF403" s="204"/>
      <c r="CG403" s="204"/>
      <c r="CH403" s="204"/>
      <c r="CI403" s="204"/>
      <c r="CJ403" s="204"/>
      <c r="CK403" s="204"/>
      <c r="CL403" s="204"/>
      <c r="CM403" s="204"/>
    </row>
    <row r="404" spans="1:91" ht="24.6">
      <c r="A404" s="125">
        <v>35</v>
      </c>
      <c r="B404" s="255" t="s">
        <v>1131</v>
      </c>
      <c r="C404" s="137" t="s">
        <v>662</v>
      </c>
      <c r="D404" s="204"/>
      <c r="E404" s="204"/>
      <c r="F404" s="204"/>
      <c r="G404" s="204"/>
      <c r="H404" s="204"/>
      <c r="I404" s="204"/>
      <c r="J404" s="204"/>
      <c r="K404" s="204"/>
      <c r="L404" s="204"/>
      <c r="M404" s="204"/>
      <c r="N404" s="204"/>
      <c r="O404" s="204"/>
      <c r="P404" s="204"/>
      <c r="Q404" s="204"/>
      <c r="R404" s="204"/>
      <c r="S404" s="204"/>
      <c r="T404" s="204"/>
      <c r="U404" s="204"/>
      <c r="V404" s="204"/>
      <c r="W404" s="204"/>
      <c r="X404" s="204"/>
      <c r="Y404" s="204"/>
      <c r="Z404" s="204"/>
      <c r="AA404" s="204"/>
      <c r="AB404" s="204"/>
      <c r="AC404" s="204"/>
      <c r="AD404" s="204"/>
      <c r="AE404" s="204"/>
      <c r="AF404" s="204"/>
      <c r="AG404" s="204"/>
      <c r="AH404" s="204"/>
      <c r="AI404" s="204"/>
      <c r="AJ404" s="204"/>
      <c r="AK404" s="204"/>
      <c r="AL404" s="204"/>
      <c r="AM404" s="204"/>
      <c r="AN404" s="204"/>
      <c r="AO404" s="204"/>
      <c r="AP404" s="204"/>
      <c r="AQ404" s="204"/>
      <c r="AR404" s="204"/>
      <c r="AS404" s="204"/>
      <c r="AT404" s="204"/>
      <c r="AU404" s="204"/>
      <c r="AV404" s="204"/>
      <c r="AW404" s="204"/>
      <c r="AX404" s="204"/>
      <c r="AY404" s="204"/>
      <c r="AZ404" s="204"/>
      <c r="BA404" s="204"/>
      <c r="BB404" s="204"/>
      <c r="BC404" s="204"/>
      <c r="BD404" s="204"/>
      <c r="BE404" s="204"/>
      <c r="BF404" s="204"/>
      <c r="BG404" s="204"/>
      <c r="BH404" s="204"/>
      <c r="BI404" s="204"/>
      <c r="BJ404" s="204"/>
      <c r="BK404" s="204"/>
      <c r="BL404" s="204"/>
      <c r="BM404" s="204"/>
      <c r="BN404" s="204"/>
      <c r="BO404" s="204"/>
      <c r="BP404" s="204"/>
      <c r="BQ404" s="204"/>
      <c r="BR404" s="204"/>
      <c r="BS404" s="206"/>
      <c r="BT404" s="204"/>
      <c r="BU404" s="204"/>
      <c r="BV404" s="206"/>
      <c r="BW404" s="204"/>
      <c r="BX404" s="206"/>
      <c r="BY404" s="206"/>
      <c r="BZ404" s="204"/>
      <c r="CA404" s="206"/>
      <c r="CB404" s="206"/>
      <c r="CC404" s="206"/>
      <c r="CD404" s="206"/>
      <c r="CE404" s="204"/>
      <c r="CF404" s="204"/>
      <c r="CG404" s="204"/>
      <c r="CH404" s="206"/>
      <c r="CI404" s="204"/>
      <c r="CJ404" s="206"/>
      <c r="CK404" s="206"/>
      <c r="CL404" s="204"/>
      <c r="CM404" s="204"/>
    </row>
    <row r="405" spans="1:91" ht="24.6">
      <c r="A405" s="125">
        <v>35</v>
      </c>
      <c r="B405" s="255" t="s">
        <v>1132</v>
      </c>
      <c r="C405" s="128" t="s">
        <v>663</v>
      </c>
      <c r="D405" s="204"/>
      <c r="E405" s="204"/>
      <c r="F405" s="204"/>
      <c r="G405" s="204"/>
      <c r="H405" s="204"/>
      <c r="I405" s="204"/>
      <c r="J405" s="204"/>
      <c r="K405" s="204"/>
      <c r="L405" s="204"/>
      <c r="M405" s="204"/>
      <c r="N405" s="204"/>
      <c r="O405" s="204"/>
      <c r="P405" s="204"/>
      <c r="Q405" s="204"/>
      <c r="R405" s="204"/>
      <c r="S405" s="204"/>
      <c r="T405" s="204"/>
      <c r="U405" s="204"/>
      <c r="V405" s="204"/>
      <c r="W405" s="204"/>
      <c r="X405" s="204"/>
      <c r="Y405" s="204"/>
      <c r="Z405" s="204"/>
      <c r="AA405" s="204"/>
      <c r="AB405" s="204"/>
      <c r="AC405" s="204"/>
      <c r="AD405" s="204"/>
      <c r="AE405" s="204"/>
      <c r="AF405" s="204"/>
      <c r="AG405" s="204"/>
      <c r="AH405" s="204"/>
      <c r="AI405" s="204"/>
      <c r="AJ405" s="204"/>
      <c r="AK405" s="204"/>
      <c r="AL405" s="204"/>
      <c r="AM405" s="204"/>
      <c r="AN405" s="204"/>
      <c r="AO405" s="204"/>
      <c r="AP405" s="204"/>
      <c r="AQ405" s="204"/>
      <c r="AR405" s="204"/>
      <c r="AS405" s="204"/>
      <c r="AT405" s="204"/>
      <c r="AU405" s="204"/>
      <c r="AV405" s="204"/>
      <c r="AW405" s="204"/>
      <c r="AX405" s="204"/>
      <c r="AY405" s="204"/>
      <c r="AZ405" s="204"/>
      <c r="BA405" s="204"/>
      <c r="BB405" s="204"/>
      <c r="BC405" s="204"/>
      <c r="BD405" s="204"/>
      <c r="BE405" s="204"/>
      <c r="BF405" s="204"/>
      <c r="BG405" s="204"/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  <c r="BV405" s="204"/>
      <c r="BW405" s="204"/>
      <c r="BX405" s="204"/>
      <c r="BY405" s="204"/>
      <c r="BZ405" s="204"/>
      <c r="CA405" s="204"/>
      <c r="CB405" s="204"/>
      <c r="CC405" s="204"/>
      <c r="CD405" s="204"/>
      <c r="CE405" s="204"/>
      <c r="CF405" s="204"/>
      <c r="CG405" s="204"/>
      <c r="CH405" s="204"/>
      <c r="CI405" s="204"/>
      <c r="CJ405" s="204"/>
      <c r="CK405" s="204"/>
      <c r="CL405" s="204"/>
      <c r="CM405" s="204"/>
    </row>
    <row r="406" spans="1:91" ht="24.6">
      <c r="A406" s="125">
        <v>35</v>
      </c>
      <c r="B406" s="255" t="s">
        <v>1133</v>
      </c>
      <c r="C406" s="135" t="s">
        <v>664</v>
      </c>
      <c r="D406" s="204"/>
      <c r="E406" s="204"/>
      <c r="F406" s="204"/>
      <c r="G406" s="204"/>
      <c r="H406" s="204"/>
      <c r="I406" s="204"/>
      <c r="J406" s="204"/>
      <c r="K406" s="204"/>
      <c r="L406" s="204"/>
      <c r="M406" s="204"/>
      <c r="N406" s="204"/>
      <c r="O406" s="204"/>
      <c r="P406" s="204"/>
      <c r="Q406" s="204"/>
      <c r="R406" s="204"/>
      <c r="S406" s="204"/>
      <c r="T406" s="204"/>
      <c r="U406" s="204"/>
      <c r="V406" s="204"/>
      <c r="W406" s="204"/>
      <c r="X406" s="204"/>
      <c r="Y406" s="204"/>
      <c r="Z406" s="204">
        <v>126241.64</v>
      </c>
      <c r="AA406" s="204"/>
      <c r="AB406" s="204"/>
      <c r="AC406" s="204"/>
      <c r="AD406" s="204"/>
      <c r="AE406" s="204"/>
      <c r="AF406" s="204"/>
      <c r="AG406" s="204"/>
      <c r="AH406" s="204"/>
      <c r="AI406" s="204"/>
      <c r="AJ406" s="204"/>
      <c r="AK406" s="204"/>
      <c r="AL406" s="204"/>
      <c r="AM406" s="204"/>
      <c r="AN406" s="204"/>
      <c r="AO406" s="204"/>
      <c r="AP406" s="204"/>
      <c r="AQ406" s="204"/>
      <c r="AR406" s="204"/>
      <c r="AS406" s="204"/>
      <c r="AT406" s="204"/>
      <c r="AU406" s="204"/>
      <c r="AV406" s="204"/>
      <c r="AW406" s="204"/>
      <c r="AX406" s="204"/>
      <c r="AY406" s="204"/>
      <c r="AZ406" s="204"/>
      <c r="BA406" s="204"/>
      <c r="BB406" s="204"/>
      <c r="BC406" s="204"/>
      <c r="BD406" s="204"/>
      <c r="BE406" s="204"/>
      <c r="BF406" s="204"/>
      <c r="BG406" s="204"/>
      <c r="BH406" s="204"/>
      <c r="BI406" s="204"/>
      <c r="BJ406" s="204"/>
      <c r="BK406" s="204"/>
      <c r="BL406" s="204"/>
      <c r="BM406" s="204"/>
      <c r="BN406" s="204"/>
      <c r="BO406" s="204"/>
      <c r="BP406" s="204"/>
      <c r="BQ406" s="204"/>
      <c r="BR406" s="204"/>
      <c r="BS406" s="204"/>
      <c r="BT406" s="206"/>
      <c r="BU406" s="204"/>
      <c r="BV406" s="206"/>
      <c r="BW406" s="204"/>
      <c r="BX406" s="204"/>
      <c r="BY406" s="204"/>
      <c r="BZ406" s="204"/>
      <c r="CA406" s="204"/>
      <c r="CB406" s="206"/>
      <c r="CC406" s="204"/>
      <c r="CD406" s="206"/>
      <c r="CE406" s="204"/>
      <c r="CF406" s="204"/>
      <c r="CG406" s="204"/>
      <c r="CH406" s="204"/>
      <c r="CI406" s="206"/>
      <c r="CJ406" s="204"/>
      <c r="CK406" s="204"/>
      <c r="CL406" s="204"/>
      <c r="CM406" s="204"/>
    </row>
    <row r="407" spans="1:91" ht="24.6">
      <c r="A407" s="125">
        <v>35</v>
      </c>
      <c r="B407" s="255" t="s">
        <v>1134</v>
      </c>
      <c r="C407" s="135" t="s">
        <v>665</v>
      </c>
      <c r="D407" s="204"/>
      <c r="E407" s="204"/>
      <c r="F407" s="204"/>
      <c r="G407" s="204"/>
      <c r="H407" s="204"/>
      <c r="I407" s="204"/>
      <c r="J407" s="204"/>
      <c r="K407" s="204"/>
      <c r="L407" s="204"/>
      <c r="M407" s="204"/>
      <c r="N407" s="204"/>
      <c r="O407" s="204"/>
      <c r="P407" s="204">
        <v>1</v>
      </c>
      <c r="Q407" s="204"/>
      <c r="R407" s="204"/>
      <c r="S407" s="204"/>
      <c r="T407" s="204"/>
      <c r="U407" s="204"/>
      <c r="V407" s="204"/>
      <c r="W407" s="204"/>
      <c r="X407" s="204"/>
      <c r="Y407" s="204">
        <v>2</v>
      </c>
      <c r="Z407" s="204"/>
      <c r="AA407" s="204"/>
      <c r="AB407" s="204"/>
      <c r="AC407" s="204"/>
      <c r="AD407" s="204"/>
      <c r="AE407" s="204"/>
      <c r="AF407" s="204"/>
      <c r="AG407" s="204">
        <v>2</v>
      </c>
      <c r="AH407" s="204"/>
      <c r="AI407" s="204">
        <v>2</v>
      </c>
      <c r="AJ407" s="204"/>
      <c r="AK407" s="204"/>
      <c r="AL407" s="204"/>
      <c r="AM407" s="204"/>
      <c r="AN407" s="204"/>
      <c r="AO407" s="204"/>
      <c r="AP407" s="204"/>
      <c r="AQ407" s="204"/>
      <c r="AR407" s="204"/>
      <c r="AS407" s="204"/>
      <c r="AT407" s="204"/>
      <c r="AU407" s="204"/>
      <c r="AV407" s="204"/>
      <c r="AW407" s="204">
        <v>3</v>
      </c>
      <c r="AX407" s="204"/>
      <c r="AY407" s="204"/>
      <c r="AZ407" s="204"/>
      <c r="BA407" s="204"/>
      <c r="BB407" s="204"/>
      <c r="BC407" s="204"/>
      <c r="BD407" s="204">
        <v>1</v>
      </c>
      <c r="BE407" s="204"/>
      <c r="BF407" s="204"/>
      <c r="BG407" s="204"/>
      <c r="BH407" s="204"/>
      <c r="BI407" s="204"/>
      <c r="BJ407" s="204"/>
      <c r="BK407" s="204"/>
      <c r="BL407" s="204"/>
      <c r="BM407" s="204"/>
      <c r="BN407" s="204"/>
      <c r="BO407" s="204"/>
      <c r="BP407" s="204"/>
      <c r="BQ407" s="204"/>
      <c r="BR407" s="204"/>
      <c r="BS407" s="204"/>
      <c r="BT407" s="204"/>
      <c r="BU407" s="204"/>
      <c r="BV407" s="204">
        <v>8</v>
      </c>
      <c r="BW407" s="204"/>
      <c r="BX407" s="204"/>
      <c r="BY407" s="204"/>
      <c r="BZ407" s="204"/>
      <c r="CA407" s="204"/>
      <c r="CB407" s="204">
        <v>55</v>
      </c>
      <c r="CC407" s="204"/>
      <c r="CD407" s="204"/>
      <c r="CE407" s="204"/>
      <c r="CF407" s="204">
        <v>1</v>
      </c>
      <c r="CG407" s="204"/>
      <c r="CH407" s="204"/>
      <c r="CI407" s="204"/>
      <c r="CJ407" s="204"/>
      <c r="CK407" s="204"/>
      <c r="CL407" s="204"/>
      <c r="CM407" s="204"/>
    </row>
    <row r="408" spans="1:91" ht="24.6">
      <c r="A408" s="125">
        <v>35</v>
      </c>
      <c r="B408" s="255" t="s">
        <v>1135</v>
      </c>
      <c r="C408" s="135" t="s">
        <v>666</v>
      </c>
      <c r="D408" s="204"/>
      <c r="E408" s="204"/>
      <c r="F408" s="204"/>
      <c r="G408" s="204"/>
      <c r="H408" s="204"/>
      <c r="I408" s="204"/>
      <c r="J408" s="204"/>
      <c r="K408" s="204"/>
      <c r="L408" s="204"/>
      <c r="M408" s="204"/>
      <c r="N408" s="204"/>
      <c r="O408" s="204"/>
      <c r="P408" s="204">
        <v>1</v>
      </c>
      <c r="Q408" s="204"/>
      <c r="R408" s="204"/>
      <c r="S408" s="204"/>
      <c r="T408" s="204"/>
      <c r="U408" s="204">
        <v>1</v>
      </c>
      <c r="V408" s="204"/>
      <c r="W408" s="204"/>
      <c r="X408" s="204"/>
      <c r="Y408" s="204"/>
      <c r="Z408" s="204"/>
      <c r="AA408" s="204"/>
      <c r="AB408" s="204"/>
      <c r="AC408" s="204"/>
      <c r="AD408" s="204"/>
      <c r="AE408" s="204"/>
      <c r="AF408" s="204"/>
      <c r="AG408" s="204"/>
      <c r="AH408" s="204"/>
      <c r="AI408" s="204"/>
      <c r="AJ408" s="204"/>
      <c r="AK408" s="204"/>
      <c r="AL408" s="204"/>
      <c r="AM408" s="204"/>
      <c r="AN408" s="204"/>
      <c r="AO408" s="204"/>
      <c r="AP408" s="204"/>
      <c r="AQ408" s="204"/>
      <c r="AR408" s="204"/>
      <c r="AS408" s="204"/>
      <c r="AT408" s="204"/>
      <c r="AU408" s="204"/>
      <c r="AV408" s="204"/>
      <c r="AW408" s="204"/>
      <c r="AX408" s="204"/>
      <c r="AY408" s="204"/>
      <c r="AZ408" s="204"/>
      <c r="BA408" s="204"/>
      <c r="BB408" s="204"/>
      <c r="BC408" s="204"/>
      <c r="BD408" s="204"/>
      <c r="BE408" s="204"/>
      <c r="BF408" s="204"/>
      <c r="BG408" s="204"/>
      <c r="BH408" s="204"/>
      <c r="BI408" s="204"/>
      <c r="BJ408" s="204"/>
      <c r="BK408" s="204"/>
      <c r="BL408" s="204"/>
      <c r="BM408" s="204"/>
      <c r="BN408" s="204"/>
      <c r="BO408" s="204"/>
      <c r="BP408" s="204"/>
      <c r="BQ408" s="204"/>
      <c r="BR408" s="204"/>
      <c r="BS408" s="204"/>
      <c r="BT408" s="204"/>
      <c r="BU408" s="204"/>
      <c r="BV408" s="204"/>
      <c r="BW408" s="204"/>
      <c r="BX408" s="204">
        <v>2</v>
      </c>
      <c r="BY408" s="204"/>
      <c r="BZ408" s="204"/>
      <c r="CA408" s="204"/>
      <c r="CB408" s="204"/>
      <c r="CC408" s="204"/>
      <c r="CD408" s="204"/>
      <c r="CE408" s="204"/>
      <c r="CF408" s="204">
        <v>2</v>
      </c>
      <c r="CG408" s="204"/>
      <c r="CH408" s="204"/>
      <c r="CI408" s="204"/>
      <c r="CJ408" s="204"/>
      <c r="CK408" s="204"/>
      <c r="CL408" s="204"/>
      <c r="CM408" s="204"/>
    </row>
    <row r="409" spans="1:91" ht="24.6">
      <c r="A409" s="125">
        <v>35</v>
      </c>
      <c r="B409" s="255" t="s">
        <v>1136</v>
      </c>
      <c r="C409" s="135" t="s">
        <v>667</v>
      </c>
      <c r="D409" s="204"/>
      <c r="E409" s="204"/>
      <c r="F409" s="204"/>
      <c r="G409" s="204"/>
      <c r="H409" s="204"/>
      <c r="I409" s="204"/>
      <c r="J409" s="204"/>
      <c r="K409" s="204"/>
      <c r="L409" s="204"/>
      <c r="M409" s="204"/>
      <c r="N409" s="204"/>
      <c r="O409" s="204"/>
      <c r="P409" s="204"/>
      <c r="Q409" s="204"/>
      <c r="R409" s="204"/>
      <c r="S409" s="204"/>
      <c r="T409" s="204"/>
      <c r="U409" s="204"/>
      <c r="V409" s="204"/>
      <c r="W409" s="204"/>
      <c r="X409" s="204"/>
      <c r="Y409" s="204">
        <v>1</v>
      </c>
      <c r="Z409" s="204"/>
      <c r="AA409" s="204"/>
      <c r="AB409" s="204"/>
      <c r="AC409" s="204"/>
      <c r="AD409" s="204"/>
      <c r="AE409" s="204"/>
      <c r="AF409" s="204"/>
      <c r="AG409" s="204">
        <v>1</v>
      </c>
      <c r="AH409" s="204"/>
      <c r="AI409" s="204"/>
      <c r="AJ409" s="204"/>
      <c r="AK409" s="204"/>
      <c r="AL409" s="204"/>
      <c r="AM409" s="204"/>
      <c r="AN409" s="204"/>
      <c r="AO409" s="204"/>
      <c r="AP409" s="204"/>
      <c r="AQ409" s="204"/>
      <c r="AR409" s="204"/>
      <c r="AS409" s="204"/>
      <c r="AT409" s="204"/>
      <c r="AU409" s="204"/>
      <c r="AV409" s="204"/>
      <c r="AW409" s="204"/>
      <c r="AX409" s="204"/>
      <c r="AY409" s="204"/>
      <c r="AZ409" s="204"/>
      <c r="BA409" s="204"/>
      <c r="BB409" s="204"/>
      <c r="BC409" s="204"/>
      <c r="BD409" s="204"/>
      <c r="BE409" s="204"/>
      <c r="BF409" s="204"/>
      <c r="BG409" s="204"/>
      <c r="BH409" s="204"/>
      <c r="BI409" s="204"/>
      <c r="BJ409" s="204"/>
      <c r="BK409" s="204"/>
      <c r="BL409" s="204"/>
      <c r="BM409" s="204"/>
      <c r="BN409" s="204"/>
      <c r="BO409" s="204"/>
      <c r="BP409" s="204"/>
      <c r="BQ409" s="204"/>
      <c r="BR409" s="204"/>
      <c r="BS409" s="204"/>
      <c r="BT409" s="204"/>
      <c r="BU409" s="204"/>
      <c r="BV409" s="204">
        <v>2</v>
      </c>
      <c r="BW409" s="204"/>
      <c r="BX409" s="204"/>
      <c r="BY409" s="204"/>
      <c r="BZ409" s="204"/>
      <c r="CA409" s="204"/>
      <c r="CB409" s="204">
        <v>7</v>
      </c>
      <c r="CC409" s="204"/>
      <c r="CD409" s="204"/>
      <c r="CE409" s="204"/>
      <c r="CF409" s="204"/>
      <c r="CG409" s="204"/>
      <c r="CH409" s="204"/>
      <c r="CI409" s="204"/>
      <c r="CJ409" s="204"/>
      <c r="CK409" s="204"/>
      <c r="CL409" s="204"/>
      <c r="CM409" s="204"/>
    </row>
    <row r="410" spans="1:91" ht="24.6">
      <c r="A410" s="125">
        <v>35</v>
      </c>
      <c r="B410" s="255" t="s">
        <v>1137</v>
      </c>
      <c r="C410" s="135" t="s">
        <v>668</v>
      </c>
      <c r="D410" s="204"/>
      <c r="E410" s="204"/>
      <c r="F410" s="204"/>
      <c r="G410" s="204"/>
      <c r="H410" s="204"/>
      <c r="I410" s="204"/>
      <c r="J410" s="204"/>
      <c r="K410" s="204"/>
      <c r="L410" s="204"/>
      <c r="M410" s="204"/>
      <c r="N410" s="204"/>
      <c r="O410" s="204"/>
      <c r="P410" s="204"/>
      <c r="Q410" s="204"/>
      <c r="R410" s="204"/>
      <c r="S410" s="204"/>
      <c r="T410" s="204"/>
      <c r="U410" s="204"/>
      <c r="V410" s="204"/>
      <c r="W410" s="204"/>
      <c r="X410" s="204"/>
      <c r="Y410" s="204"/>
      <c r="Z410" s="204"/>
      <c r="AA410" s="204"/>
      <c r="AB410" s="204"/>
      <c r="AC410" s="204"/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  <c r="AR410" s="204"/>
      <c r="AS410" s="204"/>
      <c r="AT410" s="204"/>
      <c r="AU410" s="204"/>
      <c r="AV410" s="204"/>
      <c r="AW410" s="204"/>
      <c r="AX410" s="204"/>
      <c r="AY410" s="204"/>
      <c r="AZ410" s="204"/>
      <c r="BA410" s="204"/>
      <c r="BB410" s="204"/>
      <c r="BC410" s="204"/>
      <c r="BD410" s="204"/>
      <c r="BE410" s="204"/>
      <c r="BF410" s="204"/>
      <c r="BG410" s="204"/>
      <c r="BH410" s="204"/>
      <c r="BI410" s="204"/>
      <c r="BJ410" s="204"/>
      <c r="BK410" s="204"/>
      <c r="BL410" s="204"/>
      <c r="BM410" s="204"/>
      <c r="BN410" s="204"/>
      <c r="BO410" s="204"/>
      <c r="BP410" s="204"/>
      <c r="BQ410" s="204"/>
      <c r="BR410" s="204"/>
      <c r="BS410" s="204"/>
      <c r="BT410" s="204"/>
      <c r="BU410" s="204"/>
      <c r="BV410" s="204"/>
      <c r="BW410" s="204"/>
      <c r="BX410" s="204"/>
      <c r="BY410" s="204"/>
      <c r="BZ410" s="204"/>
      <c r="CA410" s="204"/>
      <c r="CB410" s="204">
        <v>20</v>
      </c>
      <c r="CC410" s="204"/>
      <c r="CD410" s="204"/>
      <c r="CE410" s="204"/>
      <c r="CF410" s="204">
        <v>3</v>
      </c>
      <c r="CG410" s="204"/>
      <c r="CH410" s="204"/>
      <c r="CI410" s="204"/>
      <c r="CJ410" s="204"/>
      <c r="CK410" s="204"/>
      <c r="CL410" s="204"/>
      <c r="CM410" s="204"/>
    </row>
    <row r="411" spans="1:91" ht="24.6">
      <c r="A411" s="125">
        <v>35</v>
      </c>
      <c r="B411" s="255" t="s">
        <v>1138</v>
      </c>
      <c r="C411" s="135" t="s">
        <v>669</v>
      </c>
      <c r="D411" s="204"/>
      <c r="E411" s="204"/>
      <c r="F411" s="204"/>
      <c r="G411" s="204"/>
      <c r="H411" s="204"/>
      <c r="I411" s="204"/>
      <c r="J411" s="204"/>
      <c r="K411" s="204"/>
      <c r="L411" s="204"/>
      <c r="M411" s="204"/>
      <c r="N411" s="204"/>
      <c r="O411" s="204"/>
      <c r="P411" s="204"/>
      <c r="Q411" s="204"/>
      <c r="R411" s="204"/>
      <c r="S411" s="204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204"/>
      <c r="AI411" s="204">
        <v>3</v>
      </c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4"/>
      <c r="BD411" s="204"/>
      <c r="BE411" s="204"/>
      <c r="BF411" s="204"/>
      <c r="BG411" s="204"/>
      <c r="BH411" s="204"/>
      <c r="BI411" s="204"/>
      <c r="BJ411" s="204"/>
      <c r="BK411" s="204"/>
      <c r="BL411" s="204"/>
      <c r="BM411" s="204"/>
      <c r="BN411" s="204"/>
      <c r="BO411" s="204"/>
      <c r="BP411" s="204"/>
      <c r="BQ411" s="204">
        <v>6</v>
      </c>
      <c r="BR411" s="204"/>
      <c r="BS411" s="204"/>
      <c r="BT411" s="204"/>
      <c r="BU411" s="204"/>
      <c r="BV411" s="204"/>
      <c r="BW411" s="204"/>
      <c r="BX411" s="204"/>
      <c r="BY411" s="204"/>
      <c r="BZ411" s="204"/>
      <c r="CA411" s="204"/>
      <c r="CB411" s="204"/>
      <c r="CC411" s="204"/>
      <c r="CD411" s="204"/>
      <c r="CE411" s="204"/>
      <c r="CF411" s="204"/>
      <c r="CG411" s="204"/>
      <c r="CH411" s="204"/>
      <c r="CI411" s="204"/>
      <c r="CJ411" s="204"/>
      <c r="CK411" s="204"/>
      <c r="CL411" s="204"/>
      <c r="CM411" s="204"/>
    </row>
    <row r="412" spans="1:91" ht="24.6">
      <c r="A412" s="125">
        <v>35</v>
      </c>
      <c r="B412" s="255" t="s">
        <v>1139</v>
      </c>
      <c r="C412" s="135" t="s">
        <v>670</v>
      </c>
      <c r="D412" s="204"/>
      <c r="E412" s="204"/>
      <c r="F412" s="204"/>
      <c r="G412" s="204"/>
      <c r="H412" s="204"/>
      <c r="I412" s="204"/>
      <c r="J412" s="204"/>
      <c r="K412" s="204"/>
      <c r="L412" s="204"/>
      <c r="M412" s="204"/>
      <c r="N412" s="204"/>
      <c r="O412" s="204"/>
      <c r="P412" s="204"/>
      <c r="Q412" s="204"/>
      <c r="R412" s="204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4"/>
      <c r="AT412" s="204"/>
      <c r="AU412" s="204"/>
      <c r="AV412" s="204"/>
      <c r="AW412" s="204"/>
      <c r="AX412" s="204"/>
      <c r="AY412" s="204"/>
      <c r="AZ412" s="204"/>
      <c r="BA412" s="204"/>
      <c r="BB412" s="204"/>
      <c r="BC412" s="204"/>
      <c r="BD412" s="204"/>
      <c r="BE412" s="204"/>
      <c r="BF412" s="204"/>
      <c r="BG412" s="204"/>
      <c r="BH412" s="204"/>
      <c r="BI412" s="204"/>
      <c r="BJ412" s="204"/>
      <c r="BK412" s="204"/>
      <c r="BL412" s="204"/>
      <c r="BM412" s="204"/>
      <c r="BN412" s="204"/>
      <c r="BO412" s="204"/>
      <c r="BP412" s="204"/>
      <c r="BQ412" s="204"/>
      <c r="BR412" s="204"/>
      <c r="BS412" s="204"/>
      <c r="BT412" s="204"/>
      <c r="BU412" s="204"/>
      <c r="BV412" s="204"/>
      <c r="BW412" s="204"/>
      <c r="BX412" s="204"/>
      <c r="BY412" s="204"/>
      <c r="BZ412" s="204"/>
      <c r="CA412" s="204"/>
      <c r="CB412" s="204"/>
      <c r="CC412" s="204"/>
      <c r="CD412" s="204"/>
      <c r="CE412" s="204"/>
      <c r="CF412" s="204"/>
      <c r="CG412" s="204"/>
      <c r="CH412" s="204"/>
      <c r="CI412" s="204"/>
      <c r="CJ412" s="204"/>
      <c r="CK412" s="204"/>
      <c r="CL412" s="204"/>
      <c r="CM412" s="204"/>
    </row>
    <row r="413" spans="1:91" ht="24.6">
      <c r="A413" s="125">
        <v>35</v>
      </c>
      <c r="B413" s="255" t="s">
        <v>1140</v>
      </c>
      <c r="C413" s="135" t="s">
        <v>671</v>
      </c>
      <c r="D413" s="204"/>
      <c r="E413" s="204"/>
      <c r="F413" s="204"/>
      <c r="G413" s="204"/>
      <c r="H413" s="204"/>
      <c r="I413" s="204"/>
      <c r="J413" s="204"/>
      <c r="K413" s="204"/>
      <c r="L413" s="204"/>
      <c r="M413" s="204">
        <v>2</v>
      </c>
      <c r="N413" s="204"/>
      <c r="O413" s="204"/>
      <c r="P413" s="204">
        <v>3</v>
      </c>
      <c r="Q413" s="204"/>
      <c r="R413" s="204"/>
      <c r="S413" s="204"/>
      <c r="T413" s="204"/>
      <c r="U413" s="204"/>
      <c r="V413" s="204"/>
      <c r="W413" s="204"/>
      <c r="X413" s="204"/>
      <c r="Y413" s="204">
        <v>1</v>
      </c>
      <c r="Z413" s="204"/>
      <c r="AA413" s="204"/>
      <c r="AB413" s="204"/>
      <c r="AC413" s="204"/>
      <c r="AD413" s="204"/>
      <c r="AE413" s="204">
        <v>5</v>
      </c>
      <c r="AF413" s="204"/>
      <c r="AG413" s="204">
        <v>4</v>
      </c>
      <c r="AH413" s="204"/>
      <c r="AI413" s="204">
        <v>10</v>
      </c>
      <c r="AJ413" s="204"/>
      <c r="AK413" s="204"/>
      <c r="AL413" s="204"/>
      <c r="AM413" s="204"/>
      <c r="AN413" s="204"/>
      <c r="AO413" s="204">
        <v>1</v>
      </c>
      <c r="AP413" s="204"/>
      <c r="AQ413" s="204"/>
      <c r="AR413" s="204"/>
      <c r="AS413" s="204"/>
      <c r="AT413" s="204"/>
      <c r="AU413" s="204">
        <v>5</v>
      </c>
      <c r="AV413" s="204"/>
      <c r="AW413" s="204">
        <v>2</v>
      </c>
      <c r="AX413" s="204"/>
      <c r="AY413" s="204"/>
      <c r="AZ413" s="204"/>
      <c r="BA413" s="204"/>
      <c r="BB413" s="204"/>
      <c r="BC413" s="204"/>
      <c r="BD413" s="204">
        <v>22099.31</v>
      </c>
      <c r="BE413" s="204"/>
      <c r="BF413" s="204"/>
      <c r="BG413" s="204"/>
      <c r="BH413" s="204"/>
      <c r="BI413" s="204"/>
      <c r="BJ413" s="204"/>
      <c r="BK413" s="204">
        <v>9</v>
      </c>
      <c r="BL413" s="204">
        <v>33</v>
      </c>
      <c r="BM413" s="204"/>
      <c r="BN413" s="204"/>
      <c r="BO413" s="204"/>
      <c r="BP413" s="204">
        <v>1</v>
      </c>
      <c r="BQ413" s="204">
        <v>10</v>
      </c>
      <c r="BR413" s="204"/>
      <c r="BS413" s="206"/>
      <c r="BT413" s="204"/>
      <c r="BU413" s="204"/>
      <c r="BV413" s="206">
        <v>45</v>
      </c>
      <c r="BW413" s="204"/>
      <c r="BX413" s="204"/>
      <c r="BY413" s="204"/>
      <c r="BZ413" s="204"/>
      <c r="CA413" s="204"/>
      <c r="CB413" s="206">
        <v>75</v>
      </c>
      <c r="CC413" s="204"/>
      <c r="CD413" s="204"/>
      <c r="CE413" s="206"/>
      <c r="CF413" s="204">
        <v>68</v>
      </c>
      <c r="CG413" s="204"/>
      <c r="CH413" s="204"/>
      <c r="CI413" s="204">
        <v>1</v>
      </c>
      <c r="CJ413" s="204"/>
      <c r="CK413" s="206"/>
      <c r="CL413" s="204"/>
      <c r="CM413" s="204"/>
    </row>
    <row r="414" spans="1:91" ht="24.6">
      <c r="A414" s="125">
        <v>35</v>
      </c>
      <c r="B414" s="255" t="s">
        <v>1141</v>
      </c>
      <c r="C414" s="135" t="s">
        <v>672</v>
      </c>
      <c r="D414" s="204"/>
      <c r="E414" s="204"/>
      <c r="F414" s="204"/>
      <c r="G414" s="204"/>
      <c r="H414" s="204"/>
      <c r="I414" s="204"/>
      <c r="J414" s="204"/>
      <c r="K414" s="204"/>
      <c r="L414" s="204"/>
      <c r="M414" s="204"/>
      <c r="N414" s="204"/>
      <c r="O414" s="204"/>
      <c r="P414" s="204"/>
      <c r="Q414" s="204"/>
      <c r="R414" s="204"/>
      <c r="S414" s="204"/>
      <c r="T414" s="204"/>
      <c r="U414" s="204">
        <v>3</v>
      </c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>
        <v>5</v>
      </c>
      <c r="AH414" s="204"/>
      <c r="AI414" s="204">
        <v>8</v>
      </c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4"/>
      <c r="AT414" s="204"/>
      <c r="AU414" s="204"/>
      <c r="AV414" s="204"/>
      <c r="AW414" s="204">
        <v>6</v>
      </c>
      <c r="AX414" s="204"/>
      <c r="AY414" s="204"/>
      <c r="AZ414" s="204"/>
      <c r="BA414" s="204"/>
      <c r="BB414" s="204"/>
      <c r="BC414" s="204"/>
      <c r="BD414" s="204">
        <v>1</v>
      </c>
      <c r="BE414" s="204"/>
      <c r="BF414" s="204"/>
      <c r="BG414" s="204"/>
      <c r="BH414" s="204"/>
      <c r="BI414" s="204"/>
      <c r="BJ414" s="204"/>
      <c r="BK414" s="204"/>
      <c r="BL414" s="204">
        <v>2</v>
      </c>
      <c r="BM414" s="204"/>
      <c r="BN414" s="204"/>
      <c r="BO414" s="204"/>
      <c r="BP414" s="204">
        <v>4</v>
      </c>
      <c r="BQ414" s="204"/>
      <c r="BR414" s="204"/>
      <c r="BS414" s="204"/>
      <c r="BT414" s="204"/>
      <c r="BU414" s="204"/>
      <c r="BV414" s="204">
        <v>1</v>
      </c>
      <c r="BW414" s="204"/>
      <c r="BX414" s="204"/>
      <c r="BY414" s="204"/>
      <c r="BZ414" s="204"/>
      <c r="CA414" s="204"/>
      <c r="CB414" s="204">
        <v>5</v>
      </c>
      <c r="CC414" s="204"/>
      <c r="CD414" s="204"/>
      <c r="CE414" s="204">
        <v>2</v>
      </c>
      <c r="CF414" s="204"/>
      <c r="CG414" s="204"/>
      <c r="CH414" s="204"/>
      <c r="CI414" s="204"/>
      <c r="CJ414" s="204"/>
      <c r="CK414" s="204"/>
      <c r="CL414" s="204"/>
      <c r="CM414" s="204"/>
    </row>
    <row r="415" spans="1:91" ht="24.6">
      <c r="A415" s="125">
        <v>35</v>
      </c>
      <c r="B415" s="255" t="s">
        <v>1142</v>
      </c>
      <c r="C415" s="135" t="s">
        <v>673</v>
      </c>
      <c r="D415" s="204"/>
      <c r="E415" s="204"/>
      <c r="F415" s="204"/>
      <c r="G415" s="204"/>
      <c r="H415" s="204"/>
      <c r="I415" s="204"/>
      <c r="J415" s="204"/>
      <c r="K415" s="204"/>
      <c r="L415" s="204"/>
      <c r="M415" s="204"/>
      <c r="N415" s="204"/>
      <c r="O415" s="204"/>
      <c r="P415" s="204"/>
      <c r="Q415" s="204"/>
      <c r="R415" s="204"/>
      <c r="S415" s="204"/>
      <c r="T415" s="204"/>
      <c r="U415" s="204"/>
      <c r="V415" s="204"/>
      <c r="W415" s="204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>
        <v>10</v>
      </c>
      <c r="AH415" s="204"/>
      <c r="AI415" s="204">
        <v>1</v>
      </c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4"/>
      <c r="AT415" s="204"/>
      <c r="AU415" s="204"/>
      <c r="AV415" s="204"/>
      <c r="AW415" s="204"/>
      <c r="AX415" s="204"/>
      <c r="AY415" s="204"/>
      <c r="AZ415" s="204"/>
      <c r="BA415" s="204"/>
      <c r="BB415" s="204"/>
      <c r="BC415" s="204"/>
      <c r="BD415" s="204">
        <v>3</v>
      </c>
      <c r="BE415" s="204"/>
      <c r="BF415" s="204"/>
      <c r="BG415" s="204"/>
      <c r="BH415" s="204"/>
      <c r="BI415" s="204"/>
      <c r="BJ415" s="204"/>
      <c r="BK415" s="204"/>
      <c r="BL415" s="204">
        <v>2</v>
      </c>
      <c r="BM415" s="204"/>
      <c r="BN415" s="204"/>
      <c r="BO415" s="204"/>
      <c r="BP415" s="204"/>
      <c r="BQ415" s="204">
        <v>2</v>
      </c>
      <c r="BR415" s="204"/>
      <c r="BS415" s="204"/>
      <c r="BT415" s="204"/>
      <c r="BU415" s="204"/>
      <c r="BV415" s="204"/>
      <c r="BW415" s="204"/>
      <c r="BX415" s="204"/>
      <c r="BY415" s="204"/>
      <c r="BZ415" s="204"/>
      <c r="CA415" s="204"/>
      <c r="CB415" s="204">
        <v>22</v>
      </c>
      <c r="CC415" s="204"/>
      <c r="CD415" s="204"/>
      <c r="CE415" s="204"/>
      <c r="CF415" s="204">
        <v>3</v>
      </c>
      <c r="CG415" s="204"/>
      <c r="CH415" s="204"/>
      <c r="CI415" s="204"/>
      <c r="CJ415" s="204"/>
      <c r="CK415" s="204"/>
      <c r="CL415" s="204"/>
      <c r="CM415" s="204"/>
    </row>
    <row r="416" spans="1:91" ht="24.6">
      <c r="A416" s="125">
        <v>35</v>
      </c>
      <c r="B416" s="255" t="s">
        <v>1143</v>
      </c>
      <c r="C416" s="135" t="s">
        <v>674</v>
      </c>
      <c r="D416" s="204"/>
      <c r="E416" s="204"/>
      <c r="F416" s="204"/>
      <c r="G416" s="204"/>
      <c r="H416" s="204"/>
      <c r="I416" s="204"/>
      <c r="J416" s="204"/>
      <c r="K416" s="204"/>
      <c r="L416" s="204"/>
      <c r="M416" s="204"/>
      <c r="N416" s="204"/>
      <c r="O416" s="204"/>
      <c r="P416" s="204"/>
      <c r="Q416" s="204"/>
      <c r="R416" s="204"/>
      <c r="S416" s="204"/>
      <c r="T416" s="204"/>
      <c r="U416" s="204"/>
      <c r="V416" s="204"/>
      <c r="W416" s="204"/>
      <c r="X416" s="204"/>
      <c r="Y416" s="204"/>
      <c r="Z416" s="204"/>
      <c r="AA416" s="204"/>
      <c r="AB416" s="204"/>
      <c r="AC416" s="204"/>
      <c r="AD416" s="204"/>
      <c r="AE416" s="204"/>
      <c r="AF416" s="204"/>
      <c r="AG416" s="204"/>
      <c r="AH416" s="204"/>
      <c r="AI416" s="204"/>
      <c r="AJ416" s="204"/>
      <c r="AK416" s="204"/>
      <c r="AL416" s="204"/>
      <c r="AM416" s="204"/>
      <c r="AN416" s="204"/>
      <c r="AO416" s="204"/>
      <c r="AP416" s="204"/>
      <c r="AQ416" s="204"/>
      <c r="AR416" s="204"/>
      <c r="AS416" s="204"/>
      <c r="AT416" s="204"/>
      <c r="AU416" s="204"/>
      <c r="AV416" s="204"/>
      <c r="AW416" s="204"/>
      <c r="AX416" s="204"/>
      <c r="AY416" s="204"/>
      <c r="AZ416" s="204"/>
      <c r="BA416" s="204"/>
      <c r="BB416" s="204"/>
      <c r="BC416" s="204"/>
      <c r="BD416" s="204"/>
      <c r="BE416" s="204"/>
      <c r="BF416" s="204"/>
      <c r="BG416" s="204"/>
      <c r="BH416" s="204"/>
      <c r="BI416" s="204"/>
      <c r="BJ416" s="204"/>
      <c r="BK416" s="204"/>
      <c r="BL416" s="204"/>
      <c r="BM416" s="204"/>
      <c r="BN416" s="204"/>
      <c r="BO416" s="204"/>
      <c r="BP416" s="204"/>
      <c r="BQ416" s="204"/>
      <c r="BR416" s="204"/>
      <c r="BS416" s="204"/>
      <c r="BT416" s="204"/>
      <c r="BU416" s="204"/>
      <c r="BV416" s="204"/>
      <c r="BW416" s="204"/>
      <c r="BX416" s="204"/>
      <c r="BY416" s="204"/>
      <c r="BZ416" s="204"/>
      <c r="CA416" s="204"/>
      <c r="CB416" s="204">
        <v>8</v>
      </c>
      <c r="CC416" s="204"/>
      <c r="CD416" s="204"/>
      <c r="CE416" s="204"/>
      <c r="CF416" s="204"/>
      <c r="CG416" s="204"/>
      <c r="CH416" s="204"/>
      <c r="CI416" s="204"/>
      <c r="CJ416" s="204"/>
      <c r="CK416" s="204"/>
      <c r="CL416" s="204"/>
      <c r="CM416" s="204"/>
    </row>
    <row r="417" spans="1:91" ht="24.6">
      <c r="A417" s="125">
        <v>35</v>
      </c>
      <c r="B417" s="255" t="s">
        <v>1144</v>
      </c>
      <c r="C417" s="135" t="s">
        <v>675</v>
      </c>
      <c r="D417" s="204"/>
      <c r="E417" s="204"/>
      <c r="F417" s="204"/>
      <c r="G417" s="204"/>
      <c r="H417" s="204"/>
      <c r="I417" s="204"/>
      <c r="J417" s="204"/>
      <c r="K417" s="204"/>
      <c r="L417" s="204"/>
      <c r="M417" s="204">
        <v>6622.28</v>
      </c>
      <c r="N417" s="204"/>
      <c r="O417" s="204"/>
      <c r="P417" s="204">
        <v>63110</v>
      </c>
      <c r="Q417" s="204"/>
      <c r="R417" s="204"/>
      <c r="S417" s="204"/>
      <c r="T417" s="204"/>
      <c r="U417" s="204">
        <v>1</v>
      </c>
      <c r="V417" s="204"/>
      <c r="W417" s="204"/>
      <c r="X417" s="204">
        <v>175448.25</v>
      </c>
      <c r="Y417" s="204">
        <v>5907.23</v>
      </c>
      <c r="Z417" s="204">
        <v>91382.82</v>
      </c>
      <c r="AA417" s="204"/>
      <c r="AB417" s="204"/>
      <c r="AC417" s="204">
        <v>48</v>
      </c>
      <c r="AD417" s="204">
        <v>17.010000000000002</v>
      </c>
      <c r="AE417" s="204"/>
      <c r="AF417" s="204"/>
      <c r="AG417" s="204">
        <v>42431.57</v>
      </c>
      <c r="AH417" s="204"/>
      <c r="AI417" s="204">
        <v>15245.22</v>
      </c>
      <c r="AJ417" s="204"/>
      <c r="AK417" s="204"/>
      <c r="AL417" s="204"/>
      <c r="AM417" s="204"/>
      <c r="AN417" s="204">
        <v>26</v>
      </c>
      <c r="AO417" s="204">
        <v>221</v>
      </c>
      <c r="AP417" s="204"/>
      <c r="AQ417" s="204"/>
      <c r="AR417" s="204"/>
      <c r="AS417" s="204"/>
      <c r="AT417" s="204"/>
      <c r="AU417" s="204">
        <v>1528.02</v>
      </c>
      <c r="AV417" s="204">
        <v>135897.66</v>
      </c>
      <c r="AW417" s="204">
        <v>28</v>
      </c>
      <c r="AX417" s="204"/>
      <c r="AY417" s="204"/>
      <c r="AZ417" s="204"/>
      <c r="BA417" s="204"/>
      <c r="BB417" s="204"/>
      <c r="BC417" s="204">
        <v>39</v>
      </c>
      <c r="BD417" s="204">
        <v>858731.68</v>
      </c>
      <c r="BE417" s="204"/>
      <c r="BF417" s="204"/>
      <c r="BG417" s="204"/>
      <c r="BH417" s="204"/>
      <c r="BI417" s="204"/>
      <c r="BJ417" s="204"/>
      <c r="BK417" s="204">
        <v>63</v>
      </c>
      <c r="BL417" s="204">
        <v>69</v>
      </c>
      <c r="BM417" s="204"/>
      <c r="BN417" s="204"/>
      <c r="BO417" s="204"/>
      <c r="BP417" s="204">
        <v>28</v>
      </c>
      <c r="BQ417" s="204">
        <v>703</v>
      </c>
      <c r="BR417" s="204"/>
      <c r="BS417" s="204"/>
      <c r="BT417" s="204"/>
      <c r="BU417" s="204"/>
      <c r="BV417" s="204">
        <v>26211.54</v>
      </c>
      <c r="BW417" s="204"/>
      <c r="BX417" s="204">
        <v>1</v>
      </c>
      <c r="BY417" s="204"/>
      <c r="BZ417" s="204">
        <v>11</v>
      </c>
      <c r="CA417" s="204"/>
      <c r="CB417" s="204">
        <v>85854.66</v>
      </c>
      <c r="CC417" s="204"/>
      <c r="CD417" s="204">
        <v>3</v>
      </c>
      <c r="CE417" s="204">
        <v>17750.22</v>
      </c>
      <c r="CF417" s="204">
        <v>12782.33</v>
      </c>
      <c r="CG417" s="204">
        <v>12</v>
      </c>
      <c r="CH417" s="204"/>
      <c r="CI417" s="204">
        <v>49</v>
      </c>
      <c r="CJ417" s="204"/>
      <c r="CK417" s="204"/>
      <c r="CL417" s="204"/>
      <c r="CM417" s="204"/>
    </row>
    <row r="418" spans="1:91" ht="24.6">
      <c r="A418" s="125">
        <v>35</v>
      </c>
      <c r="B418" s="255" t="s">
        <v>1145</v>
      </c>
      <c r="C418" s="135" t="s">
        <v>676</v>
      </c>
      <c r="D418" s="204"/>
      <c r="E418" s="204"/>
      <c r="F418" s="204"/>
      <c r="G418" s="204"/>
      <c r="H418" s="204"/>
      <c r="I418" s="204"/>
      <c r="J418" s="204"/>
      <c r="K418" s="204"/>
      <c r="L418" s="204"/>
      <c r="M418" s="204"/>
      <c r="N418" s="204"/>
      <c r="O418" s="204"/>
      <c r="P418" s="204"/>
      <c r="Q418" s="204"/>
      <c r="R418" s="204"/>
      <c r="S418" s="204"/>
      <c r="T418" s="204"/>
      <c r="U418" s="204"/>
      <c r="V418" s="204"/>
      <c r="W418" s="204"/>
      <c r="X418" s="204"/>
      <c r="Y418" s="204"/>
      <c r="Z418" s="204"/>
      <c r="AA418" s="204"/>
      <c r="AB418" s="204"/>
      <c r="AC418" s="204"/>
      <c r="AD418" s="204"/>
      <c r="AE418" s="204"/>
      <c r="AF418" s="204"/>
      <c r="AG418" s="204"/>
      <c r="AH418" s="204"/>
      <c r="AI418" s="204"/>
      <c r="AJ418" s="204"/>
      <c r="AK418" s="204"/>
      <c r="AL418" s="204"/>
      <c r="AM418" s="204"/>
      <c r="AN418" s="204"/>
      <c r="AO418" s="204"/>
      <c r="AP418" s="204"/>
      <c r="AQ418" s="204">
        <v>4</v>
      </c>
      <c r="AR418" s="204"/>
      <c r="AS418" s="204"/>
      <c r="AT418" s="204"/>
      <c r="AU418" s="204"/>
      <c r="AV418" s="204"/>
      <c r="AW418" s="204"/>
      <c r="AX418" s="204"/>
      <c r="AY418" s="204"/>
      <c r="AZ418" s="204"/>
      <c r="BA418" s="204"/>
      <c r="BB418" s="204"/>
      <c r="BC418" s="204"/>
      <c r="BD418" s="204"/>
      <c r="BE418" s="204"/>
      <c r="BF418" s="204"/>
      <c r="BG418" s="204"/>
      <c r="BH418" s="204"/>
      <c r="BI418" s="204"/>
      <c r="BJ418" s="204"/>
      <c r="BK418" s="204"/>
      <c r="BL418" s="204"/>
      <c r="BM418" s="204"/>
      <c r="BN418" s="204"/>
      <c r="BO418" s="204"/>
      <c r="BP418" s="204"/>
      <c r="BQ418" s="204"/>
      <c r="BR418" s="204"/>
      <c r="BS418" s="204"/>
      <c r="BT418" s="204"/>
      <c r="BU418" s="204"/>
      <c r="BV418" s="204"/>
      <c r="BW418" s="204"/>
      <c r="BX418" s="204"/>
      <c r="BY418" s="204"/>
      <c r="BZ418" s="204"/>
      <c r="CA418" s="204"/>
      <c r="CB418" s="204"/>
      <c r="CC418" s="204"/>
      <c r="CD418" s="204"/>
      <c r="CE418" s="204"/>
      <c r="CF418" s="204"/>
      <c r="CG418" s="204"/>
      <c r="CH418" s="204"/>
      <c r="CI418" s="204"/>
      <c r="CJ418" s="204"/>
      <c r="CK418" s="204"/>
      <c r="CL418" s="204"/>
      <c r="CM418" s="204"/>
    </row>
    <row r="419" spans="1:91" ht="24.6">
      <c r="A419" s="125">
        <v>35</v>
      </c>
      <c r="B419" s="255" t="s">
        <v>1146</v>
      </c>
      <c r="C419" s="135" t="s">
        <v>1322</v>
      </c>
      <c r="D419" s="204"/>
      <c r="E419" s="204"/>
      <c r="F419" s="204"/>
      <c r="G419" s="204"/>
      <c r="H419" s="204"/>
      <c r="I419" s="204"/>
      <c r="J419" s="204"/>
      <c r="K419" s="204"/>
      <c r="L419" s="204"/>
      <c r="M419" s="204"/>
      <c r="N419" s="204"/>
      <c r="O419" s="204"/>
      <c r="P419" s="204"/>
      <c r="Q419" s="204"/>
      <c r="R419" s="204"/>
      <c r="S419" s="204"/>
      <c r="T419" s="204"/>
      <c r="U419" s="204"/>
      <c r="V419" s="204"/>
      <c r="W419" s="204"/>
      <c r="X419" s="204"/>
      <c r="Y419" s="204"/>
      <c r="Z419" s="204"/>
      <c r="AA419" s="204"/>
      <c r="AB419" s="204"/>
      <c r="AC419" s="204"/>
      <c r="AD419" s="204"/>
      <c r="AE419" s="204"/>
      <c r="AF419" s="204"/>
      <c r="AG419" s="204"/>
      <c r="AH419" s="204"/>
      <c r="AI419" s="204"/>
      <c r="AJ419" s="204"/>
      <c r="AK419" s="204"/>
      <c r="AL419" s="204"/>
      <c r="AM419" s="204"/>
      <c r="AN419" s="204"/>
      <c r="AO419" s="204"/>
      <c r="AP419" s="204"/>
      <c r="AQ419" s="204"/>
      <c r="AR419" s="204"/>
      <c r="AS419" s="204"/>
      <c r="AT419" s="204"/>
      <c r="AU419" s="204"/>
      <c r="AV419" s="204"/>
      <c r="AW419" s="204"/>
      <c r="AX419" s="204"/>
      <c r="AY419" s="204"/>
      <c r="AZ419" s="204"/>
      <c r="BA419" s="204"/>
      <c r="BB419" s="204"/>
      <c r="BC419" s="204"/>
      <c r="BD419" s="204"/>
      <c r="BE419" s="204"/>
      <c r="BF419" s="204"/>
      <c r="BG419" s="204"/>
      <c r="BH419" s="204"/>
      <c r="BI419" s="204"/>
      <c r="BJ419" s="204"/>
      <c r="BK419" s="204"/>
      <c r="BL419" s="204"/>
      <c r="BM419" s="204"/>
      <c r="BN419" s="204"/>
      <c r="BO419" s="204"/>
      <c r="BP419" s="204"/>
      <c r="BQ419" s="204"/>
      <c r="BR419" s="204"/>
      <c r="BS419" s="204"/>
      <c r="BT419" s="204"/>
      <c r="BU419" s="204"/>
      <c r="BV419" s="204"/>
      <c r="BW419" s="204"/>
      <c r="BX419" s="204"/>
      <c r="BY419" s="204"/>
      <c r="BZ419" s="204"/>
      <c r="CA419" s="204"/>
      <c r="CB419" s="204"/>
      <c r="CC419" s="204"/>
      <c r="CD419" s="204"/>
      <c r="CE419" s="204"/>
      <c r="CF419" s="204"/>
      <c r="CG419" s="204"/>
      <c r="CH419" s="204"/>
      <c r="CI419" s="204"/>
      <c r="CJ419" s="204"/>
      <c r="CK419" s="204"/>
      <c r="CL419" s="204"/>
      <c r="CM419" s="204"/>
    </row>
    <row r="420" spans="1:91" ht="24.6">
      <c r="A420" s="125">
        <v>35</v>
      </c>
      <c r="B420" s="255" t="s">
        <v>1147</v>
      </c>
      <c r="C420" s="135" t="s">
        <v>1323</v>
      </c>
      <c r="D420" s="204"/>
      <c r="E420" s="204"/>
      <c r="F420" s="204"/>
      <c r="G420" s="204"/>
      <c r="H420" s="204"/>
      <c r="I420" s="204"/>
      <c r="J420" s="204"/>
      <c r="K420" s="204"/>
      <c r="L420" s="204"/>
      <c r="M420" s="204"/>
      <c r="N420" s="204"/>
      <c r="O420" s="204"/>
      <c r="P420" s="204"/>
      <c r="Q420" s="204"/>
      <c r="R420" s="204"/>
      <c r="S420" s="204"/>
      <c r="T420" s="204"/>
      <c r="U420" s="204"/>
      <c r="V420" s="204"/>
      <c r="W420" s="204"/>
      <c r="X420" s="204"/>
      <c r="Y420" s="204"/>
      <c r="Z420" s="204"/>
      <c r="AA420" s="204"/>
      <c r="AB420" s="204"/>
      <c r="AC420" s="204"/>
      <c r="AD420" s="204"/>
      <c r="AE420" s="204"/>
      <c r="AF420" s="204"/>
      <c r="AG420" s="204"/>
      <c r="AH420" s="204"/>
      <c r="AI420" s="204"/>
      <c r="AJ420" s="204"/>
      <c r="AK420" s="204"/>
      <c r="AL420" s="204"/>
      <c r="AM420" s="204"/>
      <c r="AN420" s="204"/>
      <c r="AO420" s="204"/>
      <c r="AP420" s="204"/>
      <c r="AQ420" s="204"/>
      <c r="AR420" s="204"/>
      <c r="AS420" s="204"/>
      <c r="AT420" s="204"/>
      <c r="AU420" s="204"/>
      <c r="AV420" s="204"/>
      <c r="AW420" s="204"/>
      <c r="AX420" s="204"/>
      <c r="AY420" s="204"/>
      <c r="AZ420" s="204"/>
      <c r="BA420" s="204"/>
      <c r="BB420" s="204"/>
      <c r="BC420" s="204"/>
      <c r="BD420" s="204"/>
      <c r="BE420" s="204"/>
      <c r="BF420" s="204"/>
      <c r="BG420" s="204"/>
      <c r="BH420" s="204"/>
      <c r="BI420" s="204"/>
      <c r="BJ420" s="204"/>
      <c r="BK420" s="204"/>
      <c r="BL420" s="204"/>
      <c r="BM420" s="204"/>
      <c r="BN420" s="204"/>
      <c r="BO420" s="204"/>
      <c r="BP420" s="204"/>
      <c r="BQ420" s="204"/>
      <c r="BR420" s="204"/>
      <c r="BS420" s="204"/>
      <c r="BT420" s="204"/>
      <c r="BU420" s="204"/>
      <c r="BV420" s="204"/>
      <c r="BW420" s="204"/>
      <c r="BX420" s="204"/>
      <c r="BY420" s="204"/>
      <c r="BZ420" s="204"/>
      <c r="CA420" s="204"/>
      <c r="CB420" s="204"/>
      <c r="CC420" s="204"/>
      <c r="CD420" s="204"/>
      <c r="CE420" s="204"/>
      <c r="CF420" s="204"/>
      <c r="CG420" s="204"/>
      <c r="CH420" s="204"/>
      <c r="CI420" s="204"/>
      <c r="CJ420" s="204"/>
      <c r="CK420" s="204"/>
      <c r="CL420" s="204"/>
      <c r="CM420" s="204"/>
    </row>
    <row r="421" spans="1:91" ht="24.6">
      <c r="A421" s="125">
        <v>35</v>
      </c>
      <c r="B421" s="255" t="s">
        <v>1148</v>
      </c>
      <c r="C421" s="135" t="s">
        <v>677</v>
      </c>
      <c r="D421" s="204"/>
      <c r="E421" s="204"/>
      <c r="F421" s="204"/>
      <c r="G421" s="204"/>
      <c r="H421" s="204"/>
      <c r="I421" s="204"/>
      <c r="J421" s="204"/>
      <c r="K421" s="204"/>
      <c r="L421" s="204"/>
      <c r="M421" s="204"/>
      <c r="N421" s="204"/>
      <c r="O421" s="204"/>
      <c r="P421" s="204"/>
      <c r="Q421" s="204"/>
      <c r="R421" s="204"/>
      <c r="S421" s="204"/>
      <c r="T421" s="204"/>
      <c r="U421" s="204"/>
      <c r="V421" s="204"/>
      <c r="W421" s="204"/>
      <c r="X421" s="204"/>
      <c r="Y421" s="204"/>
      <c r="Z421" s="204">
        <v>5000</v>
      </c>
      <c r="AA421" s="204"/>
      <c r="AB421" s="204"/>
      <c r="AC421" s="204"/>
      <c r="AD421" s="204"/>
      <c r="AE421" s="204"/>
      <c r="AF421" s="204"/>
      <c r="AG421" s="204"/>
      <c r="AH421" s="204"/>
      <c r="AI421" s="204"/>
      <c r="AJ421" s="204"/>
      <c r="AK421" s="204"/>
      <c r="AL421" s="204"/>
      <c r="AM421" s="204"/>
      <c r="AN421" s="204"/>
      <c r="AO421" s="204"/>
      <c r="AP421" s="204"/>
      <c r="AQ421" s="204"/>
      <c r="AR421" s="204"/>
      <c r="AS421" s="204"/>
      <c r="AT421" s="204"/>
      <c r="AU421" s="204"/>
      <c r="AV421" s="204"/>
      <c r="AW421" s="204"/>
      <c r="AX421" s="204"/>
      <c r="AY421" s="204"/>
      <c r="AZ421" s="204"/>
      <c r="BA421" s="204"/>
      <c r="BB421" s="204"/>
      <c r="BC421" s="204"/>
      <c r="BD421" s="204"/>
      <c r="BE421" s="204"/>
      <c r="BF421" s="204"/>
      <c r="BG421" s="204"/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  <c r="BV421" s="204"/>
      <c r="BW421" s="204"/>
      <c r="BX421" s="204"/>
      <c r="BY421" s="204"/>
      <c r="BZ421" s="204"/>
      <c r="CA421" s="204"/>
      <c r="CB421" s="204"/>
      <c r="CC421" s="204"/>
      <c r="CD421" s="204"/>
      <c r="CE421" s="204"/>
      <c r="CF421" s="204"/>
      <c r="CG421" s="204"/>
      <c r="CH421" s="204"/>
      <c r="CI421" s="204"/>
      <c r="CJ421" s="204"/>
      <c r="CK421" s="204"/>
      <c r="CL421" s="204"/>
      <c r="CM421" s="204"/>
    </row>
    <row r="422" spans="1:91" ht="24.6">
      <c r="A422" s="125">
        <v>36</v>
      </c>
      <c r="B422" s="255" t="s">
        <v>1149</v>
      </c>
      <c r="C422" s="135" t="s">
        <v>1324</v>
      </c>
      <c r="D422" s="204">
        <v>28980</v>
      </c>
      <c r="E422" s="204"/>
      <c r="F422" s="204"/>
      <c r="G422" s="204"/>
      <c r="H422" s="204"/>
      <c r="I422" s="204"/>
      <c r="J422" s="204"/>
      <c r="K422" s="204"/>
      <c r="L422" s="204"/>
      <c r="M422" s="204"/>
      <c r="N422" s="204"/>
      <c r="O422" s="204"/>
      <c r="P422" s="204"/>
      <c r="Q422" s="204"/>
      <c r="R422" s="204"/>
      <c r="S422" s="204"/>
      <c r="T422" s="204"/>
      <c r="U422" s="204"/>
      <c r="V422" s="204"/>
      <c r="W422" s="204"/>
      <c r="X422" s="204"/>
      <c r="Y422" s="204"/>
      <c r="Z422" s="204"/>
      <c r="AA422" s="204"/>
      <c r="AB422" s="204"/>
      <c r="AC422" s="204"/>
      <c r="AD422" s="204"/>
      <c r="AE422" s="204"/>
      <c r="AF422" s="204"/>
      <c r="AG422" s="204"/>
      <c r="AH422" s="204"/>
      <c r="AI422" s="204"/>
      <c r="AJ422" s="204"/>
      <c r="AK422" s="204"/>
      <c r="AL422" s="204"/>
      <c r="AM422" s="204"/>
      <c r="AN422" s="204"/>
      <c r="AO422" s="204"/>
      <c r="AP422" s="204"/>
      <c r="AQ422" s="204"/>
      <c r="AR422" s="204"/>
      <c r="AS422" s="204"/>
      <c r="AT422" s="204"/>
      <c r="AU422" s="204"/>
      <c r="AV422" s="204"/>
      <c r="AW422" s="204"/>
      <c r="AX422" s="204"/>
      <c r="AY422" s="204"/>
      <c r="AZ422" s="204"/>
      <c r="BA422" s="204"/>
      <c r="BB422" s="204"/>
      <c r="BC422" s="204"/>
      <c r="BD422" s="204"/>
      <c r="BE422" s="204"/>
      <c r="BF422" s="204"/>
      <c r="BG422" s="204"/>
      <c r="BH422" s="204"/>
      <c r="BI422" s="204"/>
      <c r="BJ422" s="204"/>
      <c r="BK422" s="204"/>
      <c r="BL422" s="204"/>
      <c r="BM422" s="204">
        <v>25304.34</v>
      </c>
      <c r="BN422" s="204"/>
      <c r="BO422" s="204"/>
      <c r="BP422" s="204"/>
      <c r="BQ422" s="204"/>
      <c r="BR422" s="204"/>
      <c r="BS422" s="204">
        <v>10500</v>
      </c>
      <c r="BT422" s="204"/>
      <c r="BU422" s="204"/>
      <c r="BV422" s="204"/>
      <c r="BW422" s="204"/>
      <c r="BX422" s="204"/>
      <c r="BY422" s="204"/>
      <c r="BZ422" s="204"/>
      <c r="CA422" s="204"/>
      <c r="CB422" s="204"/>
      <c r="CC422" s="204"/>
      <c r="CD422" s="204"/>
      <c r="CE422" s="204"/>
      <c r="CF422" s="204"/>
      <c r="CG422" s="204"/>
      <c r="CH422" s="204"/>
      <c r="CI422" s="204"/>
      <c r="CJ422" s="204"/>
      <c r="CK422" s="204"/>
      <c r="CL422" s="204"/>
      <c r="CM422" s="204"/>
    </row>
    <row r="423" spans="1:91" ht="24.6">
      <c r="A423" s="125">
        <v>36</v>
      </c>
      <c r="B423" s="255" t="s">
        <v>1150</v>
      </c>
      <c r="C423" s="135" t="s">
        <v>678</v>
      </c>
      <c r="D423" s="204"/>
      <c r="E423" s="204"/>
      <c r="F423" s="204"/>
      <c r="G423" s="204"/>
      <c r="H423" s="204"/>
      <c r="I423" s="204"/>
      <c r="J423" s="204"/>
      <c r="K423" s="204"/>
      <c r="L423" s="204"/>
      <c r="M423" s="204"/>
      <c r="N423" s="204"/>
      <c r="O423" s="204"/>
      <c r="P423" s="204"/>
      <c r="Q423" s="204"/>
      <c r="R423" s="204"/>
      <c r="S423" s="204"/>
      <c r="T423" s="204"/>
      <c r="U423" s="204"/>
      <c r="V423" s="204"/>
      <c r="W423" s="204"/>
      <c r="X423" s="204"/>
      <c r="Y423" s="204"/>
      <c r="Z423" s="204"/>
      <c r="AA423" s="204"/>
      <c r="AB423" s="204"/>
      <c r="AC423" s="204"/>
      <c r="AD423" s="204"/>
      <c r="AE423" s="204"/>
      <c r="AF423" s="204"/>
      <c r="AG423" s="204"/>
      <c r="AH423" s="204"/>
      <c r="AI423" s="204"/>
      <c r="AJ423" s="204"/>
      <c r="AK423" s="204"/>
      <c r="AL423" s="204"/>
      <c r="AM423" s="204"/>
      <c r="AN423" s="204"/>
      <c r="AO423" s="204"/>
      <c r="AP423" s="204"/>
      <c r="AQ423" s="204"/>
      <c r="AR423" s="204"/>
      <c r="AS423" s="204"/>
      <c r="AT423" s="204"/>
      <c r="AU423" s="204"/>
      <c r="AV423" s="204"/>
      <c r="AW423" s="204"/>
      <c r="AX423" s="204"/>
      <c r="AY423" s="204"/>
      <c r="AZ423" s="204"/>
      <c r="BA423" s="204"/>
      <c r="BB423" s="204"/>
      <c r="BC423" s="204"/>
      <c r="BD423" s="204"/>
      <c r="BE423" s="204"/>
      <c r="BF423" s="204"/>
      <c r="BG423" s="204"/>
      <c r="BH423" s="204"/>
      <c r="BI423" s="204"/>
      <c r="BJ423" s="204"/>
      <c r="BK423" s="204"/>
      <c r="BL423" s="204"/>
      <c r="BM423" s="204"/>
      <c r="BN423" s="204"/>
      <c r="BO423" s="204"/>
      <c r="BP423" s="204"/>
      <c r="BQ423" s="204"/>
      <c r="BR423" s="204"/>
      <c r="BS423" s="204"/>
      <c r="BT423" s="204"/>
      <c r="BU423" s="204"/>
      <c r="BV423" s="204"/>
      <c r="BW423" s="204"/>
      <c r="BX423" s="204"/>
      <c r="BY423" s="204"/>
      <c r="BZ423" s="204"/>
      <c r="CA423" s="204"/>
      <c r="CB423" s="204"/>
      <c r="CC423" s="204"/>
      <c r="CD423" s="204"/>
      <c r="CE423" s="204"/>
      <c r="CF423" s="204"/>
      <c r="CG423" s="204"/>
      <c r="CH423" s="204"/>
      <c r="CI423" s="204"/>
      <c r="CJ423" s="204"/>
      <c r="CK423" s="204"/>
      <c r="CL423" s="204"/>
      <c r="CM423" s="204"/>
    </row>
    <row r="424" spans="1:91" ht="24.6">
      <c r="A424" s="125">
        <v>36</v>
      </c>
      <c r="B424" s="255" t="s">
        <v>1151</v>
      </c>
      <c r="C424" s="135" t="s">
        <v>679</v>
      </c>
      <c r="D424" s="204">
        <v>487718.15</v>
      </c>
      <c r="E424" s="204"/>
      <c r="F424" s="204"/>
      <c r="G424" s="204"/>
      <c r="H424" s="204"/>
      <c r="I424" s="204"/>
      <c r="J424" s="204"/>
      <c r="K424" s="204"/>
      <c r="L424" s="204"/>
      <c r="M424" s="204"/>
      <c r="N424" s="204"/>
      <c r="O424" s="204"/>
      <c r="P424" s="204"/>
      <c r="Q424" s="204"/>
      <c r="R424" s="204"/>
      <c r="S424" s="204"/>
      <c r="T424" s="204"/>
      <c r="U424" s="204"/>
      <c r="V424" s="204"/>
      <c r="W424" s="204"/>
      <c r="X424" s="204"/>
      <c r="Y424" s="204"/>
      <c r="Z424" s="204"/>
      <c r="AA424" s="204"/>
      <c r="AB424" s="204"/>
      <c r="AC424" s="204"/>
      <c r="AD424" s="204"/>
      <c r="AE424" s="204"/>
      <c r="AF424" s="204"/>
      <c r="AG424" s="204"/>
      <c r="AH424" s="204"/>
      <c r="AI424" s="204"/>
      <c r="AJ424" s="204"/>
      <c r="AK424" s="204"/>
      <c r="AL424" s="204"/>
      <c r="AM424" s="204"/>
      <c r="AN424" s="204"/>
      <c r="AO424" s="204"/>
      <c r="AP424" s="204"/>
      <c r="AQ424" s="204"/>
      <c r="AR424" s="204"/>
      <c r="AS424" s="204"/>
      <c r="AT424" s="204"/>
      <c r="AU424" s="204"/>
      <c r="AV424" s="204"/>
      <c r="AW424" s="204"/>
      <c r="AX424" s="204"/>
      <c r="AY424" s="204"/>
      <c r="AZ424" s="204"/>
      <c r="BA424" s="204"/>
      <c r="BB424" s="204"/>
      <c r="BC424" s="204"/>
      <c r="BD424" s="204"/>
      <c r="BE424" s="204"/>
      <c r="BF424" s="204"/>
      <c r="BG424" s="204"/>
      <c r="BH424" s="204"/>
      <c r="BI424" s="204"/>
      <c r="BJ424" s="204"/>
      <c r="BK424" s="204"/>
      <c r="BL424" s="204"/>
      <c r="BM424" s="204">
        <v>20314710</v>
      </c>
      <c r="BN424" s="204"/>
      <c r="BO424" s="204"/>
      <c r="BP424" s="204"/>
      <c r="BQ424" s="204"/>
      <c r="BR424" s="204"/>
      <c r="BS424" s="204">
        <v>4557577.5</v>
      </c>
      <c r="BT424" s="204"/>
      <c r="BU424" s="204"/>
      <c r="BV424" s="204"/>
      <c r="BW424" s="204"/>
      <c r="BX424" s="204"/>
      <c r="BY424" s="204"/>
      <c r="BZ424" s="204"/>
      <c r="CA424" s="204"/>
      <c r="CB424" s="204"/>
      <c r="CC424" s="204"/>
      <c r="CD424" s="204"/>
      <c r="CE424" s="204"/>
      <c r="CF424" s="204"/>
      <c r="CG424" s="204"/>
      <c r="CH424" s="204"/>
      <c r="CI424" s="204"/>
      <c r="CJ424" s="204"/>
      <c r="CK424" s="204"/>
      <c r="CL424" s="204"/>
      <c r="CM424" s="204"/>
    </row>
    <row r="425" spans="1:91" ht="24.6">
      <c r="A425" s="125">
        <v>36</v>
      </c>
      <c r="B425" s="255" t="s">
        <v>1152</v>
      </c>
      <c r="C425" s="135" t="s">
        <v>680</v>
      </c>
      <c r="D425" s="204">
        <v>183734.23</v>
      </c>
      <c r="E425" s="204"/>
      <c r="F425" s="204"/>
      <c r="G425" s="204"/>
      <c r="H425" s="204"/>
      <c r="I425" s="204"/>
      <c r="J425" s="204"/>
      <c r="K425" s="204"/>
      <c r="L425" s="204"/>
      <c r="M425" s="204"/>
      <c r="N425" s="204"/>
      <c r="O425" s="204"/>
      <c r="P425" s="204">
        <v>3128.08</v>
      </c>
      <c r="Q425" s="204"/>
      <c r="R425" s="204"/>
      <c r="S425" s="204"/>
      <c r="T425" s="204"/>
      <c r="U425" s="204"/>
      <c r="V425" s="204"/>
      <c r="W425" s="204"/>
      <c r="X425" s="204"/>
      <c r="Y425" s="204"/>
      <c r="Z425" s="204"/>
      <c r="AA425" s="204"/>
      <c r="AB425" s="204"/>
      <c r="AC425" s="204"/>
      <c r="AD425" s="204"/>
      <c r="AE425" s="204"/>
      <c r="AF425" s="204"/>
      <c r="AG425" s="204"/>
      <c r="AH425" s="204"/>
      <c r="AI425" s="204"/>
      <c r="AJ425" s="204"/>
      <c r="AK425" s="204"/>
      <c r="AL425" s="204">
        <v>1747.05</v>
      </c>
      <c r="AM425" s="204"/>
      <c r="AN425" s="204"/>
      <c r="AO425" s="204"/>
      <c r="AP425" s="204"/>
      <c r="AQ425" s="204">
        <v>17313.04</v>
      </c>
      <c r="AR425" s="204"/>
      <c r="AS425" s="204">
        <v>3665.03</v>
      </c>
      <c r="AT425" s="204"/>
      <c r="AU425" s="204"/>
      <c r="AV425" s="204"/>
      <c r="AW425" s="204"/>
      <c r="AX425" s="204"/>
      <c r="AY425" s="204"/>
      <c r="AZ425" s="204"/>
      <c r="BA425" s="204"/>
      <c r="BB425" s="204">
        <v>289.42</v>
      </c>
      <c r="BC425" s="204"/>
      <c r="BD425" s="204">
        <v>1953203.07</v>
      </c>
      <c r="BE425" s="204"/>
      <c r="BF425" s="204"/>
      <c r="BG425" s="204"/>
      <c r="BH425" s="204">
        <v>13472.84</v>
      </c>
      <c r="BI425" s="204"/>
      <c r="BJ425" s="204"/>
      <c r="BK425" s="204"/>
      <c r="BL425" s="204"/>
      <c r="BM425" s="204">
        <v>46448.36</v>
      </c>
      <c r="BN425" s="204"/>
      <c r="BO425" s="204"/>
      <c r="BP425" s="204"/>
      <c r="BQ425" s="204"/>
      <c r="BR425" s="204"/>
      <c r="BS425" s="204">
        <v>11465005.93</v>
      </c>
      <c r="BT425" s="204"/>
      <c r="BU425" s="204"/>
      <c r="BV425" s="204"/>
      <c r="BW425" s="204"/>
      <c r="BX425" s="204"/>
      <c r="BY425" s="204"/>
      <c r="BZ425" s="204"/>
      <c r="CA425" s="204"/>
      <c r="CB425" s="204"/>
      <c r="CC425" s="204"/>
      <c r="CD425" s="204"/>
      <c r="CE425" s="204"/>
      <c r="CF425" s="204"/>
      <c r="CG425" s="204"/>
      <c r="CH425" s="204"/>
      <c r="CI425" s="204">
        <v>2406.92</v>
      </c>
      <c r="CJ425" s="204"/>
      <c r="CK425" s="204"/>
      <c r="CL425" s="204"/>
      <c r="CM425" s="204"/>
    </row>
    <row r="426" spans="1:91" ht="24.6">
      <c r="A426" s="125">
        <v>36</v>
      </c>
      <c r="B426" s="255" t="s">
        <v>1153</v>
      </c>
      <c r="C426" s="154" t="s">
        <v>1325</v>
      </c>
      <c r="D426" s="204">
        <v>3874696.4</v>
      </c>
      <c r="E426" s="204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4">
        <v>243550</v>
      </c>
      <c r="AT426" s="204"/>
      <c r="AU426" s="204"/>
      <c r="AV426" s="204"/>
      <c r="AW426" s="204"/>
      <c r="AX426" s="204"/>
      <c r="AY426" s="204"/>
      <c r="AZ426" s="204"/>
      <c r="BA426" s="204"/>
      <c r="BB426" s="204"/>
      <c r="BC426" s="204"/>
      <c r="BD426" s="204"/>
      <c r="BE426" s="204"/>
      <c r="BF426" s="204"/>
      <c r="BG426" s="204"/>
      <c r="BH426" s="204"/>
      <c r="BI426" s="204"/>
      <c r="BJ426" s="204"/>
      <c r="BK426" s="204"/>
      <c r="BL426" s="204"/>
      <c r="BM426" s="204">
        <v>4951686.3</v>
      </c>
      <c r="BN426" s="204"/>
      <c r="BO426" s="204"/>
      <c r="BP426" s="204"/>
      <c r="BQ426" s="204"/>
      <c r="BR426" s="204"/>
      <c r="BS426" s="204">
        <v>2000</v>
      </c>
      <c r="BT426" s="204"/>
      <c r="BU426" s="204"/>
      <c r="BV426" s="204"/>
      <c r="BW426" s="204"/>
      <c r="BX426" s="204"/>
      <c r="BY426" s="204"/>
      <c r="BZ426" s="204"/>
      <c r="CA426" s="204"/>
      <c r="CB426" s="204"/>
      <c r="CC426" s="204"/>
      <c r="CD426" s="204"/>
      <c r="CE426" s="204"/>
      <c r="CF426" s="204"/>
      <c r="CG426" s="204"/>
      <c r="CH426" s="204"/>
      <c r="CI426" s="204"/>
      <c r="CJ426" s="204"/>
      <c r="CK426" s="204"/>
      <c r="CL426" s="204"/>
      <c r="CM426" s="204"/>
    </row>
    <row r="427" spans="1:91" ht="24.6">
      <c r="A427" s="125">
        <v>36</v>
      </c>
      <c r="B427" s="255" t="s">
        <v>1154</v>
      </c>
      <c r="C427" s="154" t="s">
        <v>681</v>
      </c>
      <c r="D427" s="204"/>
      <c r="E427" s="204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>
        <v>221300</v>
      </c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4"/>
      <c r="BD427" s="204"/>
      <c r="BE427" s="204"/>
      <c r="BF427" s="204"/>
      <c r="BG427" s="204"/>
      <c r="BH427" s="204"/>
      <c r="BI427" s="204"/>
      <c r="BJ427" s="204"/>
      <c r="BK427" s="204"/>
      <c r="BL427" s="204"/>
      <c r="BM427" s="204"/>
      <c r="BN427" s="204"/>
      <c r="BO427" s="204"/>
      <c r="BP427" s="204"/>
      <c r="BQ427" s="204"/>
      <c r="BR427" s="204"/>
      <c r="BS427" s="204"/>
      <c r="BT427" s="204"/>
      <c r="BU427" s="204"/>
      <c r="BV427" s="204"/>
      <c r="BW427" s="204"/>
      <c r="BX427" s="204"/>
      <c r="BY427" s="204"/>
      <c r="BZ427" s="204"/>
      <c r="CA427" s="204"/>
      <c r="CB427" s="204"/>
      <c r="CC427" s="204"/>
      <c r="CD427" s="204"/>
      <c r="CE427" s="204"/>
      <c r="CF427" s="204"/>
      <c r="CG427" s="204"/>
      <c r="CH427" s="204"/>
      <c r="CI427" s="204"/>
      <c r="CJ427" s="204"/>
      <c r="CK427" s="204"/>
      <c r="CL427" s="204"/>
      <c r="CM427" s="204"/>
    </row>
    <row r="428" spans="1:91" ht="24.6">
      <c r="A428" s="125">
        <v>36</v>
      </c>
      <c r="B428" s="255" t="s">
        <v>1155</v>
      </c>
      <c r="C428" s="154" t="s">
        <v>1326</v>
      </c>
      <c r="D428" s="204"/>
      <c r="E428" s="204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>
        <v>18000</v>
      </c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4"/>
      <c r="AT428" s="204"/>
      <c r="AU428" s="204"/>
      <c r="AV428" s="204"/>
      <c r="AW428" s="204"/>
      <c r="AX428" s="204"/>
      <c r="AY428" s="204"/>
      <c r="AZ428" s="204"/>
      <c r="BA428" s="204"/>
      <c r="BB428" s="204"/>
      <c r="BC428" s="204"/>
      <c r="BD428" s="204"/>
      <c r="BE428" s="204"/>
      <c r="BF428" s="204"/>
      <c r="BG428" s="204"/>
      <c r="BH428" s="204"/>
      <c r="BI428" s="204"/>
      <c r="BJ428" s="204"/>
      <c r="BK428" s="204"/>
      <c r="BL428" s="204"/>
      <c r="BM428" s="204"/>
      <c r="BN428" s="204"/>
      <c r="BO428" s="204"/>
      <c r="BP428" s="204"/>
      <c r="BQ428" s="204"/>
      <c r="BR428" s="204"/>
      <c r="BS428" s="204"/>
      <c r="BT428" s="204"/>
      <c r="BU428" s="204"/>
      <c r="BV428" s="204"/>
      <c r="BW428" s="204"/>
      <c r="BX428" s="204"/>
      <c r="BY428" s="204"/>
      <c r="BZ428" s="204"/>
      <c r="CA428" s="204"/>
      <c r="CB428" s="204"/>
      <c r="CC428" s="204"/>
      <c r="CD428" s="204"/>
      <c r="CE428" s="204"/>
      <c r="CF428" s="204"/>
      <c r="CG428" s="204"/>
      <c r="CH428" s="204"/>
      <c r="CI428" s="204"/>
      <c r="CJ428" s="204"/>
      <c r="CK428" s="204"/>
      <c r="CL428" s="204"/>
      <c r="CM428" s="204"/>
    </row>
    <row r="429" spans="1:91" ht="24.6">
      <c r="A429" s="125">
        <v>36</v>
      </c>
      <c r="B429" s="255" t="s">
        <v>1156</v>
      </c>
      <c r="C429" s="154" t="s">
        <v>1327</v>
      </c>
      <c r="D429" s="204"/>
      <c r="E429" s="204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4"/>
      <c r="AT429" s="204"/>
      <c r="AU429" s="204"/>
      <c r="AV429" s="204"/>
      <c r="AW429" s="204"/>
      <c r="AX429" s="204"/>
      <c r="AY429" s="204"/>
      <c r="AZ429" s="204"/>
      <c r="BA429" s="204"/>
      <c r="BB429" s="204"/>
      <c r="BC429" s="204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  <c r="BV429" s="204"/>
      <c r="BW429" s="204"/>
      <c r="BX429" s="204"/>
      <c r="BY429" s="204"/>
      <c r="BZ429" s="204"/>
      <c r="CA429" s="204"/>
      <c r="CB429" s="204"/>
      <c r="CC429" s="204"/>
      <c r="CD429" s="204"/>
      <c r="CE429" s="204"/>
      <c r="CF429" s="204"/>
      <c r="CG429" s="204"/>
      <c r="CH429" s="204"/>
      <c r="CI429" s="204"/>
      <c r="CJ429" s="204"/>
      <c r="CK429" s="204"/>
      <c r="CL429" s="204"/>
      <c r="CM429" s="204"/>
    </row>
    <row r="430" spans="1:91" ht="24.6">
      <c r="A430" s="125">
        <v>36</v>
      </c>
      <c r="B430" s="255" t="s">
        <v>1157</v>
      </c>
      <c r="C430" s="154" t="s">
        <v>682</v>
      </c>
      <c r="D430" s="204"/>
      <c r="E430" s="204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4"/>
      <c r="AT430" s="204"/>
      <c r="AU430" s="204"/>
      <c r="AV430" s="204"/>
      <c r="AW430" s="204"/>
      <c r="AX430" s="204"/>
      <c r="AY430" s="204"/>
      <c r="AZ430" s="204"/>
      <c r="BA430" s="204"/>
      <c r="BB430" s="204"/>
      <c r="BC430" s="204"/>
      <c r="BD430" s="204"/>
      <c r="BE430" s="204"/>
      <c r="BF430" s="204"/>
      <c r="BG430" s="204"/>
      <c r="BH430" s="204"/>
      <c r="BI430" s="204"/>
      <c r="BJ430" s="204"/>
      <c r="BK430" s="204"/>
      <c r="BL430" s="204"/>
      <c r="BM430" s="204"/>
      <c r="BN430" s="204"/>
      <c r="BO430" s="204"/>
      <c r="BP430" s="204"/>
      <c r="BQ430" s="204"/>
      <c r="BR430" s="204"/>
      <c r="BS430" s="204"/>
      <c r="BT430" s="204"/>
      <c r="BU430" s="204"/>
      <c r="BV430" s="204"/>
      <c r="BW430" s="204"/>
      <c r="BX430" s="204"/>
      <c r="BY430" s="204"/>
      <c r="BZ430" s="204"/>
      <c r="CA430" s="204"/>
      <c r="CB430" s="204"/>
      <c r="CC430" s="204"/>
      <c r="CD430" s="204"/>
      <c r="CE430" s="204"/>
      <c r="CF430" s="204"/>
      <c r="CG430" s="204"/>
      <c r="CH430" s="204"/>
      <c r="CI430" s="204"/>
      <c r="CJ430" s="204"/>
      <c r="CK430" s="204"/>
      <c r="CL430" s="204"/>
      <c r="CM430" s="204"/>
    </row>
    <row r="431" spans="1:91" ht="24.6">
      <c r="A431" s="125">
        <v>36</v>
      </c>
      <c r="B431" s="255" t="s">
        <v>1158</v>
      </c>
      <c r="C431" s="154" t="s">
        <v>682</v>
      </c>
      <c r="D431" s="204"/>
      <c r="E431" s="204"/>
      <c r="F431" s="204"/>
      <c r="G431" s="204"/>
      <c r="H431" s="204"/>
      <c r="I431" s="204"/>
      <c r="J431" s="204"/>
      <c r="K431" s="204"/>
      <c r="L431" s="204"/>
      <c r="M431" s="204"/>
      <c r="N431" s="204"/>
      <c r="O431" s="204"/>
      <c r="P431" s="204"/>
      <c r="Q431" s="204"/>
      <c r="R431" s="204"/>
      <c r="S431" s="204"/>
      <c r="T431" s="204"/>
      <c r="U431" s="204"/>
      <c r="V431" s="204"/>
      <c r="W431" s="204"/>
      <c r="X431" s="204"/>
      <c r="Y431" s="204"/>
      <c r="Z431" s="204"/>
      <c r="AA431" s="204"/>
      <c r="AB431" s="204"/>
      <c r="AC431" s="204"/>
      <c r="AD431" s="204"/>
      <c r="AE431" s="204"/>
      <c r="AF431" s="204"/>
      <c r="AG431" s="204"/>
      <c r="AH431" s="204"/>
      <c r="AI431" s="204"/>
      <c r="AJ431" s="204"/>
      <c r="AK431" s="204"/>
      <c r="AL431" s="204"/>
      <c r="AM431" s="204"/>
      <c r="AN431" s="204"/>
      <c r="AO431" s="204"/>
      <c r="AP431" s="204"/>
      <c r="AQ431" s="204"/>
      <c r="AR431" s="204"/>
      <c r="AS431" s="204"/>
      <c r="AT431" s="204"/>
      <c r="AU431" s="204"/>
      <c r="AV431" s="204"/>
      <c r="AW431" s="204"/>
      <c r="AX431" s="204"/>
      <c r="AY431" s="204"/>
      <c r="AZ431" s="204"/>
      <c r="BA431" s="204"/>
      <c r="BB431" s="204"/>
      <c r="BC431" s="204"/>
      <c r="BD431" s="204"/>
      <c r="BE431" s="204"/>
      <c r="BF431" s="204"/>
      <c r="BG431" s="204"/>
      <c r="BH431" s="204"/>
      <c r="BI431" s="204"/>
      <c r="BJ431" s="204"/>
      <c r="BK431" s="204"/>
      <c r="BL431" s="204"/>
      <c r="BM431" s="204"/>
      <c r="BN431" s="204"/>
      <c r="BO431" s="204"/>
      <c r="BP431" s="204"/>
      <c r="BQ431" s="204"/>
      <c r="BR431" s="204"/>
      <c r="BS431" s="204"/>
      <c r="BT431" s="204"/>
      <c r="BU431" s="204"/>
      <c r="BV431" s="204"/>
      <c r="BW431" s="204"/>
      <c r="BX431" s="204"/>
      <c r="BY431" s="204"/>
      <c r="BZ431" s="204"/>
      <c r="CA431" s="204"/>
      <c r="CB431" s="204"/>
      <c r="CC431" s="204"/>
      <c r="CD431" s="204"/>
      <c r="CE431" s="204"/>
      <c r="CF431" s="204"/>
      <c r="CG431" s="204"/>
      <c r="CH431" s="204"/>
      <c r="CI431" s="204"/>
      <c r="CJ431" s="204"/>
      <c r="CK431" s="204"/>
      <c r="CL431" s="204"/>
      <c r="CM431" s="204"/>
    </row>
    <row r="432" spans="1:91" ht="24.6">
      <c r="A432" s="125">
        <v>35</v>
      </c>
      <c r="B432" s="255" t="s">
        <v>1159</v>
      </c>
      <c r="C432" s="154" t="s">
        <v>683</v>
      </c>
      <c r="D432" s="204"/>
      <c r="E432" s="204"/>
      <c r="F432" s="204"/>
      <c r="G432" s="204"/>
      <c r="H432" s="204"/>
      <c r="I432" s="204"/>
      <c r="J432" s="204"/>
      <c r="K432" s="204"/>
      <c r="L432" s="204"/>
      <c r="M432" s="204"/>
      <c r="N432" s="204"/>
      <c r="O432" s="204"/>
      <c r="P432" s="204"/>
      <c r="Q432" s="204"/>
      <c r="R432" s="204"/>
      <c r="S432" s="204"/>
      <c r="T432" s="204"/>
      <c r="U432" s="204"/>
      <c r="V432" s="204"/>
      <c r="W432" s="204"/>
      <c r="X432" s="204"/>
      <c r="Y432" s="204"/>
      <c r="Z432" s="204"/>
      <c r="AA432" s="204"/>
      <c r="AB432" s="204"/>
      <c r="AC432" s="204"/>
      <c r="AD432" s="204"/>
      <c r="AE432" s="204"/>
      <c r="AF432" s="204"/>
      <c r="AG432" s="204"/>
      <c r="AH432" s="204"/>
      <c r="AI432" s="204"/>
      <c r="AJ432" s="204"/>
      <c r="AK432" s="204"/>
      <c r="AL432" s="204"/>
      <c r="AM432" s="204"/>
      <c r="AN432" s="204"/>
      <c r="AO432" s="204"/>
      <c r="AP432" s="204"/>
      <c r="AQ432" s="204"/>
      <c r="AR432" s="204"/>
      <c r="AS432" s="204"/>
      <c r="AT432" s="204"/>
      <c r="AU432" s="204"/>
      <c r="AV432" s="204"/>
      <c r="AW432" s="204"/>
      <c r="AX432" s="204"/>
      <c r="AY432" s="204"/>
      <c r="AZ432" s="204"/>
      <c r="BA432" s="204"/>
      <c r="BB432" s="204"/>
      <c r="BC432" s="204"/>
      <c r="BD432" s="204"/>
      <c r="BE432" s="204"/>
      <c r="BF432" s="204"/>
      <c r="BG432" s="204"/>
      <c r="BH432" s="204"/>
      <c r="BI432" s="204"/>
      <c r="BJ432" s="204"/>
      <c r="BK432" s="204"/>
      <c r="BL432" s="204"/>
      <c r="BM432" s="204"/>
      <c r="BN432" s="204"/>
      <c r="BO432" s="204"/>
      <c r="BP432" s="204"/>
      <c r="BQ432" s="204"/>
      <c r="BR432" s="204"/>
      <c r="BS432" s="204">
        <v>11356355.01</v>
      </c>
      <c r="BT432" s="204"/>
      <c r="BU432" s="204"/>
      <c r="BV432" s="204"/>
      <c r="BW432" s="204"/>
      <c r="BX432" s="204"/>
      <c r="BY432" s="204"/>
      <c r="BZ432" s="204"/>
      <c r="CA432" s="204"/>
      <c r="CB432" s="204"/>
      <c r="CC432" s="204"/>
      <c r="CD432" s="204"/>
      <c r="CE432" s="204"/>
      <c r="CF432" s="204"/>
      <c r="CG432" s="204"/>
      <c r="CH432" s="204"/>
      <c r="CI432" s="204"/>
      <c r="CJ432" s="204"/>
      <c r="CK432" s="204"/>
      <c r="CL432" s="204"/>
      <c r="CM432" s="204"/>
    </row>
    <row r="433" spans="1:91" ht="24.6">
      <c r="A433" s="125">
        <v>35</v>
      </c>
      <c r="B433" s="255" t="s">
        <v>1160</v>
      </c>
      <c r="C433" s="154" t="s">
        <v>684</v>
      </c>
      <c r="D433" s="204"/>
      <c r="E433" s="204"/>
      <c r="F433" s="204"/>
      <c r="G433" s="204"/>
      <c r="H433" s="204"/>
      <c r="I433" s="204"/>
      <c r="J433" s="204"/>
      <c r="K433" s="204"/>
      <c r="L433" s="204"/>
      <c r="M433" s="204"/>
      <c r="N433" s="204"/>
      <c r="O433" s="204"/>
      <c r="P433" s="204"/>
      <c r="Q433" s="204"/>
      <c r="R433" s="204"/>
      <c r="S433" s="204">
        <v>40000</v>
      </c>
      <c r="T433" s="204"/>
      <c r="U433" s="204"/>
      <c r="V433" s="204"/>
      <c r="W433" s="204"/>
      <c r="X433" s="204">
        <v>840000</v>
      </c>
      <c r="Y433" s="204">
        <v>140000</v>
      </c>
      <c r="Z433" s="204">
        <v>360000</v>
      </c>
      <c r="AA433" s="204">
        <v>960000</v>
      </c>
      <c r="AB433" s="204"/>
      <c r="AC433" s="204">
        <v>160000</v>
      </c>
      <c r="AD433" s="204">
        <v>280000</v>
      </c>
      <c r="AE433" s="204">
        <v>600000</v>
      </c>
      <c r="AF433" s="204">
        <v>200000</v>
      </c>
      <c r="AG433" s="204">
        <v>120000</v>
      </c>
      <c r="AH433" s="204">
        <v>280000</v>
      </c>
      <c r="AI433" s="204"/>
      <c r="AJ433" s="204">
        <v>280000</v>
      </c>
      <c r="AK433" s="204">
        <v>240000</v>
      </c>
      <c r="AL433" s="204">
        <v>160000</v>
      </c>
      <c r="AM433" s="204"/>
      <c r="AN433" s="204">
        <v>80000</v>
      </c>
      <c r="AO433" s="204"/>
      <c r="AP433" s="204">
        <v>40000</v>
      </c>
      <c r="AQ433" s="204">
        <v>120000</v>
      </c>
      <c r="AR433" s="204">
        <v>80000</v>
      </c>
      <c r="AS433" s="204">
        <v>700000</v>
      </c>
      <c r="AT433" s="204"/>
      <c r="AU433" s="204"/>
      <c r="AV433" s="204"/>
      <c r="AW433" s="204"/>
      <c r="AX433" s="204"/>
      <c r="AY433" s="204"/>
      <c r="AZ433" s="204">
        <v>240000</v>
      </c>
      <c r="BA433" s="204"/>
      <c r="BB433" s="204"/>
      <c r="BC433" s="204"/>
      <c r="BD433" s="204">
        <v>640000</v>
      </c>
      <c r="BE433" s="204"/>
      <c r="BF433" s="204"/>
      <c r="BG433" s="204">
        <v>40000</v>
      </c>
      <c r="BH433" s="204"/>
      <c r="BI433" s="204"/>
      <c r="BJ433" s="204"/>
      <c r="BK433" s="204">
        <v>40000</v>
      </c>
      <c r="BL433" s="204">
        <v>40000</v>
      </c>
      <c r="BM433" s="204">
        <v>360000</v>
      </c>
      <c r="BN433" s="204">
        <v>320000</v>
      </c>
      <c r="BO433" s="204">
        <v>160000</v>
      </c>
      <c r="BP433" s="204">
        <v>280000</v>
      </c>
      <c r="BQ433" s="204">
        <v>200000</v>
      </c>
      <c r="BR433" s="204">
        <v>80000</v>
      </c>
      <c r="BS433" s="204"/>
      <c r="BT433" s="204"/>
      <c r="BU433" s="204"/>
      <c r="BV433" s="204">
        <v>280000</v>
      </c>
      <c r="BW433" s="204"/>
      <c r="BX433" s="204"/>
      <c r="BY433" s="204">
        <v>40000</v>
      </c>
      <c r="BZ433" s="204"/>
      <c r="CA433" s="204"/>
      <c r="CB433" s="204"/>
      <c r="CC433" s="204"/>
      <c r="CD433" s="204"/>
      <c r="CE433" s="204"/>
      <c r="CF433" s="204"/>
      <c r="CG433" s="204"/>
      <c r="CH433" s="204"/>
      <c r="CI433" s="204"/>
      <c r="CJ433" s="204"/>
      <c r="CK433" s="204"/>
      <c r="CL433" s="204">
        <v>40000</v>
      </c>
      <c r="CM433" s="204"/>
    </row>
    <row r="434" spans="1:91" ht="24.6">
      <c r="A434" s="125">
        <v>35</v>
      </c>
      <c r="B434" s="255" t="s">
        <v>1161</v>
      </c>
      <c r="C434" s="154" t="s">
        <v>685</v>
      </c>
      <c r="D434" s="204"/>
      <c r="E434" s="204"/>
      <c r="F434" s="204"/>
      <c r="G434" s="204"/>
      <c r="H434" s="204"/>
      <c r="I434" s="204"/>
      <c r="J434" s="204"/>
      <c r="K434" s="204"/>
      <c r="L434" s="204"/>
      <c r="M434" s="204"/>
      <c r="N434" s="204"/>
      <c r="O434" s="204"/>
      <c r="P434" s="204"/>
      <c r="Q434" s="204"/>
      <c r="R434" s="204"/>
      <c r="S434" s="204"/>
      <c r="T434" s="204"/>
      <c r="U434" s="204"/>
      <c r="V434" s="204"/>
      <c r="W434" s="204"/>
      <c r="X434" s="204"/>
      <c r="Y434" s="204"/>
      <c r="Z434" s="204"/>
      <c r="AA434" s="204"/>
      <c r="AB434" s="204"/>
      <c r="AC434" s="204">
        <v>16800</v>
      </c>
      <c r="AD434" s="204"/>
      <c r="AE434" s="204"/>
      <c r="AF434" s="204"/>
      <c r="AG434" s="204"/>
      <c r="AH434" s="204"/>
      <c r="AI434" s="204"/>
      <c r="AJ434" s="204"/>
      <c r="AK434" s="204"/>
      <c r="AL434" s="204"/>
      <c r="AM434" s="204"/>
      <c r="AN434" s="204"/>
      <c r="AO434" s="204"/>
      <c r="AP434" s="204"/>
      <c r="AQ434" s="204"/>
      <c r="AR434" s="204"/>
      <c r="AS434" s="204"/>
      <c r="AT434" s="204"/>
      <c r="AU434" s="204"/>
      <c r="AV434" s="204"/>
      <c r="AW434" s="204"/>
      <c r="AX434" s="204"/>
      <c r="AY434" s="204"/>
      <c r="AZ434" s="204"/>
      <c r="BA434" s="204"/>
      <c r="BB434" s="204"/>
      <c r="BC434" s="204"/>
      <c r="BD434" s="204"/>
      <c r="BE434" s="204"/>
      <c r="BF434" s="204"/>
      <c r="BG434" s="204"/>
      <c r="BH434" s="204"/>
      <c r="BI434" s="204"/>
      <c r="BJ434" s="204"/>
      <c r="BK434" s="204"/>
      <c r="BL434" s="204"/>
      <c r="BM434" s="204"/>
      <c r="BN434" s="204"/>
      <c r="BO434" s="204"/>
      <c r="BP434" s="204"/>
      <c r="BQ434" s="204"/>
      <c r="BR434" s="204"/>
      <c r="BS434" s="204"/>
      <c r="BT434" s="204"/>
      <c r="BU434" s="204"/>
      <c r="BV434" s="204"/>
      <c r="BW434" s="204"/>
      <c r="BX434" s="204"/>
      <c r="BY434" s="204"/>
      <c r="BZ434" s="204"/>
      <c r="CA434" s="204"/>
      <c r="CB434" s="204"/>
      <c r="CC434" s="204"/>
      <c r="CD434" s="204"/>
      <c r="CE434" s="204"/>
      <c r="CF434" s="204"/>
      <c r="CG434" s="204"/>
      <c r="CH434" s="204"/>
      <c r="CI434" s="204"/>
      <c r="CJ434" s="204"/>
      <c r="CK434" s="204"/>
      <c r="CL434" s="204"/>
      <c r="CM434" s="204"/>
    </row>
    <row r="435" spans="1:91" ht="24.6">
      <c r="A435" s="125">
        <v>35</v>
      </c>
      <c r="B435" s="255" t="s">
        <v>1162</v>
      </c>
      <c r="C435" s="154" t="s">
        <v>686</v>
      </c>
      <c r="D435" s="204"/>
      <c r="E435" s="204">
        <v>2240</v>
      </c>
      <c r="F435" s="204">
        <v>35849</v>
      </c>
      <c r="G435" s="204">
        <v>202630</v>
      </c>
      <c r="H435" s="204">
        <v>28900</v>
      </c>
      <c r="I435" s="204">
        <v>93218.15</v>
      </c>
      <c r="J435" s="204"/>
      <c r="K435" s="204">
        <v>21284</v>
      </c>
      <c r="L435" s="204">
        <v>718094</v>
      </c>
      <c r="M435" s="204">
        <v>15000</v>
      </c>
      <c r="N435" s="204">
        <v>169792.23</v>
      </c>
      <c r="O435" s="204"/>
      <c r="P435" s="204">
        <v>134540</v>
      </c>
      <c r="Q435" s="204"/>
      <c r="R435" s="204">
        <v>734.89</v>
      </c>
      <c r="S435" s="204">
        <v>151900</v>
      </c>
      <c r="T435" s="204"/>
      <c r="U435" s="204">
        <v>34524.5</v>
      </c>
      <c r="V435" s="204"/>
      <c r="W435" s="204"/>
      <c r="X435" s="204">
        <v>527726.01</v>
      </c>
      <c r="Y435" s="204">
        <v>1326827</v>
      </c>
      <c r="Z435" s="204">
        <v>20160</v>
      </c>
      <c r="AA435" s="204">
        <v>54329</v>
      </c>
      <c r="AB435" s="204">
        <v>36093.040000000001</v>
      </c>
      <c r="AC435" s="204">
        <v>55223</v>
      </c>
      <c r="AD435" s="204">
        <v>22826</v>
      </c>
      <c r="AE435" s="204">
        <v>100000</v>
      </c>
      <c r="AF435" s="204">
        <v>50500</v>
      </c>
      <c r="AG435" s="204">
        <v>61470</v>
      </c>
      <c r="AH435" s="204">
        <v>11328</v>
      </c>
      <c r="AI435" s="204">
        <v>333491.84999999998</v>
      </c>
      <c r="AJ435" s="204"/>
      <c r="AK435" s="204">
        <v>14681.5</v>
      </c>
      <c r="AL435" s="204">
        <v>163734.66</v>
      </c>
      <c r="AM435" s="204"/>
      <c r="AN435" s="204">
        <v>327804</v>
      </c>
      <c r="AO435" s="204"/>
      <c r="AP435" s="204">
        <v>387996.9</v>
      </c>
      <c r="AQ435" s="204">
        <v>17645</v>
      </c>
      <c r="AR435" s="204"/>
      <c r="AS435" s="204">
        <v>110361.93</v>
      </c>
      <c r="AT435" s="204">
        <v>27002</v>
      </c>
      <c r="AU435" s="204">
        <v>45669</v>
      </c>
      <c r="AV435" s="204"/>
      <c r="AW435" s="204">
        <v>2553994</v>
      </c>
      <c r="AX435" s="204">
        <v>17458</v>
      </c>
      <c r="AY435" s="204">
        <v>26500</v>
      </c>
      <c r="AZ435" s="204"/>
      <c r="BA435" s="204"/>
      <c r="BB435" s="204">
        <v>276000</v>
      </c>
      <c r="BC435" s="204">
        <v>29500</v>
      </c>
      <c r="BD435" s="204">
        <v>96595</v>
      </c>
      <c r="BE435" s="204">
        <v>8703.68</v>
      </c>
      <c r="BF435" s="204"/>
      <c r="BG435" s="204">
        <v>337040</v>
      </c>
      <c r="BH435" s="204">
        <v>91815.82</v>
      </c>
      <c r="BI435" s="204"/>
      <c r="BJ435" s="204">
        <v>29600</v>
      </c>
      <c r="BK435" s="204">
        <v>22400</v>
      </c>
      <c r="BL435" s="204">
        <v>22100</v>
      </c>
      <c r="BM435" s="204"/>
      <c r="BN435" s="204">
        <v>275284</v>
      </c>
      <c r="BO435" s="204">
        <v>25400</v>
      </c>
      <c r="BP435" s="204"/>
      <c r="BQ435" s="204">
        <v>53795</v>
      </c>
      <c r="BR435" s="204">
        <v>243470</v>
      </c>
      <c r="BS435" s="204">
        <v>314965</v>
      </c>
      <c r="BT435" s="204">
        <v>46790</v>
      </c>
      <c r="BU435" s="204">
        <v>1165332</v>
      </c>
      <c r="BV435" s="204">
        <v>176466.1</v>
      </c>
      <c r="BW435" s="204"/>
      <c r="BX435" s="204">
        <v>70532</v>
      </c>
      <c r="BY435" s="204">
        <v>17318.84</v>
      </c>
      <c r="BZ435" s="204">
        <v>7100</v>
      </c>
      <c r="CA435" s="204">
        <v>22300</v>
      </c>
      <c r="CB435" s="204">
        <v>125512.72</v>
      </c>
      <c r="CC435" s="204">
        <v>169613.31</v>
      </c>
      <c r="CD435" s="204"/>
      <c r="CE435" s="204"/>
      <c r="CF435" s="204">
        <v>246267.45</v>
      </c>
      <c r="CG435" s="204">
        <v>123000</v>
      </c>
      <c r="CH435" s="204">
        <v>13500.25</v>
      </c>
      <c r="CI435" s="204">
        <v>661.74</v>
      </c>
      <c r="CJ435" s="204">
        <v>7000</v>
      </c>
      <c r="CK435" s="204">
        <v>286192.28999999998</v>
      </c>
      <c r="CL435" s="204">
        <v>21755</v>
      </c>
      <c r="CM435" s="204">
        <v>7000</v>
      </c>
    </row>
    <row r="436" spans="1:91" ht="24.6">
      <c r="A436" s="125">
        <v>35</v>
      </c>
      <c r="B436" s="255" t="s">
        <v>1163</v>
      </c>
      <c r="C436" s="135" t="s">
        <v>1328</v>
      </c>
      <c r="D436" s="204"/>
      <c r="E436" s="204"/>
      <c r="F436" s="204"/>
      <c r="G436" s="204"/>
      <c r="H436" s="204"/>
      <c r="I436" s="204"/>
      <c r="J436" s="204"/>
      <c r="K436" s="204"/>
      <c r="L436" s="204"/>
      <c r="M436" s="204"/>
      <c r="N436" s="204"/>
      <c r="O436" s="204"/>
      <c r="P436" s="204"/>
      <c r="Q436" s="204"/>
      <c r="R436" s="204"/>
      <c r="S436" s="204"/>
      <c r="T436" s="204"/>
      <c r="U436" s="204"/>
      <c r="V436" s="204"/>
      <c r="W436" s="204"/>
      <c r="X436" s="204"/>
      <c r="Y436" s="204"/>
      <c r="Z436" s="204"/>
      <c r="AA436" s="204"/>
      <c r="AB436" s="204"/>
      <c r="AC436" s="204"/>
      <c r="AD436" s="204"/>
      <c r="AE436" s="204"/>
      <c r="AF436" s="204"/>
      <c r="AG436" s="204"/>
      <c r="AH436" s="204"/>
      <c r="AI436" s="204"/>
      <c r="AJ436" s="204"/>
      <c r="AK436" s="204"/>
      <c r="AL436" s="204"/>
      <c r="AM436" s="204"/>
      <c r="AN436" s="204"/>
      <c r="AO436" s="204"/>
      <c r="AP436" s="204"/>
      <c r="AQ436" s="204"/>
      <c r="AR436" s="204"/>
      <c r="AS436" s="204"/>
      <c r="AT436" s="204"/>
      <c r="AU436" s="204"/>
      <c r="AV436" s="204"/>
      <c r="AW436" s="204"/>
      <c r="AX436" s="204"/>
      <c r="AY436" s="204"/>
      <c r="AZ436" s="204"/>
      <c r="BA436" s="204"/>
      <c r="BB436" s="204"/>
      <c r="BC436" s="204"/>
      <c r="BD436" s="204"/>
      <c r="BE436" s="204"/>
      <c r="BF436" s="204"/>
      <c r="BG436" s="204"/>
      <c r="BH436" s="204"/>
      <c r="BI436" s="204"/>
      <c r="BJ436" s="204"/>
      <c r="BK436" s="204"/>
      <c r="BL436" s="204"/>
      <c r="BM436" s="204"/>
      <c r="BN436" s="204"/>
      <c r="BO436" s="204"/>
      <c r="BP436" s="204"/>
      <c r="BQ436" s="204"/>
      <c r="BR436" s="204"/>
      <c r="BS436" s="204"/>
      <c r="BT436" s="204"/>
      <c r="BU436" s="204"/>
      <c r="BV436" s="204"/>
      <c r="BW436" s="204"/>
      <c r="BX436" s="204"/>
      <c r="BY436" s="204"/>
      <c r="BZ436" s="204"/>
      <c r="CA436" s="204"/>
      <c r="CB436" s="204"/>
      <c r="CC436" s="204"/>
      <c r="CD436" s="204"/>
      <c r="CE436" s="204"/>
      <c r="CF436" s="204"/>
      <c r="CG436" s="204"/>
      <c r="CH436" s="204"/>
      <c r="CI436" s="204"/>
      <c r="CJ436" s="204"/>
      <c r="CK436" s="204"/>
      <c r="CL436" s="204"/>
      <c r="CM436" s="204"/>
    </row>
    <row r="437" spans="1:91" ht="24.6">
      <c r="A437" s="125">
        <v>35</v>
      </c>
      <c r="B437" s="255" t="s">
        <v>1164</v>
      </c>
      <c r="C437" s="135" t="s">
        <v>1329</v>
      </c>
      <c r="D437" s="204"/>
      <c r="E437" s="204">
        <v>12704</v>
      </c>
      <c r="F437" s="204"/>
      <c r="G437" s="204"/>
      <c r="H437" s="204"/>
      <c r="I437" s="204"/>
      <c r="J437" s="204"/>
      <c r="K437" s="204"/>
      <c r="L437" s="204"/>
      <c r="M437" s="204"/>
      <c r="N437" s="204"/>
      <c r="O437" s="204"/>
      <c r="P437" s="204">
        <v>2007321.43</v>
      </c>
      <c r="Q437" s="204"/>
      <c r="R437" s="204">
        <v>727512.32</v>
      </c>
      <c r="S437" s="204">
        <v>805944.01</v>
      </c>
      <c r="T437" s="204"/>
      <c r="U437" s="204">
        <v>243187.92</v>
      </c>
      <c r="V437" s="204"/>
      <c r="W437" s="204"/>
      <c r="X437" s="204"/>
      <c r="Y437" s="204"/>
      <c r="Z437" s="204"/>
      <c r="AA437" s="204"/>
      <c r="AB437" s="204"/>
      <c r="AC437" s="204"/>
      <c r="AD437" s="204"/>
      <c r="AE437" s="204"/>
      <c r="AF437" s="204"/>
      <c r="AG437" s="204"/>
      <c r="AH437" s="204"/>
      <c r="AI437" s="204"/>
      <c r="AJ437" s="204"/>
      <c r="AK437" s="204"/>
      <c r="AL437" s="204">
        <v>361020.06</v>
      </c>
      <c r="AM437" s="204"/>
      <c r="AN437" s="204"/>
      <c r="AO437" s="204"/>
      <c r="AP437" s="204"/>
      <c r="AQ437" s="204"/>
      <c r="AR437" s="204"/>
      <c r="AS437" s="204"/>
      <c r="AT437" s="204"/>
      <c r="AU437" s="204"/>
      <c r="AV437" s="204"/>
      <c r="AW437" s="204"/>
      <c r="AX437" s="204"/>
      <c r="AY437" s="204"/>
      <c r="AZ437" s="204"/>
      <c r="BA437" s="204"/>
      <c r="BB437" s="204"/>
      <c r="BC437" s="204"/>
      <c r="BD437" s="204"/>
      <c r="BE437" s="204"/>
      <c r="BF437" s="204"/>
      <c r="BG437" s="204"/>
      <c r="BH437" s="204"/>
      <c r="BI437" s="204"/>
      <c r="BJ437" s="204"/>
      <c r="BK437" s="204"/>
      <c r="BL437" s="204"/>
      <c r="BM437" s="204"/>
      <c r="BN437" s="204"/>
      <c r="BO437" s="204"/>
      <c r="BP437" s="204"/>
      <c r="BQ437" s="204"/>
      <c r="BR437" s="204"/>
      <c r="BS437" s="204"/>
      <c r="BT437" s="204">
        <v>515588.46</v>
      </c>
      <c r="BU437" s="204">
        <v>260656.05</v>
      </c>
      <c r="BV437" s="204">
        <v>1982309.69</v>
      </c>
      <c r="BW437" s="204"/>
      <c r="BX437" s="204"/>
      <c r="BY437" s="204">
        <v>686747.73</v>
      </c>
      <c r="BZ437" s="204"/>
      <c r="CA437" s="204"/>
      <c r="CB437" s="204">
        <v>191959.27</v>
      </c>
      <c r="CC437" s="204"/>
      <c r="CD437" s="204">
        <v>797232.4</v>
      </c>
      <c r="CE437" s="204">
        <v>1092288.8500000001</v>
      </c>
      <c r="CF437" s="204"/>
      <c r="CG437" s="204"/>
      <c r="CH437" s="204"/>
      <c r="CI437" s="204">
        <v>38025.96</v>
      </c>
      <c r="CJ437" s="204"/>
      <c r="CK437" s="204"/>
      <c r="CL437" s="204"/>
      <c r="CM437" s="204">
        <v>441170.4</v>
      </c>
    </row>
    <row r="438" spans="1:91" ht="24.6">
      <c r="A438" s="125">
        <v>35</v>
      </c>
      <c r="B438" s="255" t="s">
        <v>1165</v>
      </c>
      <c r="C438" s="135" t="s">
        <v>1330</v>
      </c>
      <c r="D438" s="204"/>
      <c r="E438" s="204"/>
      <c r="F438" s="204"/>
      <c r="G438" s="204"/>
      <c r="H438" s="204"/>
      <c r="I438" s="204"/>
      <c r="J438" s="204"/>
      <c r="K438" s="204"/>
      <c r="L438" s="204"/>
      <c r="M438" s="204"/>
      <c r="N438" s="204"/>
      <c r="O438" s="204"/>
      <c r="P438" s="204"/>
      <c r="Q438" s="204"/>
      <c r="R438" s="204"/>
      <c r="S438" s="204"/>
      <c r="T438" s="204"/>
      <c r="U438" s="204"/>
      <c r="V438" s="204"/>
      <c r="W438" s="204"/>
      <c r="X438" s="204"/>
      <c r="Y438" s="204"/>
      <c r="Z438" s="204"/>
      <c r="AA438" s="204"/>
      <c r="AB438" s="204"/>
      <c r="AC438" s="204"/>
      <c r="AD438" s="204"/>
      <c r="AE438" s="204"/>
      <c r="AF438" s="204"/>
      <c r="AG438" s="204"/>
      <c r="AH438" s="204"/>
      <c r="AI438" s="204"/>
      <c r="AJ438" s="204"/>
      <c r="AK438" s="204"/>
      <c r="AL438" s="204"/>
      <c r="AM438" s="204"/>
      <c r="AN438" s="204"/>
      <c r="AO438" s="204"/>
      <c r="AP438" s="204"/>
      <c r="AQ438" s="204"/>
      <c r="AR438" s="204"/>
      <c r="AS438" s="204"/>
      <c r="AT438" s="204"/>
      <c r="AU438" s="204"/>
      <c r="AV438" s="204"/>
      <c r="AW438" s="204"/>
      <c r="AX438" s="204"/>
      <c r="AY438" s="204"/>
      <c r="AZ438" s="204"/>
      <c r="BA438" s="204"/>
      <c r="BB438" s="204"/>
      <c r="BC438" s="204"/>
      <c r="BD438" s="204"/>
      <c r="BE438" s="204"/>
      <c r="BF438" s="204"/>
      <c r="BG438" s="204"/>
      <c r="BH438" s="204"/>
      <c r="BI438" s="204"/>
      <c r="BJ438" s="204"/>
      <c r="BK438" s="204"/>
      <c r="BL438" s="204"/>
      <c r="BM438" s="204"/>
      <c r="BN438" s="204"/>
      <c r="BO438" s="204"/>
      <c r="BP438" s="204"/>
      <c r="BQ438" s="204"/>
      <c r="BR438" s="204"/>
      <c r="BS438" s="204"/>
      <c r="BT438" s="204"/>
      <c r="BU438" s="204"/>
      <c r="BV438" s="204"/>
      <c r="BW438" s="204"/>
      <c r="BX438" s="204"/>
      <c r="BY438" s="204"/>
      <c r="BZ438" s="204"/>
      <c r="CA438" s="204"/>
      <c r="CB438" s="204"/>
      <c r="CC438" s="204"/>
      <c r="CD438" s="204"/>
      <c r="CE438" s="204"/>
      <c r="CF438" s="204"/>
      <c r="CG438" s="204"/>
      <c r="CH438" s="204"/>
      <c r="CI438" s="204"/>
      <c r="CJ438" s="204"/>
      <c r="CK438" s="204"/>
      <c r="CL438" s="204"/>
      <c r="CM438" s="204"/>
    </row>
    <row r="439" spans="1:91" ht="24.6">
      <c r="A439" s="125">
        <v>35</v>
      </c>
      <c r="B439" s="255" t="s">
        <v>1166</v>
      </c>
      <c r="C439" s="135" t="s">
        <v>1331</v>
      </c>
      <c r="D439" s="204"/>
      <c r="E439" s="204"/>
      <c r="F439" s="204"/>
      <c r="G439" s="204"/>
      <c r="H439" s="204"/>
      <c r="I439" s="204"/>
      <c r="J439" s="204"/>
      <c r="K439" s="204"/>
      <c r="L439" s="204"/>
      <c r="M439" s="204"/>
      <c r="N439" s="204"/>
      <c r="O439" s="204"/>
      <c r="P439" s="204"/>
      <c r="Q439" s="204"/>
      <c r="R439" s="204"/>
      <c r="S439" s="204"/>
      <c r="T439" s="204"/>
      <c r="U439" s="204"/>
      <c r="V439" s="204"/>
      <c r="W439" s="204"/>
      <c r="X439" s="204"/>
      <c r="Y439" s="204"/>
      <c r="Z439" s="204"/>
      <c r="AA439" s="204"/>
      <c r="AB439" s="204"/>
      <c r="AC439" s="204"/>
      <c r="AD439" s="204"/>
      <c r="AE439" s="204"/>
      <c r="AF439" s="204"/>
      <c r="AG439" s="204"/>
      <c r="AH439" s="204"/>
      <c r="AI439" s="204"/>
      <c r="AJ439" s="204"/>
      <c r="AK439" s="204"/>
      <c r="AL439" s="204"/>
      <c r="AM439" s="204"/>
      <c r="AN439" s="204"/>
      <c r="AO439" s="204"/>
      <c r="AP439" s="204"/>
      <c r="AQ439" s="204"/>
      <c r="AR439" s="204"/>
      <c r="AS439" s="204"/>
      <c r="AT439" s="204"/>
      <c r="AU439" s="204"/>
      <c r="AV439" s="204"/>
      <c r="AW439" s="204"/>
      <c r="AX439" s="204"/>
      <c r="AY439" s="204"/>
      <c r="AZ439" s="204"/>
      <c r="BA439" s="204"/>
      <c r="BB439" s="204"/>
      <c r="BC439" s="204"/>
      <c r="BD439" s="204"/>
      <c r="BE439" s="204"/>
      <c r="BF439" s="204"/>
      <c r="BG439" s="204"/>
      <c r="BH439" s="204"/>
      <c r="BI439" s="204"/>
      <c r="BJ439" s="204"/>
      <c r="BK439" s="204"/>
      <c r="BL439" s="204"/>
      <c r="BM439" s="204"/>
      <c r="BN439" s="204"/>
      <c r="BO439" s="204"/>
      <c r="BP439" s="204"/>
      <c r="BQ439" s="204"/>
      <c r="BR439" s="204"/>
      <c r="BS439" s="204"/>
      <c r="BT439" s="204"/>
      <c r="BU439" s="204"/>
      <c r="BV439" s="204"/>
      <c r="BW439" s="204"/>
      <c r="BX439" s="204"/>
      <c r="BY439" s="204"/>
      <c r="BZ439" s="204"/>
      <c r="CA439" s="204"/>
      <c r="CB439" s="204"/>
      <c r="CC439" s="204"/>
      <c r="CD439" s="204"/>
      <c r="CE439" s="204"/>
      <c r="CF439" s="204"/>
      <c r="CG439" s="204"/>
      <c r="CH439" s="204"/>
      <c r="CI439" s="204"/>
      <c r="CJ439" s="204"/>
      <c r="CK439" s="204"/>
      <c r="CL439" s="204"/>
      <c r="CM439" s="204"/>
    </row>
    <row r="440" spans="1:91" ht="24.6">
      <c r="A440" s="125">
        <v>35</v>
      </c>
      <c r="B440" s="255" t="s">
        <v>1167</v>
      </c>
      <c r="C440" s="135" t="s">
        <v>1332</v>
      </c>
      <c r="D440" s="204"/>
      <c r="E440" s="204"/>
      <c r="F440" s="204"/>
      <c r="G440" s="204"/>
      <c r="H440" s="204"/>
      <c r="I440" s="204"/>
      <c r="J440" s="204"/>
      <c r="K440" s="204"/>
      <c r="L440" s="204"/>
      <c r="M440" s="204"/>
      <c r="N440" s="204"/>
      <c r="O440" s="204"/>
      <c r="P440" s="204"/>
      <c r="Q440" s="204"/>
      <c r="R440" s="204"/>
      <c r="S440" s="204"/>
      <c r="T440" s="204"/>
      <c r="U440" s="204"/>
      <c r="V440" s="204"/>
      <c r="W440" s="204"/>
      <c r="X440" s="204"/>
      <c r="Y440" s="204"/>
      <c r="Z440" s="204"/>
      <c r="AA440" s="204"/>
      <c r="AB440" s="204"/>
      <c r="AC440" s="204"/>
      <c r="AD440" s="204"/>
      <c r="AE440" s="204"/>
      <c r="AF440" s="204"/>
      <c r="AG440" s="204"/>
      <c r="AH440" s="204"/>
      <c r="AI440" s="204"/>
      <c r="AJ440" s="204"/>
      <c r="AK440" s="204"/>
      <c r="AL440" s="204"/>
      <c r="AM440" s="204"/>
      <c r="AN440" s="204"/>
      <c r="AO440" s="204"/>
      <c r="AP440" s="204"/>
      <c r="AQ440" s="204"/>
      <c r="AR440" s="204"/>
      <c r="AS440" s="204"/>
      <c r="AT440" s="204"/>
      <c r="AU440" s="204"/>
      <c r="AV440" s="204"/>
      <c r="AW440" s="204"/>
      <c r="AX440" s="204"/>
      <c r="AY440" s="204"/>
      <c r="AZ440" s="204"/>
      <c r="BA440" s="204"/>
      <c r="BB440" s="204"/>
      <c r="BC440" s="204"/>
      <c r="BD440" s="204"/>
      <c r="BE440" s="204"/>
      <c r="BF440" s="204"/>
      <c r="BG440" s="204"/>
      <c r="BH440" s="204"/>
      <c r="BI440" s="204"/>
      <c r="BJ440" s="204"/>
      <c r="BK440" s="204"/>
      <c r="BL440" s="204"/>
      <c r="BM440" s="204"/>
      <c r="BN440" s="204"/>
      <c r="BO440" s="204"/>
      <c r="BP440" s="204"/>
      <c r="BQ440" s="204"/>
      <c r="BR440" s="204"/>
      <c r="BS440" s="204"/>
      <c r="BT440" s="204"/>
      <c r="BU440" s="204"/>
      <c r="BV440" s="204"/>
      <c r="BW440" s="204"/>
      <c r="BX440" s="204"/>
      <c r="BY440" s="204"/>
      <c r="BZ440" s="204"/>
      <c r="CA440" s="204"/>
      <c r="CB440" s="204"/>
      <c r="CC440" s="204"/>
      <c r="CD440" s="204"/>
      <c r="CE440" s="204"/>
      <c r="CF440" s="204"/>
      <c r="CG440" s="204"/>
      <c r="CH440" s="204"/>
      <c r="CI440" s="204"/>
      <c r="CJ440" s="204"/>
      <c r="CK440" s="204"/>
      <c r="CL440" s="204">
        <v>5000</v>
      </c>
      <c r="CM440" s="204"/>
    </row>
    <row r="441" spans="1:91" ht="24.6">
      <c r="A441" s="125">
        <v>35</v>
      </c>
      <c r="B441" s="255" t="s">
        <v>1168</v>
      </c>
      <c r="C441" s="135" t="s">
        <v>1333</v>
      </c>
      <c r="D441" s="204"/>
      <c r="E441" s="204"/>
      <c r="F441" s="204"/>
      <c r="G441" s="204"/>
      <c r="H441" s="204"/>
      <c r="I441" s="204"/>
      <c r="J441" s="204"/>
      <c r="K441" s="204"/>
      <c r="L441" s="204"/>
      <c r="M441" s="204"/>
      <c r="N441" s="204"/>
      <c r="O441" s="204"/>
      <c r="P441" s="204"/>
      <c r="Q441" s="204"/>
      <c r="R441" s="204"/>
      <c r="S441" s="204"/>
      <c r="T441" s="204"/>
      <c r="U441" s="204"/>
      <c r="V441" s="204"/>
      <c r="W441" s="204"/>
      <c r="X441" s="204"/>
      <c r="Y441" s="204"/>
      <c r="Z441" s="204"/>
      <c r="AA441" s="204"/>
      <c r="AB441" s="204"/>
      <c r="AC441" s="204"/>
      <c r="AD441" s="204"/>
      <c r="AE441" s="204"/>
      <c r="AF441" s="204"/>
      <c r="AG441" s="204"/>
      <c r="AH441" s="204"/>
      <c r="AI441" s="204"/>
      <c r="AJ441" s="204"/>
      <c r="AK441" s="204"/>
      <c r="AL441" s="204"/>
      <c r="AM441" s="204"/>
      <c r="AN441" s="204"/>
      <c r="AO441" s="204"/>
      <c r="AP441" s="204"/>
      <c r="AQ441" s="204"/>
      <c r="AR441" s="204"/>
      <c r="AS441" s="204"/>
      <c r="AT441" s="204"/>
      <c r="AU441" s="204"/>
      <c r="AV441" s="204"/>
      <c r="AW441" s="204"/>
      <c r="AX441" s="204"/>
      <c r="AY441" s="204"/>
      <c r="AZ441" s="204"/>
      <c r="BA441" s="204"/>
      <c r="BB441" s="204"/>
      <c r="BC441" s="204"/>
      <c r="BD441" s="204"/>
      <c r="BE441" s="204"/>
      <c r="BF441" s="204"/>
      <c r="BG441" s="204"/>
      <c r="BH441" s="204"/>
      <c r="BI441" s="204"/>
      <c r="BJ441" s="204"/>
      <c r="BK441" s="204"/>
      <c r="BL441" s="204"/>
      <c r="BM441" s="204"/>
      <c r="BN441" s="204"/>
      <c r="BO441" s="204"/>
      <c r="BP441" s="204"/>
      <c r="BQ441" s="204"/>
      <c r="BR441" s="204"/>
      <c r="BS441" s="204"/>
      <c r="BT441" s="204"/>
      <c r="BU441" s="204"/>
      <c r="BV441" s="204"/>
      <c r="BW441" s="204"/>
      <c r="BX441" s="204"/>
      <c r="BY441" s="204"/>
      <c r="BZ441" s="204"/>
      <c r="CA441" s="204"/>
      <c r="CB441" s="204"/>
      <c r="CC441" s="204"/>
      <c r="CD441" s="204"/>
      <c r="CE441" s="204"/>
      <c r="CF441" s="204"/>
      <c r="CG441" s="204"/>
      <c r="CH441" s="204"/>
      <c r="CI441" s="204"/>
      <c r="CJ441" s="204"/>
      <c r="CK441" s="204"/>
      <c r="CL441" s="204"/>
      <c r="CM441" s="204"/>
    </row>
    <row r="442" spans="1:91" ht="24.6">
      <c r="A442" s="125">
        <v>35</v>
      </c>
      <c r="B442" s="255" t="s">
        <v>1169</v>
      </c>
      <c r="C442" s="135" t="s">
        <v>1334</v>
      </c>
      <c r="D442" s="204"/>
      <c r="E442" s="204"/>
      <c r="F442" s="204"/>
      <c r="G442" s="204"/>
      <c r="H442" s="204"/>
      <c r="I442" s="204"/>
      <c r="J442" s="204"/>
      <c r="K442" s="204"/>
      <c r="L442" s="204"/>
      <c r="M442" s="204"/>
      <c r="N442" s="204"/>
      <c r="O442" s="204"/>
      <c r="P442" s="204"/>
      <c r="Q442" s="204"/>
      <c r="R442" s="204"/>
      <c r="S442" s="204"/>
      <c r="T442" s="204"/>
      <c r="U442" s="204"/>
      <c r="V442" s="204"/>
      <c r="W442" s="204"/>
      <c r="X442" s="204"/>
      <c r="Y442" s="204"/>
      <c r="Z442" s="204"/>
      <c r="AA442" s="204"/>
      <c r="AB442" s="204"/>
      <c r="AC442" s="204"/>
      <c r="AD442" s="204"/>
      <c r="AE442" s="204"/>
      <c r="AF442" s="204"/>
      <c r="AG442" s="204"/>
      <c r="AH442" s="204"/>
      <c r="AI442" s="204"/>
      <c r="AJ442" s="204"/>
      <c r="AK442" s="204"/>
      <c r="AL442" s="204"/>
      <c r="AM442" s="204"/>
      <c r="AN442" s="204"/>
      <c r="AO442" s="204"/>
      <c r="AP442" s="204"/>
      <c r="AQ442" s="204"/>
      <c r="AR442" s="204"/>
      <c r="AS442" s="204"/>
      <c r="AT442" s="204"/>
      <c r="AU442" s="204"/>
      <c r="AV442" s="204"/>
      <c r="AW442" s="204"/>
      <c r="AX442" s="204"/>
      <c r="AY442" s="204"/>
      <c r="AZ442" s="204"/>
      <c r="BA442" s="204"/>
      <c r="BB442" s="204"/>
      <c r="BC442" s="204"/>
      <c r="BD442" s="204"/>
      <c r="BE442" s="204"/>
      <c r="BF442" s="204"/>
      <c r="BG442" s="204"/>
      <c r="BH442" s="204"/>
      <c r="BI442" s="204"/>
      <c r="BJ442" s="204"/>
      <c r="BK442" s="204"/>
      <c r="BL442" s="204"/>
      <c r="BM442" s="204"/>
      <c r="BN442" s="204"/>
      <c r="BO442" s="204"/>
      <c r="BP442" s="204"/>
      <c r="BQ442" s="204"/>
      <c r="BR442" s="204"/>
      <c r="BS442" s="204"/>
      <c r="BT442" s="204"/>
      <c r="BU442" s="204"/>
      <c r="BV442" s="204"/>
      <c r="BW442" s="204"/>
      <c r="BX442" s="204"/>
      <c r="BY442" s="204"/>
      <c r="BZ442" s="204"/>
      <c r="CA442" s="204"/>
      <c r="CB442" s="204"/>
      <c r="CC442" s="204"/>
      <c r="CD442" s="204"/>
      <c r="CE442" s="204"/>
      <c r="CF442" s="204"/>
      <c r="CG442" s="204"/>
      <c r="CH442" s="204"/>
      <c r="CI442" s="204"/>
      <c r="CJ442" s="204"/>
      <c r="CK442" s="204"/>
      <c r="CL442" s="204"/>
      <c r="CM442" s="204"/>
    </row>
    <row r="443" spans="1:91" ht="24.6">
      <c r="A443" s="125">
        <v>35</v>
      </c>
      <c r="B443" s="255" t="s">
        <v>1170</v>
      </c>
      <c r="C443" s="135" t="s">
        <v>1335</v>
      </c>
      <c r="D443" s="204"/>
      <c r="E443" s="204"/>
      <c r="F443" s="204"/>
      <c r="G443" s="204"/>
      <c r="H443" s="204"/>
      <c r="I443" s="204"/>
      <c r="J443" s="204"/>
      <c r="K443" s="204"/>
      <c r="L443" s="204"/>
      <c r="M443" s="204"/>
      <c r="N443" s="204"/>
      <c r="O443" s="204"/>
      <c r="P443" s="204"/>
      <c r="Q443" s="204"/>
      <c r="R443" s="204"/>
      <c r="S443" s="204"/>
      <c r="T443" s="204"/>
      <c r="U443" s="204"/>
      <c r="V443" s="204"/>
      <c r="W443" s="204"/>
      <c r="X443" s="204"/>
      <c r="Y443" s="204"/>
      <c r="Z443" s="204"/>
      <c r="AA443" s="204"/>
      <c r="AB443" s="204"/>
      <c r="AC443" s="204"/>
      <c r="AD443" s="204"/>
      <c r="AE443" s="204"/>
      <c r="AF443" s="204"/>
      <c r="AG443" s="204"/>
      <c r="AH443" s="204"/>
      <c r="AI443" s="204"/>
      <c r="AJ443" s="204"/>
      <c r="AK443" s="204"/>
      <c r="AL443" s="204"/>
      <c r="AM443" s="204"/>
      <c r="AN443" s="204"/>
      <c r="AO443" s="204"/>
      <c r="AP443" s="204"/>
      <c r="AQ443" s="204"/>
      <c r="AR443" s="204"/>
      <c r="AS443" s="204"/>
      <c r="AT443" s="204"/>
      <c r="AU443" s="204"/>
      <c r="AV443" s="204"/>
      <c r="AW443" s="204"/>
      <c r="AX443" s="204"/>
      <c r="AY443" s="204"/>
      <c r="AZ443" s="204"/>
      <c r="BA443" s="204"/>
      <c r="BB443" s="204"/>
      <c r="BC443" s="204"/>
      <c r="BD443" s="204"/>
      <c r="BE443" s="204"/>
      <c r="BF443" s="204"/>
      <c r="BG443" s="204"/>
      <c r="BH443" s="204"/>
      <c r="BI443" s="204"/>
      <c r="BJ443" s="204"/>
      <c r="BK443" s="204"/>
      <c r="BL443" s="204"/>
      <c r="BM443" s="204"/>
      <c r="BN443" s="204"/>
      <c r="BO443" s="204"/>
      <c r="BP443" s="204"/>
      <c r="BQ443" s="204"/>
      <c r="BR443" s="204"/>
      <c r="BS443" s="204"/>
      <c r="BT443" s="204"/>
      <c r="BU443" s="204"/>
      <c r="BV443" s="204"/>
      <c r="BW443" s="204"/>
      <c r="BX443" s="204"/>
      <c r="BY443" s="204"/>
      <c r="BZ443" s="204"/>
      <c r="CA443" s="204"/>
      <c r="CB443" s="204"/>
      <c r="CC443" s="204"/>
      <c r="CD443" s="204"/>
      <c r="CE443" s="204"/>
      <c r="CF443" s="204"/>
      <c r="CG443" s="204"/>
      <c r="CH443" s="204"/>
      <c r="CI443" s="204"/>
      <c r="CJ443" s="204"/>
      <c r="CK443" s="204"/>
      <c r="CL443" s="204"/>
      <c r="CM443" s="204"/>
    </row>
    <row r="444" spans="1:91" ht="24.6">
      <c r="A444" s="125">
        <v>35</v>
      </c>
      <c r="B444" s="255" t="s">
        <v>1171</v>
      </c>
      <c r="C444" s="135" t="s">
        <v>1336</v>
      </c>
      <c r="D444" s="204">
        <v>6192950</v>
      </c>
      <c r="E444" s="204">
        <v>4200044.66</v>
      </c>
      <c r="F444" s="204">
        <v>2927627.75</v>
      </c>
      <c r="G444" s="204">
        <v>320000</v>
      </c>
      <c r="H444" s="204">
        <v>538600</v>
      </c>
      <c r="I444" s="204">
        <v>3524613.01</v>
      </c>
      <c r="J444" s="204">
        <v>11562442.4</v>
      </c>
      <c r="K444" s="204">
        <v>10281831.380000001</v>
      </c>
      <c r="L444" s="204"/>
      <c r="M444" s="204">
        <v>3719976</v>
      </c>
      <c r="N444" s="204">
        <v>3014590.91</v>
      </c>
      <c r="O444" s="204">
        <v>778628</v>
      </c>
      <c r="P444" s="204">
        <v>8546349.4900000002</v>
      </c>
      <c r="Q444" s="204">
        <v>1357575.45</v>
      </c>
      <c r="R444" s="204">
        <v>2462362</v>
      </c>
      <c r="S444" s="204">
        <v>2926240</v>
      </c>
      <c r="T444" s="204">
        <v>1080155</v>
      </c>
      <c r="U444" s="204">
        <v>784185</v>
      </c>
      <c r="V444" s="204">
        <v>2038439.12</v>
      </c>
      <c r="W444" s="204">
        <v>909611.4</v>
      </c>
      <c r="X444" s="204">
        <v>124000</v>
      </c>
      <c r="Y444" s="204">
        <v>2823671.07</v>
      </c>
      <c r="Z444" s="204">
        <v>874555</v>
      </c>
      <c r="AA444" s="204">
        <v>694024</v>
      </c>
      <c r="AB444" s="204">
        <v>316735</v>
      </c>
      <c r="AC444" s="204">
        <v>1291396</v>
      </c>
      <c r="AD444" s="204">
        <v>1769860.2</v>
      </c>
      <c r="AE444" s="204">
        <v>1694026</v>
      </c>
      <c r="AF444" s="204">
        <v>242986</v>
      </c>
      <c r="AG444" s="204">
        <v>563008.67000000004</v>
      </c>
      <c r="AH444" s="204">
        <v>643249.25</v>
      </c>
      <c r="AI444" s="204">
        <v>1043546</v>
      </c>
      <c r="AJ444" s="204">
        <v>3462446</v>
      </c>
      <c r="AK444" s="204">
        <v>1012130</v>
      </c>
      <c r="AL444" s="204">
        <v>1006590</v>
      </c>
      <c r="AM444" s="204">
        <v>230640.39</v>
      </c>
      <c r="AN444" s="204"/>
      <c r="AO444" s="204">
        <v>9347340</v>
      </c>
      <c r="AP444" s="204"/>
      <c r="AQ444" s="204">
        <v>275412</v>
      </c>
      <c r="AR444" s="204"/>
      <c r="AS444" s="204">
        <v>2129969.6</v>
      </c>
      <c r="AT444" s="204">
        <v>200000</v>
      </c>
      <c r="AU444" s="204">
        <v>5000000</v>
      </c>
      <c r="AV444" s="204">
        <v>81500</v>
      </c>
      <c r="AW444" s="204">
        <v>233312</v>
      </c>
      <c r="AX444" s="204"/>
      <c r="AY444" s="204"/>
      <c r="AZ444" s="204">
        <v>605492</v>
      </c>
      <c r="BA444" s="204">
        <v>249320</v>
      </c>
      <c r="BB444" s="204">
        <v>8652</v>
      </c>
      <c r="BC444" s="204"/>
      <c r="BD444" s="204">
        <v>10954000</v>
      </c>
      <c r="BE444" s="204"/>
      <c r="BF444" s="204"/>
      <c r="BG444" s="204">
        <v>3103867.54</v>
      </c>
      <c r="BH444" s="204"/>
      <c r="BI444" s="204"/>
      <c r="BJ444" s="204"/>
      <c r="BK444" s="204"/>
      <c r="BL444" s="204">
        <v>150000</v>
      </c>
      <c r="BM444" s="204">
        <v>537000</v>
      </c>
      <c r="BN444" s="204"/>
      <c r="BO444" s="204">
        <v>190000</v>
      </c>
      <c r="BP444" s="204"/>
      <c r="BQ444" s="204">
        <v>1254900</v>
      </c>
      <c r="BR444" s="204"/>
      <c r="BS444" s="204">
        <v>2094205.49</v>
      </c>
      <c r="BT444" s="204"/>
      <c r="BU444" s="204"/>
      <c r="BV444" s="204">
        <v>1622104</v>
      </c>
      <c r="BW444" s="204">
        <v>2144048.34</v>
      </c>
      <c r="BX444" s="204">
        <v>348100</v>
      </c>
      <c r="BY444" s="204">
        <v>987432</v>
      </c>
      <c r="BZ444" s="204"/>
      <c r="CA444" s="204">
        <v>340400</v>
      </c>
      <c r="CB444" s="204">
        <v>1059320</v>
      </c>
      <c r="CC444" s="204">
        <v>3399317.96</v>
      </c>
      <c r="CD444" s="204">
        <v>510400</v>
      </c>
      <c r="CE444" s="204">
        <v>2052135.61</v>
      </c>
      <c r="CF444" s="204">
        <v>205000</v>
      </c>
      <c r="CG444" s="204">
        <v>248717.92</v>
      </c>
      <c r="CH444" s="204">
        <v>422536</v>
      </c>
      <c r="CI444" s="204">
        <v>445100</v>
      </c>
      <c r="CJ444" s="204">
        <v>1234210.95</v>
      </c>
      <c r="CK444" s="204">
        <v>1921835</v>
      </c>
      <c r="CL444" s="204">
        <v>1410521.44</v>
      </c>
      <c r="CM444" s="204">
        <v>342500</v>
      </c>
    </row>
    <row r="445" spans="1:91" ht="24.6">
      <c r="A445" s="125">
        <v>35</v>
      </c>
      <c r="B445" s="255" t="s">
        <v>1172</v>
      </c>
      <c r="C445" s="135" t="s">
        <v>687</v>
      </c>
      <c r="D445" s="204"/>
      <c r="E445" s="204"/>
      <c r="F445" s="204"/>
      <c r="G445" s="204"/>
      <c r="H445" s="204"/>
      <c r="I445" s="204"/>
      <c r="J445" s="204"/>
      <c r="K445" s="204"/>
      <c r="L445" s="204"/>
      <c r="M445" s="204"/>
      <c r="N445" s="204"/>
      <c r="O445" s="204"/>
      <c r="P445" s="204"/>
      <c r="Q445" s="204"/>
      <c r="R445" s="204"/>
      <c r="S445" s="204"/>
      <c r="T445" s="204"/>
      <c r="U445" s="204"/>
      <c r="V445" s="204"/>
      <c r="W445" s="204"/>
      <c r="X445" s="204"/>
      <c r="Y445" s="204"/>
      <c r="Z445" s="204"/>
      <c r="AA445" s="204"/>
      <c r="AB445" s="204"/>
      <c r="AC445" s="204"/>
      <c r="AD445" s="204"/>
      <c r="AE445" s="204"/>
      <c r="AF445" s="204"/>
      <c r="AG445" s="204"/>
      <c r="AH445" s="204"/>
      <c r="AI445" s="204"/>
      <c r="AJ445" s="204"/>
      <c r="AK445" s="204"/>
      <c r="AL445" s="204"/>
      <c r="AM445" s="204"/>
      <c r="AN445" s="204"/>
      <c r="AO445" s="204"/>
      <c r="AP445" s="204"/>
      <c r="AQ445" s="204"/>
      <c r="AR445" s="204"/>
      <c r="AS445" s="204"/>
      <c r="AT445" s="204"/>
      <c r="AU445" s="204"/>
      <c r="AV445" s="204"/>
      <c r="AW445" s="204"/>
      <c r="AX445" s="204"/>
      <c r="AY445" s="204"/>
      <c r="AZ445" s="204"/>
      <c r="BA445" s="204"/>
      <c r="BB445" s="204"/>
      <c r="BC445" s="204"/>
      <c r="BD445" s="204"/>
      <c r="BE445" s="204"/>
      <c r="BF445" s="204"/>
      <c r="BG445" s="204"/>
      <c r="BH445" s="204"/>
      <c r="BI445" s="204"/>
      <c r="BJ445" s="204"/>
      <c r="BK445" s="204"/>
      <c r="BL445" s="204"/>
      <c r="BM445" s="204"/>
      <c r="BN445" s="204"/>
      <c r="BO445" s="204"/>
      <c r="BP445" s="204"/>
      <c r="BQ445" s="204"/>
      <c r="BR445" s="204"/>
      <c r="BS445" s="204"/>
      <c r="BT445" s="204"/>
      <c r="BU445" s="204"/>
      <c r="BV445" s="204"/>
      <c r="BW445" s="204"/>
      <c r="BX445" s="204"/>
      <c r="BY445" s="204"/>
      <c r="BZ445" s="204"/>
      <c r="CA445" s="204"/>
      <c r="CB445" s="204"/>
      <c r="CC445" s="204"/>
      <c r="CD445" s="204"/>
      <c r="CE445" s="204"/>
      <c r="CF445" s="204"/>
      <c r="CG445" s="204"/>
      <c r="CH445" s="204"/>
      <c r="CI445" s="204"/>
      <c r="CJ445" s="204"/>
      <c r="CK445" s="204"/>
      <c r="CL445" s="204"/>
      <c r="CM445" s="204"/>
    </row>
    <row r="446" spans="1:91" ht="25.95" customHeight="1">
      <c r="A446" s="125"/>
      <c r="B446" s="125"/>
      <c r="C446" s="128"/>
    </row>
    <row r="447" spans="1:91" s="122" customFormat="1" ht="24.6" hidden="1">
      <c r="A447" s="155"/>
      <c r="B447" s="155"/>
      <c r="C447" s="156" t="s">
        <v>688</v>
      </c>
      <c r="D447" s="157">
        <f t="shared" ref="D447:AI447" si="0">SUM(D4:D174)</f>
        <v>766168097.28000009</v>
      </c>
      <c r="E447" s="157">
        <f t="shared" si="0"/>
        <v>80510408.800000012</v>
      </c>
      <c r="F447" s="157">
        <f t="shared" si="0"/>
        <v>79228064.169999987</v>
      </c>
      <c r="G447" s="157">
        <f t="shared" si="0"/>
        <v>77482497.089999989</v>
      </c>
      <c r="H447" s="157">
        <f t="shared" si="0"/>
        <v>61315400.460000001</v>
      </c>
      <c r="I447" s="157">
        <f t="shared" si="0"/>
        <v>97058333.62999998</v>
      </c>
      <c r="J447" s="157">
        <f t="shared" si="0"/>
        <v>122227626.81</v>
      </c>
      <c r="K447" s="157">
        <f t="shared" si="0"/>
        <v>176166145.57000002</v>
      </c>
      <c r="L447" s="157">
        <f t="shared" si="0"/>
        <v>85686453.750000015</v>
      </c>
      <c r="M447" s="157">
        <f t="shared" si="0"/>
        <v>89655727.089999989</v>
      </c>
      <c r="N447" s="157">
        <f t="shared" si="0"/>
        <v>252271570.20999998</v>
      </c>
      <c r="O447" s="157">
        <f t="shared" si="0"/>
        <v>32031450.520000003</v>
      </c>
      <c r="P447" s="157">
        <f t="shared" si="0"/>
        <v>473918056.23000008</v>
      </c>
      <c r="Q447" s="157">
        <f t="shared" si="0"/>
        <v>93704445.010000005</v>
      </c>
      <c r="R447" s="157">
        <f t="shared" si="0"/>
        <v>123255930.95</v>
      </c>
      <c r="S447" s="157">
        <f t="shared" si="0"/>
        <v>165049199.23000002</v>
      </c>
      <c r="T447" s="157">
        <f t="shared" si="0"/>
        <v>85834529.040000007</v>
      </c>
      <c r="U447" s="157">
        <f t="shared" si="0"/>
        <v>100353889.30000001</v>
      </c>
      <c r="V447" s="157">
        <f t="shared" si="0"/>
        <v>75195942.99000001</v>
      </c>
      <c r="W447" s="157">
        <f t="shared" si="0"/>
        <v>47297657.340000004</v>
      </c>
      <c r="X447" s="157">
        <f t="shared" si="0"/>
        <v>1440514402.73</v>
      </c>
      <c r="Y447" s="157">
        <f t="shared" si="0"/>
        <v>64528551.119999997</v>
      </c>
      <c r="Z447" s="157">
        <f t="shared" si="0"/>
        <v>120559105.16</v>
      </c>
      <c r="AA447" s="157">
        <f t="shared" si="0"/>
        <v>92187162.590000004</v>
      </c>
      <c r="AB447" s="157">
        <f t="shared" si="0"/>
        <v>48764362.229999997</v>
      </c>
      <c r="AC447" s="157">
        <f t="shared" si="0"/>
        <v>58534758.469999999</v>
      </c>
      <c r="AD447" s="157">
        <f t="shared" si="0"/>
        <v>64792801.449999996</v>
      </c>
      <c r="AE447" s="157">
        <f t="shared" si="0"/>
        <v>241019186.47000003</v>
      </c>
      <c r="AF447" s="157">
        <f t="shared" si="0"/>
        <v>63456486.869999997</v>
      </c>
      <c r="AG447" s="157">
        <f t="shared" si="0"/>
        <v>72255290.830000013</v>
      </c>
      <c r="AH447" s="157">
        <f t="shared" si="0"/>
        <v>93222494.090000033</v>
      </c>
      <c r="AI447" s="157">
        <f t="shared" si="0"/>
        <v>140137720.02999997</v>
      </c>
      <c r="AJ447" s="157">
        <f t="shared" ref="AJ447:BO447" si="1">SUM(AJ4:AJ174)</f>
        <v>69293633.460000008</v>
      </c>
      <c r="AK447" s="157">
        <f t="shared" si="1"/>
        <v>48895044.800000004</v>
      </c>
      <c r="AL447" s="157">
        <f t="shared" si="1"/>
        <v>2132438763.670001</v>
      </c>
      <c r="AM447" s="157">
        <f t="shared" si="1"/>
        <v>92597590.099999994</v>
      </c>
      <c r="AN447" s="157">
        <f t="shared" si="1"/>
        <v>65878762.880000003</v>
      </c>
      <c r="AO447" s="157">
        <f t="shared" si="1"/>
        <v>187880885.17999998</v>
      </c>
      <c r="AP447" s="157">
        <f t="shared" si="1"/>
        <v>145433685.41</v>
      </c>
      <c r="AQ447" s="157">
        <f t="shared" si="1"/>
        <v>88593843.459999993</v>
      </c>
      <c r="AR447" s="157">
        <f t="shared" si="1"/>
        <v>38317295.240000002</v>
      </c>
      <c r="AS447" s="157">
        <f t="shared" si="1"/>
        <v>461213202.19999987</v>
      </c>
      <c r="AT447" s="157">
        <f t="shared" si="1"/>
        <v>84169321.700000003</v>
      </c>
      <c r="AU447" s="157">
        <f t="shared" si="1"/>
        <v>165532353.49000004</v>
      </c>
      <c r="AV447" s="157">
        <f t="shared" si="1"/>
        <v>152128700.72999999</v>
      </c>
      <c r="AW447" s="157">
        <f t="shared" si="1"/>
        <v>84394567.379999995</v>
      </c>
      <c r="AX447" s="157">
        <f t="shared" si="1"/>
        <v>49436626.279999994</v>
      </c>
      <c r="AY447" s="157">
        <f t="shared" si="1"/>
        <v>91840959.760000005</v>
      </c>
      <c r="AZ447" s="157">
        <f t="shared" si="1"/>
        <v>74399639.200000003</v>
      </c>
      <c r="BA447" s="157">
        <f t="shared" si="1"/>
        <v>68160013.090000004</v>
      </c>
      <c r="BB447" s="157">
        <f t="shared" si="1"/>
        <v>539575682.81999981</v>
      </c>
      <c r="BC447" s="157">
        <f t="shared" si="1"/>
        <v>73339010.170000002</v>
      </c>
      <c r="BD447" s="157">
        <f t="shared" si="1"/>
        <v>870394857.22999966</v>
      </c>
      <c r="BE447" s="157">
        <f t="shared" si="1"/>
        <v>228735933.63999996</v>
      </c>
      <c r="BF447" s="157">
        <f t="shared" si="1"/>
        <v>69147379.689999998</v>
      </c>
      <c r="BG447" s="157">
        <f t="shared" si="1"/>
        <v>75882415.089999974</v>
      </c>
      <c r="BH447" s="157">
        <f t="shared" si="1"/>
        <v>541868355.97000003</v>
      </c>
      <c r="BI447" s="157">
        <f t="shared" si="1"/>
        <v>45900204.609999999</v>
      </c>
      <c r="BJ447" s="157">
        <f t="shared" si="1"/>
        <v>36764338.209999993</v>
      </c>
      <c r="BK447" s="157">
        <f t="shared" si="1"/>
        <v>56651912.959999986</v>
      </c>
      <c r="BL447" s="157">
        <f t="shared" si="1"/>
        <v>75902446.889999986</v>
      </c>
      <c r="BM447" s="157">
        <f t="shared" si="1"/>
        <v>654860961.29999983</v>
      </c>
      <c r="BN447" s="157">
        <f t="shared" si="1"/>
        <v>133230509.28999998</v>
      </c>
      <c r="BO447" s="157">
        <f t="shared" si="1"/>
        <v>96060895.270000011</v>
      </c>
      <c r="BP447" s="157">
        <f t="shared" ref="BP447:CM447" si="2">SUM(BP4:BP174)</f>
        <v>159991348.47999999</v>
      </c>
      <c r="BQ447" s="157">
        <f t="shared" si="2"/>
        <v>108856658.75000001</v>
      </c>
      <c r="BR447" s="157">
        <f t="shared" si="2"/>
        <v>66870733.579999991</v>
      </c>
      <c r="BS447" s="157">
        <f t="shared" si="2"/>
        <v>2696633889.039999</v>
      </c>
      <c r="BT447" s="157">
        <f t="shared" si="2"/>
        <v>109545615.87</v>
      </c>
      <c r="BU447" s="157">
        <f t="shared" si="2"/>
        <v>106322148.23999999</v>
      </c>
      <c r="BV447" s="157">
        <f t="shared" si="2"/>
        <v>440959016.35000014</v>
      </c>
      <c r="BW447" s="157">
        <f t="shared" si="2"/>
        <v>27551633.400000002</v>
      </c>
      <c r="BX447" s="157">
        <f t="shared" si="2"/>
        <v>81455031.519999996</v>
      </c>
      <c r="BY447" s="157">
        <f t="shared" si="2"/>
        <v>246625065.80000001</v>
      </c>
      <c r="BZ447" s="157">
        <f t="shared" si="2"/>
        <v>61405370.029999994</v>
      </c>
      <c r="CA447" s="157">
        <f t="shared" si="2"/>
        <v>65320346.379999995</v>
      </c>
      <c r="CB447" s="157">
        <f t="shared" si="2"/>
        <v>81232280.409999996</v>
      </c>
      <c r="CC447" s="157">
        <f t="shared" si="2"/>
        <v>121494140.33</v>
      </c>
      <c r="CD447" s="157">
        <f t="shared" si="2"/>
        <v>210467628.71000001</v>
      </c>
      <c r="CE447" s="157">
        <f t="shared" si="2"/>
        <v>120085228.91000004</v>
      </c>
      <c r="CF447" s="157">
        <f t="shared" si="2"/>
        <v>179772730.50999993</v>
      </c>
      <c r="CG447" s="157">
        <f t="shared" si="2"/>
        <v>59129900.720000014</v>
      </c>
      <c r="CH447" s="157">
        <f t="shared" si="2"/>
        <v>57144820.350000001</v>
      </c>
      <c r="CI447" s="157">
        <f t="shared" si="2"/>
        <v>58161101.479999997</v>
      </c>
      <c r="CJ447" s="157">
        <f t="shared" si="2"/>
        <v>58638698.230000004</v>
      </c>
      <c r="CK447" s="157">
        <f t="shared" si="2"/>
        <v>275278142.96999997</v>
      </c>
      <c r="CL447" s="157">
        <f t="shared" si="2"/>
        <v>48807989.859999999</v>
      </c>
      <c r="CM447" s="157">
        <f t="shared" si="2"/>
        <v>42455962.809999995</v>
      </c>
    </row>
    <row r="448" spans="1:91" s="122" customFormat="1" ht="24.6" hidden="1">
      <c r="A448" s="155"/>
      <c r="B448" s="155"/>
      <c r="C448" s="156" t="s">
        <v>689</v>
      </c>
      <c r="D448" s="157">
        <f t="shared" ref="D448:AI448" si="3">SUM(D175:D445)</f>
        <v>400165057.82999974</v>
      </c>
      <c r="E448" s="157">
        <f t="shared" si="3"/>
        <v>49656465.170000002</v>
      </c>
      <c r="F448" s="157">
        <f t="shared" si="3"/>
        <v>43085543.960000008</v>
      </c>
      <c r="G448" s="157">
        <f t="shared" si="3"/>
        <v>49540157.839999996</v>
      </c>
      <c r="H448" s="157">
        <f t="shared" si="3"/>
        <v>27805940.179999996</v>
      </c>
      <c r="I448" s="157">
        <f t="shared" si="3"/>
        <v>52537965.070000015</v>
      </c>
      <c r="J448" s="157">
        <f t="shared" si="3"/>
        <v>67210135.480000004</v>
      </c>
      <c r="K448" s="157">
        <f t="shared" si="3"/>
        <v>122975889.00999998</v>
      </c>
      <c r="L448" s="157">
        <f t="shared" si="3"/>
        <v>49000318.340000004</v>
      </c>
      <c r="M448" s="157">
        <f t="shared" si="3"/>
        <v>63579454.489999987</v>
      </c>
      <c r="N448" s="157">
        <f t="shared" si="3"/>
        <v>132585125.27</v>
      </c>
      <c r="O448" s="157">
        <f t="shared" si="3"/>
        <v>19851039.960000001</v>
      </c>
      <c r="P448" s="157">
        <f t="shared" si="3"/>
        <v>314334493.06999999</v>
      </c>
      <c r="Q448" s="157">
        <f t="shared" si="3"/>
        <v>57438996.68</v>
      </c>
      <c r="R448" s="157">
        <f t="shared" si="3"/>
        <v>81040480.459999993</v>
      </c>
      <c r="S448" s="157">
        <f t="shared" si="3"/>
        <v>92191647.920000017</v>
      </c>
      <c r="T448" s="157">
        <f t="shared" si="3"/>
        <v>53030122.80999998</v>
      </c>
      <c r="U448" s="157">
        <f t="shared" si="3"/>
        <v>52615167.780000016</v>
      </c>
      <c r="V448" s="157">
        <f t="shared" si="3"/>
        <v>45493048.919999994</v>
      </c>
      <c r="W448" s="157">
        <f t="shared" si="3"/>
        <v>27555951.050000001</v>
      </c>
      <c r="X448" s="157">
        <f t="shared" si="3"/>
        <v>536278942.71999997</v>
      </c>
      <c r="Y448" s="157">
        <f t="shared" si="3"/>
        <v>42835278.320000008</v>
      </c>
      <c r="Z448" s="157">
        <f t="shared" si="3"/>
        <v>60354946.809999995</v>
      </c>
      <c r="AA448" s="157">
        <f t="shared" si="3"/>
        <v>47939174.809999995</v>
      </c>
      <c r="AB448" s="157">
        <f t="shared" si="3"/>
        <v>26208231.050000001</v>
      </c>
      <c r="AC448" s="157">
        <f t="shared" si="3"/>
        <v>29529668.66</v>
      </c>
      <c r="AD448" s="157">
        <f t="shared" si="3"/>
        <v>38088756.130000003</v>
      </c>
      <c r="AE448" s="157">
        <f t="shared" si="3"/>
        <v>139749129.13</v>
      </c>
      <c r="AF448" s="157">
        <f t="shared" si="3"/>
        <v>30870764.759999994</v>
      </c>
      <c r="AG448" s="157">
        <f t="shared" si="3"/>
        <v>39634101.760000013</v>
      </c>
      <c r="AH448" s="157">
        <f t="shared" si="3"/>
        <v>52257502.810000002</v>
      </c>
      <c r="AI448" s="157">
        <f t="shared" si="3"/>
        <v>72961845.059999943</v>
      </c>
      <c r="AJ448" s="157">
        <f t="shared" ref="AJ448:BO448" si="4">SUM(AJ175:AJ445)</f>
        <v>44269306.989999995</v>
      </c>
      <c r="AK448" s="157">
        <f t="shared" si="4"/>
        <v>29691881.15000001</v>
      </c>
      <c r="AL448" s="157">
        <f t="shared" si="4"/>
        <v>1091568649.4999998</v>
      </c>
      <c r="AM448" s="157">
        <f t="shared" si="4"/>
        <v>46544016.899999999</v>
      </c>
      <c r="AN448" s="157">
        <f t="shared" si="4"/>
        <v>32795047.680000003</v>
      </c>
      <c r="AO448" s="157">
        <f t="shared" si="4"/>
        <v>94911466.429999977</v>
      </c>
      <c r="AP448" s="157">
        <f t="shared" si="4"/>
        <v>77796716.689999998</v>
      </c>
      <c r="AQ448" s="157">
        <f t="shared" si="4"/>
        <v>50159086.659999996</v>
      </c>
      <c r="AR448" s="157">
        <f t="shared" si="4"/>
        <v>22449850.830000002</v>
      </c>
      <c r="AS448" s="157">
        <f t="shared" si="4"/>
        <v>263853943.78000003</v>
      </c>
      <c r="AT448" s="157">
        <f t="shared" si="4"/>
        <v>42818249.420000002</v>
      </c>
      <c r="AU448" s="157">
        <f t="shared" si="4"/>
        <v>92105805.119999975</v>
      </c>
      <c r="AV448" s="157">
        <f t="shared" si="4"/>
        <v>67709428.729999989</v>
      </c>
      <c r="AW448" s="157">
        <f t="shared" si="4"/>
        <v>39924861.299999997</v>
      </c>
      <c r="AX448" s="157">
        <f t="shared" si="4"/>
        <v>25089250.100000001</v>
      </c>
      <c r="AY448" s="157">
        <f t="shared" si="4"/>
        <v>40828543.510000013</v>
      </c>
      <c r="AZ448" s="157">
        <f t="shared" si="4"/>
        <v>41742998.890000001</v>
      </c>
      <c r="BA448" s="157">
        <f t="shared" si="4"/>
        <v>36463888.960000001</v>
      </c>
      <c r="BB448" s="157">
        <f t="shared" si="4"/>
        <v>258563770.41999999</v>
      </c>
      <c r="BC448" s="157">
        <f t="shared" si="4"/>
        <v>37785435.130000003</v>
      </c>
      <c r="BD448" s="157">
        <f t="shared" si="4"/>
        <v>472519280.00999993</v>
      </c>
      <c r="BE448" s="157">
        <f t="shared" si="4"/>
        <v>113583477.65999997</v>
      </c>
      <c r="BF448" s="157">
        <f t="shared" si="4"/>
        <v>33075925.160000004</v>
      </c>
      <c r="BG448" s="157">
        <f t="shared" si="4"/>
        <v>48439364.69000002</v>
      </c>
      <c r="BH448" s="157">
        <f t="shared" si="4"/>
        <v>266849981.83000001</v>
      </c>
      <c r="BI448" s="157">
        <f t="shared" si="4"/>
        <v>26656694.15000001</v>
      </c>
      <c r="BJ448" s="157">
        <f t="shared" si="4"/>
        <v>22739058.120000001</v>
      </c>
      <c r="BK448" s="157">
        <f t="shared" si="4"/>
        <v>38202402.75</v>
      </c>
      <c r="BL448" s="157">
        <f t="shared" si="4"/>
        <v>33079914.429999992</v>
      </c>
      <c r="BM448" s="157">
        <f t="shared" si="4"/>
        <v>317669101.45999992</v>
      </c>
      <c r="BN448" s="157">
        <f t="shared" si="4"/>
        <v>74408637.86999999</v>
      </c>
      <c r="BO448" s="157">
        <f t="shared" si="4"/>
        <v>53940025.960000001</v>
      </c>
      <c r="BP448" s="157">
        <f t="shared" ref="BP448:CM448" si="5">SUM(BP175:BP445)</f>
        <v>93397427.679999992</v>
      </c>
      <c r="BQ448" s="157">
        <f t="shared" si="5"/>
        <v>61977185.190000013</v>
      </c>
      <c r="BR448" s="157">
        <f t="shared" si="5"/>
        <v>45929996.739999995</v>
      </c>
      <c r="BS448" s="157">
        <f t="shared" si="5"/>
        <v>1776155238.2499995</v>
      </c>
      <c r="BT448" s="157">
        <f t="shared" si="5"/>
        <v>56270450.689999998</v>
      </c>
      <c r="BU448" s="157">
        <f t="shared" si="5"/>
        <v>48147688.420000009</v>
      </c>
      <c r="BV448" s="157">
        <f t="shared" si="5"/>
        <v>283980238.66000015</v>
      </c>
      <c r="BW448" s="157">
        <f t="shared" si="5"/>
        <v>20702931.25</v>
      </c>
      <c r="BX448" s="157">
        <f t="shared" si="5"/>
        <v>43722421.850000001</v>
      </c>
      <c r="BY448" s="157">
        <f t="shared" si="5"/>
        <v>142407672.88999996</v>
      </c>
      <c r="BZ448" s="157">
        <f t="shared" si="5"/>
        <v>31883945.489999991</v>
      </c>
      <c r="CA448" s="157">
        <f t="shared" si="5"/>
        <v>33715524.609999999</v>
      </c>
      <c r="CB448" s="157">
        <f t="shared" si="5"/>
        <v>42793889.159999989</v>
      </c>
      <c r="CC448" s="157">
        <f t="shared" si="5"/>
        <v>72720084.549999982</v>
      </c>
      <c r="CD448" s="157">
        <f t="shared" si="5"/>
        <v>126699745.61999999</v>
      </c>
      <c r="CE448" s="157">
        <f t="shared" si="5"/>
        <v>61803233.179999985</v>
      </c>
      <c r="CF448" s="157">
        <f t="shared" si="5"/>
        <v>114841746.92999999</v>
      </c>
      <c r="CG448" s="157">
        <f t="shared" si="5"/>
        <v>33512392.250000007</v>
      </c>
      <c r="CH448" s="157">
        <f t="shared" si="5"/>
        <v>27708175.980000004</v>
      </c>
      <c r="CI448" s="157">
        <f t="shared" si="5"/>
        <v>33743427</v>
      </c>
      <c r="CJ448" s="157">
        <f t="shared" si="5"/>
        <v>27833246.609999999</v>
      </c>
      <c r="CK448" s="157">
        <f t="shared" si="5"/>
        <v>159680282.22</v>
      </c>
      <c r="CL448" s="157">
        <f t="shared" si="5"/>
        <v>29493055.209999997</v>
      </c>
      <c r="CM448" s="157">
        <f t="shared" si="5"/>
        <v>25826734.199999992</v>
      </c>
    </row>
    <row r="449" spans="3:91" s="122" customFormat="1" ht="24.6" hidden="1"/>
    <row r="450" spans="3:91" s="122" customFormat="1" ht="24.6" hidden="1">
      <c r="C450" s="207" t="s">
        <v>704</v>
      </c>
      <c r="D450" s="213">
        <f t="shared" ref="D450:AI450" si="6">+D47+D48+D53+D55+D59+D60+D61+D64+D73+D77+D78+D79</f>
        <v>186619580.85999995</v>
      </c>
      <c r="E450" s="213">
        <f t="shared" si="6"/>
        <v>19327053.650000002</v>
      </c>
      <c r="F450" s="213">
        <f t="shared" si="6"/>
        <v>21713799.550000001</v>
      </c>
      <c r="G450" s="213">
        <f t="shared" si="6"/>
        <v>20113324.209999997</v>
      </c>
      <c r="H450" s="213">
        <f t="shared" si="6"/>
        <v>23709601.580000006</v>
      </c>
      <c r="I450" s="213">
        <f t="shared" si="6"/>
        <v>23999817.720000003</v>
      </c>
      <c r="J450" s="213">
        <f t="shared" si="6"/>
        <v>35365185.75</v>
      </c>
      <c r="K450" s="213">
        <f t="shared" si="6"/>
        <v>51976633.589999996</v>
      </c>
      <c r="L450" s="213">
        <f t="shared" si="6"/>
        <v>27594764.050000001</v>
      </c>
      <c r="M450" s="213">
        <f t="shared" si="6"/>
        <v>32719231.34</v>
      </c>
      <c r="N450" s="213">
        <f t="shared" si="6"/>
        <v>70199119.520000026</v>
      </c>
      <c r="O450" s="213">
        <f t="shared" si="6"/>
        <v>10635473.080000002</v>
      </c>
      <c r="P450" s="213">
        <f t="shared" si="6"/>
        <v>135164631.02999997</v>
      </c>
      <c r="Q450" s="213">
        <f t="shared" si="6"/>
        <v>34841104.57</v>
      </c>
      <c r="R450" s="213">
        <f t="shared" si="6"/>
        <v>41865528.350000001</v>
      </c>
      <c r="S450" s="213">
        <f t="shared" si="6"/>
        <v>53784044.240000024</v>
      </c>
      <c r="T450" s="213">
        <f t="shared" si="6"/>
        <v>25080906.970000003</v>
      </c>
      <c r="U450" s="213">
        <f t="shared" si="6"/>
        <v>40842633.650000013</v>
      </c>
      <c r="V450" s="213">
        <f t="shared" si="6"/>
        <v>24725399.660000004</v>
      </c>
      <c r="W450" s="213">
        <f t="shared" si="6"/>
        <v>16518646.440000003</v>
      </c>
      <c r="X450" s="213">
        <f t="shared" si="6"/>
        <v>219715751.58999997</v>
      </c>
      <c r="Y450" s="213">
        <f t="shared" si="6"/>
        <v>23129437.889999993</v>
      </c>
      <c r="Z450" s="213">
        <f t="shared" si="6"/>
        <v>41417780.870000005</v>
      </c>
      <c r="AA450" s="213">
        <f t="shared" si="6"/>
        <v>34885135.5</v>
      </c>
      <c r="AB450" s="213">
        <f t="shared" si="6"/>
        <v>15915239.520000003</v>
      </c>
      <c r="AC450" s="213">
        <f t="shared" si="6"/>
        <v>18835739.960000001</v>
      </c>
      <c r="AD450" s="213">
        <f t="shared" si="6"/>
        <v>18618658</v>
      </c>
      <c r="AE450" s="213">
        <f t="shared" si="6"/>
        <v>83291509.359999999</v>
      </c>
      <c r="AF450" s="213">
        <f t="shared" si="6"/>
        <v>18486055.119999997</v>
      </c>
      <c r="AG450" s="213">
        <f t="shared" si="6"/>
        <v>28989852.310000002</v>
      </c>
      <c r="AH450" s="213">
        <f t="shared" si="6"/>
        <v>28872578.570000004</v>
      </c>
      <c r="AI450" s="213">
        <f t="shared" si="6"/>
        <v>41889560.100000001</v>
      </c>
      <c r="AJ450" s="213">
        <f t="shared" ref="AJ450:BO450" si="7">+AJ47+AJ48+AJ53+AJ55+AJ59+AJ60+AJ61+AJ64+AJ73+AJ77+AJ78+AJ79</f>
        <v>24240923.309999999</v>
      </c>
      <c r="AK450" s="213">
        <f t="shared" si="7"/>
        <v>14619503.279999999</v>
      </c>
      <c r="AL450" s="213">
        <f t="shared" si="7"/>
        <v>576293650.58000004</v>
      </c>
      <c r="AM450" s="213">
        <f t="shared" si="7"/>
        <v>31691003.439999998</v>
      </c>
      <c r="AN450" s="213">
        <f t="shared" si="7"/>
        <v>19163591.400000002</v>
      </c>
      <c r="AO450" s="213">
        <f t="shared" si="7"/>
        <v>48223761.5</v>
      </c>
      <c r="AP450" s="213">
        <f t="shared" si="7"/>
        <v>44264238.479999997</v>
      </c>
      <c r="AQ450" s="213">
        <f t="shared" si="7"/>
        <v>27242607.669999998</v>
      </c>
      <c r="AR450" s="213">
        <f t="shared" si="7"/>
        <v>12974259.15</v>
      </c>
      <c r="AS450" s="213">
        <f t="shared" si="7"/>
        <v>165700522.28</v>
      </c>
      <c r="AT450" s="213">
        <f t="shared" si="7"/>
        <v>30646423.759999998</v>
      </c>
      <c r="AU450" s="213">
        <f t="shared" si="7"/>
        <v>70684095.890000001</v>
      </c>
      <c r="AV450" s="213">
        <f t="shared" si="7"/>
        <v>52928710.469999999</v>
      </c>
      <c r="AW450" s="213">
        <f t="shared" si="7"/>
        <v>26625884.789999999</v>
      </c>
      <c r="AX450" s="213">
        <f t="shared" si="7"/>
        <v>13776408.940000001</v>
      </c>
      <c r="AY450" s="213">
        <f t="shared" si="7"/>
        <v>24961858.030000001</v>
      </c>
      <c r="AZ450" s="213">
        <f t="shared" si="7"/>
        <v>21975298.240000002</v>
      </c>
      <c r="BA450" s="213">
        <f t="shared" si="7"/>
        <v>26182351.280000001</v>
      </c>
      <c r="BB450" s="213">
        <f t="shared" si="7"/>
        <v>178118979.16</v>
      </c>
      <c r="BC450" s="213">
        <f t="shared" si="7"/>
        <v>27284942.299999997</v>
      </c>
      <c r="BD450" s="213">
        <f t="shared" si="7"/>
        <v>209799323.87</v>
      </c>
      <c r="BE450" s="213">
        <f t="shared" si="7"/>
        <v>78571959.969999999</v>
      </c>
      <c r="BF450" s="213">
        <f t="shared" si="7"/>
        <v>18791422.830000002</v>
      </c>
      <c r="BG450" s="213">
        <f t="shared" si="7"/>
        <v>18690408.210000001</v>
      </c>
      <c r="BH450" s="213">
        <f t="shared" si="7"/>
        <v>111549054.66000001</v>
      </c>
      <c r="BI450" s="213">
        <f t="shared" si="7"/>
        <v>16860476.659999996</v>
      </c>
      <c r="BJ450" s="213">
        <f t="shared" si="7"/>
        <v>7821370.6100000003</v>
      </c>
      <c r="BK450" s="213">
        <f t="shared" si="7"/>
        <v>24961149.159999996</v>
      </c>
      <c r="BL450" s="213">
        <f t="shared" si="7"/>
        <v>35564976.409999996</v>
      </c>
      <c r="BM450" s="213">
        <f t="shared" si="7"/>
        <v>148483901.47</v>
      </c>
      <c r="BN450" s="213">
        <f t="shared" si="7"/>
        <v>49273037.210000001</v>
      </c>
      <c r="BO450" s="213">
        <f t="shared" si="7"/>
        <v>30228608.709999997</v>
      </c>
      <c r="BP450" s="213">
        <f t="shared" ref="BP450:CM450" si="8">+BP47+BP48+BP53+BP55+BP59+BP60+BP61+BP64+BP73+BP77+BP78+BP79</f>
        <v>57070996.089999996</v>
      </c>
      <c r="BQ450" s="213">
        <f t="shared" si="8"/>
        <v>41814138.079999998</v>
      </c>
      <c r="BR450" s="213">
        <f t="shared" si="8"/>
        <v>22989813.859999999</v>
      </c>
      <c r="BS450" s="213">
        <f t="shared" si="8"/>
        <v>693684637.06999993</v>
      </c>
      <c r="BT450" s="213">
        <f t="shared" si="8"/>
        <v>42283799.049999997</v>
      </c>
      <c r="BU450" s="213">
        <f t="shared" si="8"/>
        <v>36650793.750000007</v>
      </c>
      <c r="BV450" s="213">
        <f t="shared" si="8"/>
        <v>152787210.64000002</v>
      </c>
      <c r="BW450" s="213">
        <f t="shared" si="8"/>
        <v>2347982.0500000003</v>
      </c>
      <c r="BX450" s="213">
        <f t="shared" si="8"/>
        <v>27613124.490000002</v>
      </c>
      <c r="BY450" s="213">
        <f t="shared" si="8"/>
        <v>88281069.640000001</v>
      </c>
      <c r="BZ450" s="213">
        <f t="shared" si="8"/>
        <v>19615515.190000005</v>
      </c>
      <c r="CA450" s="213">
        <f t="shared" si="8"/>
        <v>23139777.649999999</v>
      </c>
      <c r="CB450" s="213">
        <f t="shared" si="8"/>
        <v>25189924.18</v>
      </c>
      <c r="CC450" s="213">
        <f t="shared" si="8"/>
        <v>34738255.749999993</v>
      </c>
      <c r="CD450" s="213">
        <f t="shared" si="8"/>
        <v>74631375.309999987</v>
      </c>
      <c r="CE450" s="213">
        <f t="shared" si="8"/>
        <v>43467901.980000004</v>
      </c>
      <c r="CF450" s="213">
        <f t="shared" si="8"/>
        <v>65169544.150000006</v>
      </c>
      <c r="CG450" s="213">
        <f t="shared" si="8"/>
        <v>19959086.18</v>
      </c>
      <c r="CH450" s="213">
        <f t="shared" si="8"/>
        <v>15713567.820000004</v>
      </c>
      <c r="CI450" s="213">
        <f t="shared" si="8"/>
        <v>23384765.140000001</v>
      </c>
      <c r="CJ450" s="213">
        <f t="shared" si="8"/>
        <v>18153266.640000001</v>
      </c>
      <c r="CK450" s="213">
        <f t="shared" si="8"/>
        <v>93401552.520000011</v>
      </c>
      <c r="CL450" s="213">
        <f t="shared" si="8"/>
        <v>18589863.260000002</v>
      </c>
      <c r="CM450" s="213">
        <f t="shared" si="8"/>
        <v>14693325.57</v>
      </c>
    </row>
    <row r="451" spans="3:91" s="122" customFormat="1" ht="24.6" hidden="1">
      <c r="C451" s="207" t="s">
        <v>705</v>
      </c>
      <c r="D451" s="212">
        <f t="shared" ref="D451:AI451" si="9">+D49+D50+D51+D62+D63+D67+D68+D69+D70+D72+D74+D75+D76</f>
        <v>49184126.740000002</v>
      </c>
      <c r="E451" s="212">
        <f t="shared" si="9"/>
        <v>1114863.8799999999</v>
      </c>
      <c r="F451" s="212">
        <f t="shared" si="9"/>
        <v>1522754.0499999998</v>
      </c>
      <c r="G451" s="212">
        <f t="shared" si="9"/>
        <v>3714671.73</v>
      </c>
      <c r="H451" s="212">
        <f t="shared" si="9"/>
        <v>2177528.58</v>
      </c>
      <c r="I451" s="212">
        <f t="shared" si="9"/>
        <v>4200118.13</v>
      </c>
      <c r="J451" s="212">
        <f t="shared" si="9"/>
        <v>3864995.85</v>
      </c>
      <c r="K451" s="212">
        <f t="shared" si="9"/>
        <v>4373288.84</v>
      </c>
      <c r="L451" s="212">
        <f t="shared" si="9"/>
        <v>1416786.4500000002</v>
      </c>
      <c r="M451" s="212">
        <f t="shared" si="9"/>
        <v>2166165.2400000002</v>
      </c>
      <c r="N451" s="212">
        <f t="shared" si="9"/>
        <v>7009906.2300000004</v>
      </c>
      <c r="O451" s="212">
        <f t="shared" si="9"/>
        <v>1363118.73</v>
      </c>
      <c r="P451" s="212">
        <f t="shared" si="9"/>
        <v>37660095.959999993</v>
      </c>
      <c r="Q451" s="212">
        <f t="shared" si="9"/>
        <v>4666769.58</v>
      </c>
      <c r="R451" s="212">
        <f t="shared" si="9"/>
        <v>5582451.6400000006</v>
      </c>
      <c r="S451" s="212">
        <f t="shared" si="9"/>
        <v>6857478.6799999997</v>
      </c>
      <c r="T451" s="212">
        <f t="shared" si="9"/>
        <v>5261060.1499999994</v>
      </c>
      <c r="U451" s="212">
        <f t="shared" si="9"/>
        <v>2005585.24</v>
      </c>
      <c r="V451" s="212">
        <f t="shared" si="9"/>
        <v>2618703.67</v>
      </c>
      <c r="W451" s="212">
        <f t="shared" si="9"/>
        <v>1856474.04</v>
      </c>
      <c r="X451" s="212">
        <f t="shared" si="9"/>
        <v>49589423.090000004</v>
      </c>
      <c r="Y451" s="212">
        <f t="shared" si="9"/>
        <v>1924815.06</v>
      </c>
      <c r="Z451" s="212">
        <f t="shared" si="9"/>
        <v>2195933.87</v>
      </c>
      <c r="AA451" s="212">
        <f t="shared" si="9"/>
        <v>3014513.5</v>
      </c>
      <c r="AB451" s="212">
        <f t="shared" si="9"/>
        <v>599081</v>
      </c>
      <c r="AC451" s="212">
        <f t="shared" si="9"/>
        <v>2161951.77</v>
      </c>
      <c r="AD451" s="212">
        <f t="shared" si="9"/>
        <v>1238631.4100000001</v>
      </c>
      <c r="AE451" s="212">
        <f t="shared" si="9"/>
        <v>4042482.3499999996</v>
      </c>
      <c r="AF451" s="212">
        <f t="shared" si="9"/>
        <v>2865692.9299999997</v>
      </c>
      <c r="AG451" s="212">
        <f t="shared" si="9"/>
        <v>1709780.3</v>
      </c>
      <c r="AH451" s="212">
        <f t="shared" si="9"/>
        <v>6683312.04</v>
      </c>
      <c r="AI451" s="212">
        <f t="shared" si="9"/>
        <v>5903208.6200000001</v>
      </c>
      <c r="AJ451" s="212">
        <f t="shared" ref="AJ451:BO451" si="10">+AJ49+AJ50+AJ51+AJ62+AJ63+AJ67+AJ68+AJ69+AJ70+AJ72+AJ74+AJ75+AJ76</f>
        <v>1832975.08</v>
      </c>
      <c r="AK451" s="212">
        <f t="shared" si="10"/>
        <v>2604587.75</v>
      </c>
      <c r="AL451" s="212">
        <f t="shared" si="10"/>
        <v>163617282.67000002</v>
      </c>
      <c r="AM451" s="212">
        <f t="shared" si="10"/>
        <v>3799358</v>
      </c>
      <c r="AN451" s="212">
        <f t="shared" si="10"/>
        <v>2880804.16</v>
      </c>
      <c r="AO451" s="212">
        <f t="shared" si="10"/>
        <v>8964213.6700000018</v>
      </c>
      <c r="AP451" s="212">
        <f t="shared" si="10"/>
        <v>2783001.31</v>
      </c>
      <c r="AQ451" s="212">
        <f t="shared" si="10"/>
        <v>709238</v>
      </c>
      <c r="AR451" s="212">
        <f t="shared" si="10"/>
        <v>623864.28</v>
      </c>
      <c r="AS451" s="212">
        <f t="shared" si="10"/>
        <v>32963393.150000002</v>
      </c>
      <c r="AT451" s="212">
        <f t="shared" si="10"/>
        <v>2970343.5499999993</v>
      </c>
      <c r="AU451" s="212">
        <f t="shared" si="10"/>
        <v>7329674.3199999994</v>
      </c>
      <c r="AV451" s="212">
        <f t="shared" si="10"/>
        <v>2727672.6200000006</v>
      </c>
      <c r="AW451" s="212">
        <f t="shared" si="10"/>
        <v>683587.6</v>
      </c>
      <c r="AX451" s="212">
        <f t="shared" si="10"/>
        <v>1361748.0599999998</v>
      </c>
      <c r="AY451" s="212">
        <f t="shared" si="10"/>
        <v>1839389.53</v>
      </c>
      <c r="AZ451" s="212">
        <f t="shared" si="10"/>
        <v>3264188.11</v>
      </c>
      <c r="BA451" s="212">
        <f t="shared" si="10"/>
        <v>1749502.6</v>
      </c>
      <c r="BB451" s="212">
        <f t="shared" si="10"/>
        <v>24892269.129999999</v>
      </c>
      <c r="BC451" s="212">
        <f t="shared" si="10"/>
        <v>4146821.8099999996</v>
      </c>
      <c r="BD451" s="212">
        <f t="shared" si="10"/>
        <v>53126651.079999998</v>
      </c>
      <c r="BE451" s="212">
        <f t="shared" si="10"/>
        <v>14816560.34</v>
      </c>
      <c r="BF451" s="212">
        <f t="shared" si="10"/>
        <v>591811.55000000005</v>
      </c>
      <c r="BG451" s="212">
        <f t="shared" si="10"/>
        <v>2235177.33</v>
      </c>
      <c r="BH451" s="212">
        <f t="shared" si="10"/>
        <v>34976000.43</v>
      </c>
      <c r="BI451" s="212">
        <f t="shared" si="10"/>
        <v>1149217.1200000001</v>
      </c>
      <c r="BJ451" s="212">
        <f t="shared" si="10"/>
        <v>861040.44000000006</v>
      </c>
      <c r="BK451" s="212">
        <f t="shared" si="10"/>
        <v>2739666.85</v>
      </c>
      <c r="BL451" s="212">
        <f t="shared" si="10"/>
        <v>803656.11</v>
      </c>
      <c r="BM451" s="212">
        <f t="shared" si="10"/>
        <v>62050030.540000007</v>
      </c>
      <c r="BN451" s="212">
        <f t="shared" si="10"/>
        <v>2510197.94</v>
      </c>
      <c r="BO451" s="212">
        <f t="shared" si="10"/>
        <v>925491.21</v>
      </c>
      <c r="BP451" s="212">
        <f t="shared" ref="BP451:CM451" si="11">+BP49+BP50+BP51+BP62+BP63+BP67+BP68+BP69+BP70+BP72+BP74+BP75+BP76</f>
        <v>1360842.9400000002</v>
      </c>
      <c r="BQ451" s="212">
        <f t="shared" si="11"/>
        <v>1445792.1400000001</v>
      </c>
      <c r="BR451" s="212">
        <f t="shared" si="11"/>
        <v>2006940.1800000002</v>
      </c>
      <c r="BS451" s="212">
        <f t="shared" si="11"/>
        <v>238367032.71999997</v>
      </c>
      <c r="BT451" s="212">
        <f t="shared" si="11"/>
        <v>1450109.4899999998</v>
      </c>
      <c r="BU451" s="212">
        <f t="shared" si="11"/>
        <v>713863.5</v>
      </c>
      <c r="BV451" s="212">
        <f t="shared" si="11"/>
        <v>12343476.579999998</v>
      </c>
      <c r="BW451" s="212">
        <f t="shared" si="11"/>
        <v>1279531.3999999999</v>
      </c>
      <c r="BX451" s="212">
        <f t="shared" si="11"/>
        <v>1455896.25</v>
      </c>
      <c r="BY451" s="212">
        <f t="shared" si="11"/>
        <v>8755231.1800000016</v>
      </c>
      <c r="BZ451" s="212">
        <f t="shared" si="11"/>
        <v>857314.35</v>
      </c>
      <c r="CA451" s="212">
        <f t="shared" si="11"/>
        <v>1682210.15</v>
      </c>
      <c r="CB451" s="212">
        <f t="shared" si="11"/>
        <v>1606155.22</v>
      </c>
      <c r="CC451" s="212">
        <f t="shared" si="11"/>
        <v>1233944.6599999999</v>
      </c>
      <c r="CD451" s="212">
        <f t="shared" si="11"/>
        <v>3605894.3000000003</v>
      </c>
      <c r="CE451" s="212">
        <f t="shared" si="11"/>
        <v>5397646.4199999999</v>
      </c>
      <c r="CF451" s="212">
        <f t="shared" si="11"/>
        <v>3946651.71</v>
      </c>
      <c r="CG451" s="212">
        <f t="shared" si="11"/>
        <v>2393344.19</v>
      </c>
      <c r="CH451" s="212">
        <f t="shared" si="11"/>
        <v>2181087.87</v>
      </c>
      <c r="CI451" s="212">
        <f t="shared" si="11"/>
        <v>1186675.6499999999</v>
      </c>
      <c r="CJ451" s="212">
        <f t="shared" si="11"/>
        <v>1985878.21</v>
      </c>
      <c r="CK451" s="212">
        <f t="shared" si="11"/>
        <v>10751144.24</v>
      </c>
      <c r="CL451" s="212">
        <f t="shared" si="11"/>
        <v>1050953.29</v>
      </c>
      <c r="CM451" s="212">
        <f t="shared" si="11"/>
        <v>2085694.6700000002</v>
      </c>
    </row>
    <row r="452" spans="3:91" s="122" customFormat="1" ht="24.6" hidden="1">
      <c r="C452" s="207" t="s">
        <v>706</v>
      </c>
      <c r="D452" s="213">
        <f t="shared" ref="D452:AI452" si="12">+D54+D56+D57+D58+D65+D71</f>
        <v>26083292.27</v>
      </c>
      <c r="E452" s="213">
        <f t="shared" si="12"/>
        <v>4148153.34</v>
      </c>
      <c r="F452" s="213">
        <f t="shared" si="12"/>
        <v>6413661.0099999998</v>
      </c>
      <c r="G452" s="213">
        <f t="shared" si="12"/>
        <v>2835105.4699999997</v>
      </c>
      <c r="H452" s="213">
        <f t="shared" si="12"/>
        <v>2467998.9299999997</v>
      </c>
      <c r="I452" s="213">
        <f t="shared" si="12"/>
        <v>4306249.08</v>
      </c>
      <c r="J452" s="213">
        <f t="shared" si="12"/>
        <v>11234946.18</v>
      </c>
      <c r="K452" s="213">
        <f t="shared" si="12"/>
        <v>3291219.63</v>
      </c>
      <c r="L452" s="213">
        <f t="shared" si="12"/>
        <v>5722444.3099999996</v>
      </c>
      <c r="M452" s="213">
        <f t="shared" si="12"/>
        <v>7818875.0700000003</v>
      </c>
      <c r="N452" s="213">
        <f t="shared" si="12"/>
        <v>8811413.3200000003</v>
      </c>
      <c r="O452" s="213">
        <f t="shared" si="12"/>
        <v>2879775</v>
      </c>
      <c r="P452" s="213">
        <f t="shared" si="12"/>
        <v>14488209.959999999</v>
      </c>
      <c r="Q452" s="213">
        <f t="shared" si="12"/>
        <v>5234125.93</v>
      </c>
      <c r="R452" s="213">
        <f t="shared" si="12"/>
        <v>8146129.9400000004</v>
      </c>
      <c r="S452" s="213">
        <f t="shared" si="12"/>
        <v>4473307.24</v>
      </c>
      <c r="T452" s="213">
        <f t="shared" si="12"/>
        <v>5227995.8499999996</v>
      </c>
      <c r="U452" s="213">
        <f t="shared" si="12"/>
        <v>4205178.2</v>
      </c>
      <c r="V452" s="213">
        <f t="shared" si="12"/>
        <v>3254332.5</v>
      </c>
      <c r="W452" s="213">
        <f t="shared" si="12"/>
        <v>1196242.28</v>
      </c>
      <c r="X452" s="213">
        <f t="shared" si="12"/>
        <v>14219924.470000001</v>
      </c>
      <c r="Y452" s="213">
        <f t="shared" si="12"/>
        <v>4425591.58</v>
      </c>
      <c r="Z452" s="213">
        <f t="shared" si="12"/>
        <v>5444050.8100000005</v>
      </c>
      <c r="AA452" s="213">
        <f t="shared" si="12"/>
        <v>7329536.4100000001</v>
      </c>
      <c r="AB452" s="213">
        <f t="shared" si="12"/>
        <v>5158390.8100000005</v>
      </c>
      <c r="AC452" s="213">
        <f t="shared" si="12"/>
        <v>2684280.34</v>
      </c>
      <c r="AD452" s="213">
        <f t="shared" si="12"/>
        <v>2847435.08</v>
      </c>
      <c r="AE452" s="213">
        <f t="shared" si="12"/>
        <v>14094640.789999999</v>
      </c>
      <c r="AF452" s="213">
        <f t="shared" si="12"/>
        <v>2034103.77</v>
      </c>
      <c r="AG452" s="213">
        <f t="shared" si="12"/>
        <v>3786601.86</v>
      </c>
      <c r="AH452" s="213">
        <f t="shared" si="12"/>
        <v>4591506.9000000004</v>
      </c>
      <c r="AI452" s="213">
        <f t="shared" si="12"/>
        <v>2889953.54</v>
      </c>
      <c r="AJ452" s="213">
        <f t="shared" ref="AJ452:BO452" si="13">+AJ54+AJ56+AJ57+AJ58+AJ65+AJ71</f>
        <v>4633501.8900000006</v>
      </c>
      <c r="AK452" s="213">
        <f t="shared" si="13"/>
        <v>1565332.29</v>
      </c>
      <c r="AL452" s="213">
        <f t="shared" si="13"/>
        <v>35902369.640000001</v>
      </c>
      <c r="AM452" s="213">
        <f t="shared" si="13"/>
        <v>6716366.0700000003</v>
      </c>
      <c r="AN452" s="213">
        <f t="shared" si="13"/>
        <v>3497295.67</v>
      </c>
      <c r="AO452" s="213">
        <f t="shared" si="13"/>
        <v>7828821.7800000003</v>
      </c>
      <c r="AP452" s="213">
        <f t="shared" si="13"/>
        <v>2840520.02</v>
      </c>
      <c r="AQ452" s="213">
        <f t="shared" si="13"/>
        <v>7697817.0099999998</v>
      </c>
      <c r="AR452" s="213">
        <f t="shared" si="13"/>
        <v>1046779.53</v>
      </c>
      <c r="AS452" s="213">
        <f t="shared" si="13"/>
        <v>17740479.990000002</v>
      </c>
      <c r="AT452" s="213">
        <f t="shared" si="13"/>
        <v>5103724.99</v>
      </c>
      <c r="AU452" s="213">
        <f t="shared" si="13"/>
        <v>9754377.1999999993</v>
      </c>
      <c r="AV452" s="213">
        <f t="shared" si="13"/>
        <v>4881099.5599999996</v>
      </c>
      <c r="AW452" s="213">
        <f t="shared" si="13"/>
        <v>7262209.4299999997</v>
      </c>
      <c r="AX452" s="213">
        <f t="shared" si="13"/>
        <v>2964539.47</v>
      </c>
      <c r="AY452" s="213">
        <f t="shared" si="13"/>
        <v>6487842.0899999999</v>
      </c>
      <c r="AZ452" s="213">
        <f t="shared" si="13"/>
        <v>7471882.2000000002</v>
      </c>
      <c r="BA452" s="213">
        <f t="shared" si="13"/>
        <v>3673406.99</v>
      </c>
      <c r="BB452" s="213">
        <f t="shared" si="13"/>
        <v>20730233.880000003</v>
      </c>
      <c r="BC452" s="213">
        <f t="shared" si="13"/>
        <v>2856186.87</v>
      </c>
      <c r="BD452" s="213">
        <f t="shared" si="13"/>
        <v>-41549200.259999998</v>
      </c>
      <c r="BE452" s="213">
        <f t="shared" si="13"/>
        <v>13899798.24</v>
      </c>
      <c r="BF452" s="213">
        <f t="shared" si="13"/>
        <v>3674145.52</v>
      </c>
      <c r="BG452" s="213">
        <f t="shared" si="13"/>
        <v>6924584.5499999998</v>
      </c>
      <c r="BH452" s="213">
        <f t="shared" si="13"/>
        <v>1845916.5799999998</v>
      </c>
      <c r="BI452" s="213">
        <f t="shared" si="13"/>
        <v>2067060.19</v>
      </c>
      <c r="BJ452" s="213">
        <f t="shared" si="13"/>
        <v>7373358.9399999995</v>
      </c>
      <c r="BK452" s="213">
        <f t="shared" si="13"/>
        <v>1536159.61</v>
      </c>
      <c r="BL452" s="213">
        <f t="shared" si="13"/>
        <v>6402887.459999999</v>
      </c>
      <c r="BM452" s="213">
        <f t="shared" si="13"/>
        <v>13169645.469999999</v>
      </c>
      <c r="BN452" s="213">
        <f t="shared" si="13"/>
        <v>8649707.8500000015</v>
      </c>
      <c r="BO452" s="213">
        <f t="shared" si="13"/>
        <v>6801347.4299999997</v>
      </c>
      <c r="BP452" s="213">
        <f t="shared" ref="BP452:CM452" si="14">+BP54+BP56+BP57+BP58+BP65+BP71</f>
        <v>13476315.970000001</v>
      </c>
      <c r="BQ452" s="213">
        <f t="shared" si="14"/>
        <v>8339322.8200000003</v>
      </c>
      <c r="BR452" s="213">
        <f t="shared" si="14"/>
        <v>4710843.57</v>
      </c>
      <c r="BS452" s="213">
        <f t="shared" si="14"/>
        <v>27031474.170000002</v>
      </c>
      <c r="BT452" s="213">
        <f t="shared" si="14"/>
        <v>6024971.25</v>
      </c>
      <c r="BU452" s="213">
        <f t="shared" si="14"/>
        <v>6169911.79</v>
      </c>
      <c r="BV452" s="213">
        <f t="shared" si="14"/>
        <v>9168974.5899999999</v>
      </c>
      <c r="BW452" s="213">
        <f t="shared" si="14"/>
        <v>2230910.35</v>
      </c>
      <c r="BX452" s="213">
        <f t="shared" si="14"/>
        <v>3694166.7800000003</v>
      </c>
      <c r="BY452" s="213">
        <f t="shared" si="14"/>
        <v>11777004.039999999</v>
      </c>
      <c r="BZ452" s="213">
        <f t="shared" si="14"/>
        <v>3816228.85</v>
      </c>
      <c r="CA452" s="213">
        <f t="shared" si="14"/>
        <v>2158219.4699999997</v>
      </c>
      <c r="CB452" s="213">
        <f t="shared" si="14"/>
        <v>2572056.56</v>
      </c>
      <c r="CC452" s="213">
        <f t="shared" si="14"/>
        <v>11942674.440000001</v>
      </c>
      <c r="CD452" s="213">
        <f t="shared" si="14"/>
        <v>4947690.96</v>
      </c>
      <c r="CE452" s="213">
        <f t="shared" si="14"/>
        <v>7197219.4099999992</v>
      </c>
      <c r="CF452" s="213">
        <f t="shared" si="14"/>
        <v>6542697.8499999996</v>
      </c>
      <c r="CG452" s="213">
        <f t="shared" si="14"/>
        <v>4094586.24</v>
      </c>
      <c r="CH452" s="213">
        <f t="shared" si="14"/>
        <v>4672208.9000000004</v>
      </c>
      <c r="CI452" s="213">
        <f t="shared" si="14"/>
        <v>3578262.2399999998</v>
      </c>
      <c r="CJ452" s="213">
        <f t="shared" si="14"/>
        <v>3293786.15</v>
      </c>
      <c r="CK452" s="213">
        <f t="shared" si="14"/>
        <v>15055549.880000001</v>
      </c>
      <c r="CL452" s="213">
        <f t="shared" si="14"/>
        <v>5926700.7600000007</v>
      </c>
      <c r="CM452" s="213">
        <f t="shared" si="14"/>
        <v>2221499.63</v>
      </c>
    </row>
    <row r="453" spans="3:91" s="122" customFormat="1" ht="24.6" hidden="1">
      <c r="C453" s="207" t="s">
        <v>707</v>
      </c>
      <c r="D453" s="212">
        <f t="shared" ref="D453:AI453" si="15">+D23</f>
        <v>2456828</v>
      </c>
      <c r="E453" s="212">
        <f t="shared" si="15"/>
        <v>76050</v>
      </c>
      <c r="F453" s="212">
        <f t="shared" si="15"/>
        <v>177250</v>
      </c>
      <c r="G453" s="212">
        <f t="shared" si="15"/>
        <v>76800</v>
      </c>
      <c r="H453" s="212">
        <f t="shared" si="15"/>
        <v>44250</v>
      </c>
      <c r="I453" s="212">
        <f t="shared" si="15"/>
        <v>121200</v>
      </c>
      <c r="J453" s="212">
        <f t="shared" si="15"/>
        <v>97300</v>
      </c>
      <c r="K453" s="212">
        <f t="shared" si="15"/>
        <v>145500</v>
      </c>
      <c r="L453" s="212">
        <f t="shared" si="15"/>
        <v>105850</v>
      </c>
      <c r="M453" s="212">
        <f t="shared" si="15"/>
        <v>78050</v>
      </c>
      <c r="N453" s="212">
        <f t="shared" si="15"/>
        <v>295150</v>
      </c>
      <c r="O453" s="212">
        <f t="shared" si="15"/>
        <v>58750</v>
      </c>
      <c r="P453" s="212">
        <f t="shared" si="15"/>
        <v>430600</v>
      </c>
      <c r="Q453" s="212">
        <f t="shared" si="15"/>
        <v>244850</v>
      </c>
      <c r="R453" s="212">
        <f t="shared" si="15"/>
        <v>196500</v>
      </c>
      <c r="S453" s="212">
        <f t="shared" si="15"/>
        <v>28950</v>
      </c>
      <c r="T453" s="212">
        <f t="shared" si="15"/>
        <v>67100</v>
      </c>
      <c r="U453" s="212">
        <f t="shared" si="15"/>
        <v>75200</v>
      </c>
      <c r="V453" s="212">
        <f t="shared" si="15"/>
        <v>128400</v>
      </c>
      <c r="W453" s="212">
        <f t="shared" si="15"/>
        <v>99800</v>
      </c>
      <c r="X453" s="212">
        <f t="shared" si="15"/>
        <v>917600</v>
      </c>
      <c r="Y453" s="212">
        <f t="shared" si="15"/>
        <v>119350</v>
      </c>
      <c r="Z453" s="212">
        <f t="shared" si="15"/>
        <v>285700</v>
      </c>
      <c r="AA453" s="212">
        <f t="shared" si="15"/>
        <v>271650</v>
      </c>
      <c r="AB453" s="212">
        <f t="shared" si="15"/>
        <v>91750</v>
      </c>
      <c r="AC453" s="212">
        <f t="shared" si="15"/>
        <v>82000</v>
      </c>
      <c r="AD453" s="212">
        <f t="shared" si="15"/>
        <v>0</v>
      </c>
      <c r="AE453" s="212">
        <f t="shared" si="15"/>
        <v>562850</v>
      </c>
      <c r="AF453" s="212">
        <f t="shared" si="15"/>
        <v>291000</v>
      </c>
      <c r="AG453" s="212">
        <f t="shared" si="15"/>
        <v>136700</v>
      </c>
      <c r="AH453" s="212">
        <f t="shared" si="15"/>
        <v>170550</v>
      </c>
      <c r="AI453" s="212">
        <f t="shared" si="15"/>
        <v>244650</v>
      </c>
      <c r="AJ453" s="212">
        <f t="shared" ref="AJ453:BO453" si="16">+AJ23</f>
        <v>125350</v>
      </c>
      <c r="AK453" s="212">
        <f t="shared" si="16"/>
        <v>393650</v>
      </c>
      <c r="AL453" s="212">
        <f t="shared" si="16"/>
        <v>1062300</v>
      </c>
      <c r="AM453" s="212">
        <f t="shared" si="16"/>
        <v>36550</v>
      </c>
      <c r="AN453" s="212">
        <f t="shared" si="16"/>
        <v>59050</v>
      </c>
      <c r="AO453" s="212">
        <f t="shared" si="16"/>
        <v>198500</v>
      </c>
      <c r="AP453" s="212">
        <f t="shared" si="16"/>
        <v>344400</v>
      </c>
      <c r="AQ453" s="212">
        <f t="shared" si="16"/>
        <v>163650</v>
      </c>
      <c r="AR453" s="212">
        <f t="shared" si="16"/>
        <v>117300</v>
      </c>
      <c r="AS453" s="212">
        <f t="shared" si="16"/>
        <v>529650</v>
      </c>
      <c r="AT453" s="212">
        <f t="shared" si="16"/>
        <v>230700</v>
      </c>
      <c r="AU453" s="212">
        <f t="shared" si="16"/>
        <v>343200</v>
      </c>
      <c r="AV453" s="212">
        <f t="shared" si="16"/>
        <v>193650</v>
      </c>
      <c r="AW453" s="212">
        <f t="shared" si="16"/>
        <v>386300</v>
      </c>
      <c r="AX453" s="212">
        <f t="shared" si="16"/>
        <v>47000</v>
      </c>
      <c r="AY453" s="212">
        <f t="shared" si="16"/>
        <v>75150</v>
      </c>
      <c r="AZ453" s="212">
        <f t="shared" si="16"/>
        <v>94850</v>
      </c>
      <c r="BA453" s="212">
        <f t="shared" si="16"/>
        <v>31750</v>
      </c>
      <c r="BB453" s="212">
        <f t="shared" si="16"/>
        <v>394500</v>
      </c>
      <c r="BC453" s="212">
        <f t="shared" si="16"/>
        <v>140350</v>
      </c>
      <c r="BD453" s="212">
        <f t="shared" si="16"/>
        <v>671050</v>
      </c>
      <c r="BE453" s="212">
        <f t="shared" si="16"/>
        <v>175050</v>
      </c>
      <c r="BF453" s="212">
        <f t="shared" si="16"/>
        <v>41650</v>
      </c>
      <c r="BG453" s="212">
        <f t="shared" si="16"/>
        <v>32950</v>
      </c>
      <c r="BH453" s="212">
        <f t="shared" si="16"/>
        <v>111050</v>
      </c>
      <c r="BI453" s="212">
        <f t="shared" si="16"/>
        <v>137650</v>
      </c>
      <c r="BJ453" s="212">
        <f t="shared" si="16"/>
        <v>13600</v>
      </c>
      <c r="BK453" s="212">
        <f t="shared" si="16"/>
        <v>66900</v>
      </c>
      <c r="BL453" s="212">
        <f t="shared" si="16"/>
        <v>13800</v>
      </c>
      <c r="BM453" s="212">
        <f t="shared" si="16"/>
        <v>961700</v>
      </c>
      <c r="BN453" s="212">
        <f t="shared" si="16"/>
        <v>151000</v>
      </c>
      <c r="BO453" s="212">
        <f t="shared" si="16"/>
        <v>93700</v>
      </c>
      <c r="BP453" s="212">
        <f t="shared" ref="BP453:CM453" si="17">+BP23</f>
        <v>0</v>
      </c>
      <c r="BQ453" s="212">
        <f t="shared" si="17"/>
        <v>155200</v>
      </c>
      <c r="BR453" s="212">
        <f t="shared" si="17"/>
        <v>62150</v>
      </c>
      <c r="BS453" s="212">
        <f t="shared" si="17"/>
        <v>747750</v>
      </c>
      <c r="BT453" s="212">
        <f t="shared" si="17"/>
        <v>164900</v>
      </c>
      <c r="BU453" s="212">
        <f t="shared" si="17"/>
        <v>50400</v>
      </c>
      <c r="BV453" s="212">
        <f t="shared" si="17"/>
        <v>431000</v>
      </c>
      <c r="BW453" s="212">
        <f t="shared" si="17"/>
        <v>0</v>
      </c>
      <c r="BX453" s="212">
        <f t="shared" si="17"/>
        <v>38600</v>
      </c>
      <c r="BY453" s="212">
        <f t="shared" si="17"/>
        <v>291000</v>
      </c>
      <c r="BZ453" s="212">
        <f t="shared" si="17"/>
        <v>150600</v>
      </c>
      <c r="CA453" s="212">
        <f t="shared" si="17"/>
        <v>115750</v>
      </c>
      <c r="CB453" s="212">
        <f t="shared" si="17"/>
        <v>54300</v>
      </c>
      <c r="CC453" s="212">
        <f t="shared" si="17"/>
        <v>116950</v>
      </c>
      <c r="CD453" s="212">
        <f t="shared" si="17"/>
        <v>133950</v>
      </c>
      <c r="CE453" s="212">
        <f t="shared" si="17"/>
        <v>35100</v>
      </c>
      <c r="CF453" s="212">
        <f t="shared" si="17"/>
        <v>115750</v>
      </c>
      <c r="CG453" s="212">
        <f t="shared" si="17"/>
        <v>49050</v>
      </c>
      <c r="CH453" s="212">
        <f t="shared" si="17"/>
        <v>34300</v>
      </c>
      <c r="CI453" s="212">
        <f t="shared" si="17"/>
        <v>52750</v>
      </c>
      <c r="CJ453" s="212">
        <f t="shared" si="17"/>
        <v>47100</v>
      </c>
      <c r="CK453" s="212">
        <f t="shared" si="17"/>
        <v>245200</v>
      </c>
      <c r="CL453" s="212">
        <f t="shared" si="17"/>
        <v>15150</v>
      </c>
      <c r="CM453" s="212">
        <f t="shared" si="17"/>
        <v>9250</v>
      </c>
    </row>
    <row r="454" spans="3:91" s="122" customFormat="1" ht="24.6" hidden="1">
      <c r="C454" s="208">
        <v>4.0999999999999996</v>
      </c>
      <c r="D454" s="213">
        <f t="shared" ref="D454:AI454" si="18">+D80+D81</f>
        <v>36325241.68</v>
      </c>
      <c r="E454" s="213">
        <f t="shared" si="18"/>
        <v>503792.54</v>
      </c>
      <c r="F454" s="213">
        <f t="shared" si="18"/>
        <v>739472.25</v>
      </c>
      <c r="G454" s="213">
        <f t="shared" si="18"/>
        <v>743647.75</v>
      </c>
      <c r="H454" s="213">
        <f t="shared" si="18"/>
        <v>296097</v>
      </c>
      <c r="I454" s="213">
        <f t="shared" si="18"/>
        <v>802092.03</v>
      </c>
      <c r="J454" s="213">
        <f t="shared" si="18"/>
        <v>754125.85</v>
      </c>
      <c r="K454" s="213">
        <f t="shared" si="18"/>
        <v>1403023.3</v>
      </c>
      <c r="L454" s="213">
        <f t="shared" si="18"/>
        <v>424288.80000000005</v>
      </c>
      <c r="M454" s="213">
        <f t="shared" si="18"/>
        <v>577223.85</v>
      </c>
      <c r="N454" s="213">
        <f t="shared" si="18"/>
        <v>1836169.2</v>
      </c>
      <c r="O454" s="213">
        <f t="shared" si="18"/>
        <v>299391.88</v>
      </c>
      <c r="P454" s="213">
        <f t="shared" si="18"/>
        <v>7804404.8499999996</v>
      </c>
      <c r="Q454" s="213">
        <f t="shared" si="18"/>
        <v>1145118.3</v>
      </c>
      <c r="R454" s="213">
        <f t="shared" si="18"/>
        <v>806960.28</v>
      </c>
      <c r="S454" s="213">
        <f t="shared" si="18"/>
        <v>1932528.79</v>
      </c>
      <c r="T454" s="213">
        <f t="shared" si="18"/>
        <v>1625958.11</v>
      </c>
      <c r="U454" s="213">
        <f t="shared" si="18"/>
        <v>1024394.13</v>
      </c>
      <c r="V454" s="213">
        <f t="shared" si="18"/>
        <v>968340.16</v>
      </c>
      <c r="W454" s="213">
        <f t="shared" si="18"/>
        <v>901118.65</v>
      </c>
      <c r="X454" s="213">
        <f t="shared" si="18"/>
        <v>39547964.670000002</v>
      </c>
      <c r="Y454" s="213">
        <f t="shared" si="18"/>
        <v>667264.34</v>
      </c>
      <c r="Z454" s="213">
        <f t="shared" si="18"/>
        <v>1249740.94</v>
      </c>
      <c r="AA454" s="213">
        <f t="shared" si="18"/>
        <v>1302576.49</v>
      </c>
      <c r="AB454" s="213">
        <f t="shared" si="18"/>
        <v>420953.9</v>
      </c>
      <c r="AC454" s="213">
        <f t="shared" si="18"/>
        <v>657200.9</v>
      </c>
      <c r="AD454" s="213">
        <f t="shared" si="18"/>
        <v>412449</v>
      </c>
      <c r="AE454" s="213">
        <f t="shared" si="18"/>
        <v>2532742</v>
      </c>
      <c r="AF454" s="213">
        <f t="shared" si="18"/>
        <v>469331.85</v>
      </c>
      <c r="AG454" s="213">
        <f t="shared" si="18"/>
        <v>629202.54</v>
      </c>
      <c r="AH454" s="213">
        <f t="shared" si="18"/>
        <v>464142.69</v>
      </c>
      <c r="AI454" s="213">
        <f t="shared" si="18"/>
        <v>1236067.7</v>
      </c>
      <c r="AJ454" s="213">
        <f t="shared" ref="AJ454:BO454" si="19">+AJ80+AJ81</f>
        <v>771373.98</v>
      </c>
      <c r="AK454" s="213">
        <f t="shared" si="19"/>
        <v>337792</v>
      </c>
      <c r="AL454" s="213">
        <f t="shared" si="19"/>
        <v>71530690.870000005</v>
      </c>
      <c r="AM454" s="213">
        <f t="shared" si="19"/>
        <v>715117</v>
      </c>
      <c r="AN454" s="213">
        <f t="shared" si="19"/>
        <v>497966.5</v>
      </c>
      <c r="AO454" s="213">
        <f t="shared" si="19"/>
        <v>1539122</v>
      </c>
      <c r="AP454" s="213">
        <f t="shared" si="19"/>
        <v>2167727</v>
      </c>
      <c r="AQ454" s="213">
        <f t="shared" si="19"/>
        <v>665203</v>
      </c>
      <c r="AR454" s="213">
        <f t="shared" si="19"/>
        <v>226710.5</v>
      </c>
      <c r="AS454" s="213">
        <f t="shared" si="19"/>
        <v>4386808</v>
      </c>
      <c r="AT454" s="213">
        <f t="shared" si="19"/>
        <v>791093.11</v>
      </c>
      <c r="AU454" s="213">
        <f t="shared" si="19"/>
        <v>3458429.48</v>
      </c>
      <c r="AV454" s="213">
        <f t="shared" si="19"/>
        <v>1438372.26</v>
      </c>
      <c r="AW454" s="213">
        <f t="shared" si="19"/>
        <v>542372.85</v>
      </c>
      <c r="AX454" s="213">
        <f t="shared" si="19"/>
        <v>578472</v>
      </c>
      <c r="AY454" s="213">
        <f t="shared" si="19"/>
        <v>690600.34</v>
      </c>
      <c r="AZ454" s="213">
        <f t="shared" si="19"/>
        <v>727283.86</v>
      </c>
      <c r="BA454" s="213">
        <f t="shared" si="19"/>
        <v>1060309.2</v>
      </c>
      <c r="BB454" s="213">
        <f t="shared" si="19"/>
        <v>8415012.7599999998</v>
      </c>
      <c r="BC454" s="213">
        <f t="shared" si="19"/>
        <v>697525</v>
      </c>
      <c r="BD454" s="213">
        <f t="shared" si="19"/>
        <v>40850545.870000005</v>
      </c>
      <c r="BE454" s="213">
        <f t="shared" si="19"/>
        <v>2070600.4</v>
      </c>
      <c r="BF454" s="213">
        <f t="shared" si="19"/>
        <v>758561.25</v>
      </c>
      <c r="BG454" s="213">
        <f t="shared" si="19"/>
        <v>588490.6</v>
      </c>
      <c r="BH454" s="213">
        <f t="shared" si="19"/>
        <v>9031796.379999999</v>
      </c>
      <c r="BI454" s="213">
        <f t="shared" si="19"/>
        <v>566383.19999999995</v>
      </c>
      <c r="BJ454" s="213">
        <f t="shared" si="19"/>
        <v>251485.1</v>
      </c>
      <c r="BK454" s="213">
        <f t="shared" si="19"/>
        <v>477757.2</v>
      </c>
      <c r="BL454" s="213">
        <f t="shared" si="19"/>
        <v>777156</v>
      </c>
      <c r="BM454" s="213">
        <f t="shared" si="19"/>
        <v>16370416.199999999</v>
      </c>
      <c r="BN454" s="213">
        <f t="shared" si="19"/>
        <v>1777063</v>
      </c>
      <c r="BO454" s="213">
        <f t="shared" si="19"/>
        <v>1042374.15</v>
      </c>
      <c r="BP454" s="213">
        <f t="shared" ref="BP454:CM454" si="20">+BP80+BP81</f>
        <v>1270481.5</v>
      </c>
      <c r="BQ454" s="213">
        <f t="shared" si="20"/>
        <v>641160</v>
      </c>
      <c r="BR454" s="213">
        <f t="shared" si="20"/>
        <v>663887</v>
      </c>
      <c r="BS454" s="213">
        <f t="shared" si="20"/>
        <v>56852019.869999997</v>
      </c>
      <c r="BT454" s="213">
        <f t="shared" si="20"/>
        <v>1746974</v>
      </c>
      <c r="BU454" s="213">
        <f t="shared" si="20"/>
        <v>1315269.76</v>
      </c>
      <c r="BV454" s="213">
        <f t="shared" si="20"/>
        <v>4291362</v>
      </c>
      <c r="BW454" s="213">
        <f t="shared" si="20"/>
        <v>308770</v>
      </c>
      <c r="BX454" s="213">
        <f t="shared" si="20"/>
        <v>502976</v>
      </c>
      <c r="BY454" s="213">
        <f t="shared" si="20"/>
        <v>2807959.57</v>
      </c>
      <c r="BZ454" s="213">
        <f t="shared" si="20"/>
        <v>430949.95</v>
      </c>
      <c r="CA454" s="213">
        <f t="shared" si="20"/>
        <v>654632</v>
      </c>
      <c r="CB454" s="213">
        <f t="shared" si="20"/>
        <v>648489</v>
      </c>
      <c r="CC454" s="213">
        <f t="shared" si="20"/>
        <v>704780</v>
      </c>
      <c r="CD454" s="213">
        <f t="shared" si="20"/>
        <v>1816971.5</v>
      </c>
      <c r="CE454" s="213">
        <f t="shared" si="20"/>
        <v>981115.22</v>
      </c>
      <c r="CF454" s="213">
        <f t="shared" si="20"/>
        <v>2816965.73</v>
      </c>
      <c r="CG454" s="213">
        <f t="shared" si="20"/>
        <v>504148</v>
      </c>
      <c r="CH454" s="213">
        <f t="shared" si="20"/>
        <v>656734.5</v>
      </c>
      <c r="CI454" s="213">
        <f t="shared" si="20"/>
        <v>448547</v>
      </c>
      <c r="CJ454" s="213">
        <f t="shared" si="20"/>
        <v>712638</v>
      </c>
      <c r="CK454" s="213">
        <f t="shared" si="20"/>
        <v>4612064.5600000005</v>
      </c>
      <c r="CL454" s="213">
        <f t="shared" si="20"/>
        <v>760014.75</v>
      </c>
      <c r="CM454" s="213">
        <f t="shared" si="20"/>
        <v>584440.75</v>
      </c>
    </row>
    <row r="455" spans="3:91" s="122" customFormat="1" ht="24.6" hidden="1">
      <c r="C455" s="209">
        <v>5</v>
      </c>
      <c r="D455" s="212">
        <f t="shared" ref="D455:AI455" si="21">+D84+D85+D86+D87+D88+D89+D90+D91+D92+D93+D94+D95+D96+D97+D98+D99+D100</f>
        <v>-12642807.459999999</v>
      </c>
      <c r="E455" s="212">
        <f t="shared" si="21"/>
        <v>39827.849999999948</v>
      </c>
      <c r="F455" s="212">
        <f t="shared" si="21"/>
        <v>-244909.79000000004</v>
      </c>
      <c r="G455" s="212">
        <f t="shared" si="21"/>
        <v>-586349.26000000013</v>
      </c>
      <c r="H455" s="212">
        <f t="shared" si="21"/>
        <v>-137318.63</v>
      </c>
      <c r="I455" s="212">
        <f t="shared" si="21"/>
        <v>-184506.16000000003</v>
      </c>
      <c r="J455" s="212">
        <f t="shared" si="21"/>
        <v>-482949.93</v>
      </c>
      <c r="K455" s="212">
        <f t="shared" si="21"/>
        <v>1000709.22</v>
      </c>
      <c r="L455" s="212">
        <f t="shared" si="21"/>
        <v>-34433.989999999983</v>
      </c>
      <c r="M455" s="212">
        <f t="shared" si="21"/>
        <v>-476970.61</v>
      </c>
      <c r="N455" s="212">
        <f t="shared" si="21"/>
        <v>168206.30999999997</v>
      </c>
      <c r="O455" s="212">
        <f t="shared" si="21"/>
        <v>-25823.67</v>
      </c>
      <c r="P455" s="212">
        <f t="shared" si="21"/>
        <v>-2226323.7700000005</v>
      </c>
      <c r="Q455" s="212">
        <f t="shared" si="21"/>
        <v>-388325.49</v>
      </c>
      <c r="R455" s="212">
        <f t="shared" si="21"/>
        <v>1267210.92</v>
      </c>
      <c r="S455" s="212">
        <f t="shared" si="21"/>
        <v>-685895.15999999992</v>
      </c>
      <c r="T455" s="212">
        <f t="shared" si="21"/>
        <v>-565778.34000000008</v>
      </c>
      <c r="U455" s="212">
        <f t="shared" si="21"/>
        <v>-254228.06</v>
      </c>
      <c r="V455" s="212">
        <f t="shared" si="21"/>
        <v>-285035.61</v>
      </c>
      <c r="W455" s="212">
        <f t="shared" si="21"/>
        <v>-471873.19000000006</v>
      </c>
      <c r="X455" s="212">
        <f t="shared" si="21"/>
        <v>-9685363.1699999962</v>
      </c>
      <c r="Y455" s="212">
        <f t="shared" si="21"/>
        <v>-117443.48999999999</v>
      </c>
      <c r="Z455" s="212">
        <f t="shared" si="21"/>
        <v>-200875.97999999998</v>
      </c>
      <c r="AA455" s="212">
        <f t="shared" si="21"/>
        <v>-759464.66</v>
      </c>
      <c r="AB455" s="212">
        <f t="shared" si="21"/>
        <v>-193676.9</v>
      </c>
      <c r="AC455" s="212">
        <f t="shared" si="21"/>
        <v>34613.400000000009</v>
      </c>
      <c r="AD455" s="212">
        <f t="shared" si="21"/>
        <v>60702</v>
      </c>
      <c r="AE455" s="212">
        <f t="shared" si="21"/>
        <v>-1537531.4</v>
      </c>
      <c r="AF455" s="212">
        <f t="shared" si="21"/>
        <v>-7994.7700000000041</v>
      </c>
      <c r="AG455" s="212">
        <f t="shared" si="21"/>
        <v>-96557.69</v>
      </c>
      <c r="AH455" s="212">
        <f t="shared" si="21"/>
        <v>-56072.69</v>
      </c>
      <c r="AI455" s="212">
        <f t="shared" si="21"/>
        <v>470310.7699999999</v>
      </c>
      <c r="AJ455" s="212">
        <f t="shared" ref="AJ455:BO455" si="22">+AJ84+AJ85+AJ86+AJ87+AJ88+AJ89+AJ90+AJ91+AJ92+AJ93+AJ94+AJ95+AJ96+AJ97+AJ98+AJ99+AJ100</f>
        <v>-376722.64</v>
      </c>
      <c r="AK455" s="212">
        <f t="shared" si="22"/>
        <v>-13595.309999999994</v>
      </c>
      <c r="AL455" s="212">
        <f t="shared" si="22"/>
        <v>-8664602.2999999933</v>
      </c>
      <c r="AM455" s="212">
        <f t="shared" si="22"/>
        <v>-122341.68000000001</v>
      </c>
      <c r="AN455" s="212">
        <f t="shared" si="22"/>
        <v>-160274.94999999998</v>
      </c>
      <c r="AO455" s="212">
        <f t="shared" si="22"/>
        <v>-741473.03999999992</v>
      </c>
      <c r="AP455" s="212">
        <f t="shared" si="22"/>
        <v>-885402.27</v>
      </c>
      <c r="AQ455" s="212">
        <f t="shared" si="22"/>
        <v>-337867.67000000004</v>
      </c>
      <c r="AR455" s="212">
        <f t="shared" si="22"/>
        <v>-56219.939999999995</v>
      </c>
      <c r="AS455" s="212">
        <f t="shared" si="22"/>
        <v>3623801.4700000007</v>
      </c>
      <c r="AT455" s="212">
        <f t="shared" si="22"/>
        <v>-44190.799999999981</v>
      </c>
      <c r="AU455" s="212">
        <f t="shared" si="22"/>
        <v>-1913265.58</v>
      </c>
      <c r="AV455" s="212">
        <f t="shared" si="22"/>
        <v>-643403.87</v>
      </c>
      <c r="AW455" s="212">
        <f t="shared" si="22"/>
        <v>-217143.06999999998</v>
      </c>
      <c r="AX455" s="212">
        <f t="shared" si="22"/>
        <v>-167548.06000000003</v>
      </c>
      <c r="AY455" s="212">
        <f t="shared" si="22"/>
        <v>189377.87</v>
      </c>
      <c r="AZ455" s="212">
        <f t="shared" si="22"/>
        <v>-626359.23</v>
      </c>
      <c r="BA455" s="212">
        <f t="shared" si="22"/>
        <v>-556975.72</v>
      </c>
      <c r="BB455" s="212">
        <f t="shared" si="22"/>
        <v>-2099537.8100000005</v>
      </c>
      <c r="BC455" s="212">
        <f t="shared" si="22"/>
        <v>-319795.26</v>
      </c>
      <c r="BD455" s="212">
        <f t="shared" si="22"/>
        <v>-4807400.6400000025</v>
      </c>
      <c r="BE455" s="212">
        <f t="shared" si="22"/>
        <v>-498679.8299999999</v>
      </c>
      <c r="BF455" s="212">
        <f t="shared" si="22"/>
        <v>-438193.8</v>
      </c>
      <c r="BG455" s="212">
        <f t="shared" si="22"/>
        <v>186451.80000000002</v>
      </c>
      <c r="BH455" s="212">
        <f t="shared" si="22"/>
        <v>-2280279.4299999997</v>
      </c>
      <c r="BI455" s="212">
        <f t="shared" si="22"/>
        <v>-282826.65000000002</v>
      </c>
      <c r="BJ455" s="212">
        <f t="shared" si="22"/>
        <v>-86351.329999999987</v>
      </c>
      <c r="BK455" s="212">
        <f t="shared" si="22"/>
        <v>-229879.41000000003</v>
      </c>
      <c r="BL455" s="212">
        <f t="shared" si="22"/>
        <v>-558473.88</v>
      </c>
      <c r="BM455" s="212">
        <f t="shared" si="22"/>
        <v>-4771755.79</v>
      </c>
      <c r="BN455" s="212">
        <f t="shared" si="22"/>
        <v>-1086040.53</v>
      </c>
      <c r="BO455" s="212">
        <f t="shared" si="22"/>
        <v>-141759.65000000002</v>
      </c>
      <c r="BP455" s="212">
        <f t="shared" ref="BP455:CM455" si="23">+BP84+BP85+BP86+BP87+BP88+BP89+BP90+BP91+BP92+BP93+BP94+BP95+BP96+BP97+BP98+BP99+BP100</f>
        <v>-796301.39000000013</v>
      </c>
      <c r="BQ455" s="212">
        <f t="shared" si="23"/>
        <v>-278632.25</v>
      </c>
      <c r="BR455" s="212">
        <f t="shared" si="23"/>
        <v>-399205</v>
      </c>
      <c r="BS455" s="212">
        <f t="shared" si="23"/>
        <v>-13847456.339999998</v>
      </c>
      <c r="BT455" s="212">
        <f t="shared" si="23"/>
        <v>-777050.8</v>
      </c>
      <c r="BU455" s="212">
        <f t="shared" si="23"/>
        <v>-547003.64</v>
      </c>
      <c r="BV455" s="212">
        <f t="shared" si="23"/>
        <v>2933333.2</v>
      </c>
      <c r="BW455" s="212">
        <f t="shared" si="23"/>
        <v>-84352</v>
      </c>
      <c r="BX455" s="212">
        <f t="shared" si="23"/>
        <v>1983</v>
      </c>
      <c r="BY455" s="212">
        <f t="shared" si="23"/>
        <v>-387705.3800000003</v>
      </c>
      <c r="BZ455" s="212">
        <f t="shared" si="23"/>
        <v>-70657.110000000015</v>
      </c>
      <c r="CA455" s="212">
        <f t="shared" si="23"/>
        <v>-251213</v>
      </c>
      <c r="CB455" s="212">
        <f t="shared" si="23"/>
        <v>-215504.4</v>
      </c>
      <c r="CC455" s="212">
        <f t="shared" si="23"/>
        <v>-175361.18999999989</v>
      </c>
      <c r="CD455" s="212">
        <f t="shared" si="23"/>
        <v>191835.25</v>
      </c>
      <c r="CE455" s="212">
        <f t="shared" si="23"/>
        <v>-324121.19999999995</v>
      </c>
      <c r="CF455" s="212">
        <f t="shared" si="23"/>
        <v>1093378.0799999996</v>
      </c>
      <c r="CG455" s="212">
        <f t="shared" si="23"/>
        <v>-53668</v>
      </c>
      <c r="CH455" s="212">
        <f t="shared" si="23"/>
        <v>-355029.5</v>
      </c>
      <c r="CI455" s="212">
        <f t="shared" si="23"/>
        <v>-56354.79</v>
      </c>
      <c r="CJ455" s="212">
        <f t="shared" si="23"/>
        <v>-46959</v>
      </c>
      <c r="CK455" s="212">
        <f t="shared" si="23"/>
        <v>-935858.3400000002</v>
      </c>
      <c r="CL455" s="212">
        <f t="shared" si="23"/>
        <v>-272172.40999999997</v>
      </c>
      <c r="CM455" s="212">
        <f t="shared" si="23"/>
        <v>396.14999999999418</v>
      </c>
    </row>
    <row r="456" spans="3:91" s="122" customFormat="1" ht="24.6" hidden="1">
      <c r="C456" s="209">
        <v>6</v>
      </c>
      <c r="D456" s="213">
        <f t="shared" ref="D456:AI456" si="24">+D29+D30+D31+D32+D33+D34+D35+D36</f>
        <v>79184555.810000002</v>
      </c>
      <c r="E456" s="213">
        <f t="shared" si="24"/>
        <v>5197450.62</v>
      </c>
      <c r="F456" s="213">
        <f t="shared" si="24"/>
        <v>3628358.75</v>
      </c>
      <c r="G456" s="213">
        <f t="shared" si="24"/>
        <v>3220752.81</v>
      </c>
      <c r="H456" s="213">
        <f t="shared" si="24"/>
        <v>1575221.75</v>
      </c>
      <c r="I456" s="213">
        <f t="shared" si="24"/>
        <v>9184809.9499999993</v>
      </c>
      <c r="J456" s="213">
        <f t="shared" si="24"/>
        <v>4448706.54</v>
      </c>
      <c r="K456" s="213">
        <f t="shared" si="24"/>
        <v>11437580.310000001</v>
      </c>
      <c r="L456" s="213">
        <f t="shared" si="24"/>
        <v>3189898.9200000004</v>
      </c>
      <c r="M456" s="213">
        <f t="shared" si="24"/>
        <v>2993982.04</v>
      </c>
      <c r="N456" s="213">
        <f t="shared" si="24"/>
        <v>22684500.640000001</v>
      </c>
      <c r="O456" s="213">
        <f t="shared" si="24"/>
        <v>1161131.96</v>
      </c>
      <c r="P456" s="213">
        <f t="shared" si="24"/>
        <v>42047885.800000004</v>
      </c>
      <c r="Q456" s="213">
        <f t="shared" si="24"/>
        <v>3609475.0100000002</v>
      </c>
      <c r="R456" s="213">
        <f t="shared" si="24"/>
        <v>8500340.959999999</v>
      </c>
      <c r="S456" s="213">
        <f t="shared" si="24"/>
        <v>15886398.43</v>
      </c>
      <c r="T456" s="213">
        <f t="shared" si="24"/>
        <v>4695738.5299999993</v>
      </c>
      <c r="U456" s="213">
        <f t="shared" si="24"/>
        <v>7602427.9400000004</v>
      </c>
      <c r="V456" s="213">
        <f t="shared" si="24"/>
        <v>3359971.96</v>
      </c>
      <c r="W456" s="213">
        <f t="shared" si="24"/>
        <v>2746422.77</v>
      </c>
      <c r="X456" s="213">
        <f t="shared" si="24"/>
        <v>87624382.589999989</v>
      </c>
      <c r="Y456" s="213">
        <f t="shared" si="24"/>
        <v>1724719.55</v>
      </c>
      <c r="Z456" s="213">
        <f t="shared" si="24"/>
        <v>5303511.63</v>
      </c>
      <c r="AA456" s="213">
        <f t="shared" si="24"/>
        <v>4880407.9400000004</v>
      </c>
      <c r="AB456" s="213">
        <f t="shared" si="24"/>
        <v>2176171.5000000005</v>
      </c>
      <c r="AC456" s="213">
        <f t="shared" si="24"/>
        <v>2347676.44</v>
      </c>
      <c r="AD456" s="213">
        <f t="shared" si="24"/>
        <v>3379351</v>
      </c>
      <c r="AE456" s="213">
        <f t="shared" si="24"/>
        <v>13274718.32</v>
      </c>
      <c r="AF456" s="213">
        <f t="shared" si="24"/>
        <v>2075502.59</v>
      </c>
      <c r="AG456" s="213">
        <f t="shared" si="24"/>
        <v>2695578.95</v>
      </c>
      <c r="AH456" s="213">
        <f t="shared" si="24"/>
        <v>2285860.9199999995</v>
      </c>
      <c r="AI456" s="213">
        <f t="shared" si="24"/>
        <v>9981637.6899999995</v>
      </c>
      <c r="AJ456" s="213">
        <f t="shared" ref="AJ456:BO456" si="25">+AJ29+AJ30+AJ31+AJ32+AJ33+AJ34+AJ35+AJ36</f>
        <v>2426044.0500000003</v>
      </c>
      <c r="AK456" s="213">
        <f t="shared" si="25"/>
        <v>1913399.17</v>
      </c>
      <c r="AL456" s="213">
        <f t="shared" si="25"/>
        <v>285135381.06999999</v>
      </c>
      <c r="AM456" s="213">
        <f t="shared" si="25"/>
        <v>2280651.17</v>
      </c>
      <c r="AN456" s="213">
        <f t="shared" si="25"/>
        <v>4942368.07</v>
      </c>
      <c r="AO456" s="213">
        <f t="shared" si="25"/>
        <v>9912576.9500000011</v>
      </c>
      <c r="AP456" s="213">
        <f t="shared" si="25"/>
        <v>12208007.23</v>
      </c>
      <c r="AQ456" s="213">
        <f t="shared" si="25"/>
        <v>6640013.2700000005</v>
      </c>
      <c r="AR456" s="213">
        <f t="shared" si="25"/>
        <v>1447828.74</v>
      </c>
      <c r="AS456" s="213">
        <f t="shared" si="25"/>
        <v>42495422.239999995</v>
      </c>
      <c r="AT456" s="213">
        <f t="shared" si="25"/>
        <v>4194564.24</v>
      </c>
      <c r="AU456" s="213">
        <f t="shared" si="25"/>
        <v>11527613.389999999</v>
      </c>
      <c r="AV456" s="213">
        <f t="shared" si="25"/>
        <v>9686307.4199999999</v>
      </c>
      <c r="AW456" s="213">
        <f t="shared" si="25"/>
        <v>2871634.29</v>
      </c>
      <c r="AX456" s="213">
        <f t="shared" si="25"/>
        <v>1810239.68</v>
      </c>
      <c r="AY456" s="213">
        <f t="shared" si="25"/>
        <v>5291283.76</v>
      </c>
      <c r="AZ456" s="213">
        <f t="shared" si="25"/>
        <v>4461903.2300000004</v>
      </c>
      <c r="BA456" s="213">
        <f t="shared" si="25"/>
        <v>2929919.17</v>
      </c>
      <c r="BB456" s="213">
        <f t="shared" si="25"/>
        <v>43372175.600000001</v>
      </c>
      <c r="BC456" s="213">
        <f t="shared" si="25"/>
        <v>2669283.9600000004</v>
      </c>
      <c r="BD456" s="213">
        <f t="shared" si="25"/>
        <v>114527281.18000001</v>
      </c>
      <c r="BE456" s="213">
        <f t="shared" si="25"/>
        <v>11899903.02</v>
      </c>
      <c r="BF456" s="213">
        <f t="shared" si="25"/>
        <v>3178817.77</v>
      </c>
      <c r="BG456" s="213">
        <f t="shared" si="25"/>
        <v>3850373.67</v>
      </c>
      <c r="BH456" s="213">
        <f t="shared" si="25"/>
        <v>52597038.589999996</v>
      </c>
      <c r="BI456" s="213">
        <f t="shared" si="25"/>
        <v>1616101.2300000002</v>
      </c>
      <c r="BJ456" s="213">
        <f t="shared" si="25"/>
        <v>1550825.66</v>
      </c>
      <c r="BK456" s="213">
        <f t="shared" si="25"/>
        <v>1886082.49</v>
      </c>
      <c r="BL456" s="213">
        <f t="shared" si="25"/>
        <v>2244781.0700000003</v>
      </c>
      <c r="BM456" s="213">
        <f t="shared" si="25"/>
        <v>56041828.050000004</v>
      </c>
      <c r="BN456" s="213">
        <f t="shared" si="25"/>
        <v>5739520.9199999999</v>
      </c>
      <c r="BO456" s="213">
        <f t="shared" si="25"/>
        <v>3981568.85</v>
      </c>
      <c r="BP456" s="213">
        <f t="shared" ref="BP456:CM456" si="26">+BP29+BP30+BP31+BP32+BP33+BP34+BP35+BP36</f>
        <v>6455087.0999999996</v>
      </c>
      <c r="BQ456" s="213">
        <f t="shared" si="26"/>
        <v>2974240.96</v>
      </c>
      <c r="BR456" s="213">
        <f t="shared" si="26"/>
        <v>2739996.92</v>
      </c>
      <c r="BS456" s="213">
        <f t="shared" si="26"/>
        <v>397976877.19999993</v>
      </c>
      <c r="BT456" s="213">
        <f t="shared" si="26"/>
        <v>4141474.3</v>
      </c>
      <c r="BU456" s="213">
        <f t="shared" si="26"/>
        <v>3389196.2300000004</v>
      </c>
      <c r="BV456" s="213">
        <f t="shared" si="26"/>
        <v>38623007.410000004</v>
      </c>
      <c r="BW456" s="213">
        <f t="shared" si="26"/>
        <v>3415186.21</v>
      </c>
      <c r="BX456" s="213">
        <f t="shared" si="26"/>
        <v>3703559.55</v>
      </c>
      <c r="BY456" s="213">
        <f t="shared" si="26"/>
        <v>16190180.050000001</v>
      </c>
      <c r="BZ456" s="213">
        <f t="shared" si="26"/>
        <v>2427000.79</v>
      </c>
      <c r="CA456" s="213">
        <f t="shared" si="26"/>
        <v>2020164.5299999998</v>
      </c>
      <c r="CB456" s="213">
        <f t="shared" si="26"/>
        <v>4489608.2300000004</v>
      </c>
      <c r="CC456" s="213">
        <f t="shared" si="26"/>
        <v>10063170.060000001</v>
      </c>
      <c r="CD456" s="213">
        <f t="shared" si="26"/>
        <v>15459289.689999999</v>
      </c>
      <c r="CE456" s="213">
        <f t="shared" si="26"/>
        <v>3263056.97</v>
      </c>
      <c r="CF456" s="213">
        <f t="shared" si="26"/>
        <v>11068443.970000001</v>
      </c>
      <c r="CG456" s="213">
        <f t="shared" si="26"/>
        <v>3804619.25</v>
      </c>
      <c r="CH456" s="213">
        <f t="shared" si="26"/>
        <v>1757184.95</v>
      </c>
      <c r="CI456" s="213">
        <f t="shared" si="26"/>
        <v>1610667.4000000001</v>
      </c>
      <c r="CJ456" s="213">
        <f t="shared" si="26"/>
        <v>2136411.38</v>
      </c>
      <c r="CK456" s="213">
        <f t="shared" si="26"/>
        <v>17341815.890000001</v>
      </c>
      <c r="CL456" s="213">
        <f t="shared" si="26"/>
        <v>1875254.3</v>
      </c>
      <c r="CM456" s="213">
        <f t="shared" si="26"/>
        <v>1772580.72</v>
      </c>
    </row>
    <row r="457" spans="3:91" s="122" customFormat="1" ht="24.6" hidden="1">
      <c r="C457" s="209">
        <v>7</v>
      </c>
      <c r="D457" s="212">
        <f t="shared" ref="D457:AI457" si="27">+D37+D38</f>
        <v>5325935</v>
      </c>
      <c r="E457" s="212">
        <f t="shared" si="27"/>
        <v>100498</v>
      </c>
      <c r="F457" s="212">
        <f t="shared" si="27"/>
        <v>74560</v>
      </c>
      <c r="G457" s="212">
        <f t="shared" si="27"/>
        <v>27659</v>
      </c>
      <c r="H457" s="212">
        <f t="shared" si="27"/>
        <v>182796</v>
      </c>
      <c r="I457" s="212">
        <f t="shared" si="27"/>
        <v>248714.5</v>
      </c>
      <c r="J457" s="212">
        <f t="shared" si="27"/>
        <v>471551</v>
      </c>
      <c r="K457" s="212">
        <f t="shared" si="27"/>
        <v>250586</v>
      </c>
      <c r="L457" s="212">
        <f t="shared" si="27"/>
        <v>104417.85</v>
      </c>
      <c r="M457" s="212">
        <f t="shared" si="27"/>
        <v>315348</v>
      </c>
      <c r="N457" s="212">
        <f t="shared" si="27"/>
        <v>1051268</v>
      </c>
      <c r="O457" s="212">
        <f t="shared" si="27"/>
        <v>110269</v>
      </c>
      <c r="P457" s="212">
        <f t="shared" si="27"/>
        <v>6285843.75</v>
      </c>
      <c r="Q457" s="212">
        <f t="shared" si="27"/>
        <v>523807.85</v>
      </c>
      <c r="R457" s="212">
        <f t="shared" si="27"/>
        <v>554424</v>
      </c>
      <c r="S457" s="212">
        <f t="shared" si="27"/>
        <v>517226</v>
      </c>
      <c r="T457" s="212">
        <f t="shared" si="27"/>
        <v>561469.75</v>
      </c>
      <c r="U457" s="212">
        <f t="shared" si="27"/>
        <v>489535.89</v>
      </c>
      <c r="V457" s="212">
        <f t="shared" si="27"/>
        <v>396669</v>
      </c>
      <c r="W457" s="212">
        <f t="shared" si="27"/>
        <v>89508.5</v>
      </c>
      <c r="X457" s="212">
        <f t="shared" si="27"/>
        <v>15495298.859999999</v>
      </c>
      <c r="Y457" s="212">
        <f t="shared" si="27"/>
        <v>291690.3</v>
      </c>
      <c r="Z457" s="212">
        <f t="shared" si="27"/>
        <v>731711</v>
      </c>
      <c r="AA457" s="212">
        <f t="shared" si="27"/>
        <v>183621</v>
      </c>
      <c r="AB457" s="212">
        <f t="shared" si="27"/>
        <v>132155</v>
      </c>
      <c r="AC457" s="212">
        <f t="shared" si="27"/>
        <v>203830</v>
      </c>
      <c r="AD457" s="212">
        <f t="shared" si="27"/>
        <v>119785</v>
      </c>
      <c r="AE457" s="212">
        <f t="shared" si="27"/>
        <v>1248544.5</v>
      </c>
      <c r="AF457" s="212">
        <f t="shared" si="27"/>
        <v>195202</v>
      </c>
      <c r="AG457" s="212">
        <f t="shared" si="27"/>
        <v>177470.75</v>
      </c>
      <c r="AH457" s="212">
        <f t="shared" si="27"/>
        <v>201063.5</v>
      </c>
      <c r="AI457" s="212">
        <f t="shared" si="27"/>
        <v>135354</v>
      </c>
      <c r="AJ457" s="212">
        <f t="shared" ref="AJ457:BO457" si="28">+AJ37+AJ38</f>
        <v>219809.5</v>
      </c>
      <c r="AK457" s="212">
        <f t="shared" si="28"/>
        <v>131129</v>
      </c>
      <c r="AL457" s="212">
        <f t="shared" si="28"/>
        <v>24815090.170000002</v>
      </c>
      <c r="AM457" s="212">
        <f t="shared" si="28"/>
        <v>309075</v>
      </c>
      <c r="AN457" s="212">
        <f t="shared" si="28"/>
        <v>174198</v>
      </c>
      <c r="AO457" s="212">
        <f t="shared" si="28"/>
        <v>514155.61000000004</v>
      </c>
      <c r="AP457" s="212">
        <f t="shared" si="28"/>
        <v>1012586.2</v>
      </c>
      <c r="AQ457" s="212">
        <f t="shared" si="28"/>
        <v>346004</v>
      </c>
      <c r="AR457" s="212">
        <f t="shared" si="28"/>
        <v>92595</v>
      </c>
      <c r="AS457" s="212">
        <f t="shared" si="28"/>
        <v>5080666.91</v>
      </c>
      <c r="AT457" s="212">
        <f t="shared" si="28"/>
        <v>253581.75</v>
      </c>
      <c r="AU457" s="212">
        <f t="shared" si="28"/>
        <v>773008</v>
      </c>
      <c r="AV457" s="212">
        <f t="shared" si="28"/>
        <v>402750.7</v>
      </c>
      <c r="AW457" s="212">
        <f t="shared" si="28"/>
        <v>301264</v>
      </c>
      <c r="AX457" s="212">
        <f t="shared" si="28"/>
        <v>277356</v>
      </c>
      <c r="AY457" s="212">
        <f t="shared" si="28"/>
        <v>252977</v>
      </c>
      <c r="AZ457" s="212">
        <f t="shared" si="28"/>
        <v>336263</v>
      </c>
      <c r="BA457" s="212">
        <f t="shared" si="28"/>
        <v>260609</v>
      </c>
      <c r="BB457" s="212">
        <f t="shared" si="28"/>
        <v>4955288.5</v>
      </c>
      <c r="BC457" s="212">
        <f t="shared" si="28"/>
        <v>182754</v>
      </c>
      <c r="BD457" s="212">
        <f t="shared" si="28"/>
        <v>9970398.4600000009</v>
      </c>
      <c r="BE457" s="212">
        <f t="shared" si="28"/>
        <v>937715.34</v>
      </c>
      <c r="BF457" s="212">
        <f t="shared" si="28"/>
        <v>507566.25</v>
      </c>
      <c r="BG457" s="212">
        <f t="shared" si="28"/>
        <v>268254.5</v>
      </c>
      <c r="BH457" s="212">
        <f t="shared" si="28"/>
        <v>1940749.04</v>
      </c>
      <c r="BI457" s="212">
        <f t="shared" si="28"/>
        <v>217460</v>
      </c>
      <c r="BJ457" s="212">
        <f t="shared" si="28"/>
        <v>276452</v>
      </c>
      <c r="BK457" s="212">
        <f t="shared" si="28"/>
        <v>278790</v>
      </c>
      <c r="BL457" s="212">
        <f t="shared" si="28"/>
        <v>264461</v>
      </c>
      <c r="BM457" s="212">
        <f t="shared" si="28"/>
        <v>6686903.75</v>
      </c>
      <c r="BN457" s="212">
        <f t="shared" si="28"/>
        <v>96753</v>
      </c>
      <c r="BO457" s="212">
        <f t="shared" si="28"/>
        <v>109519.25</v>
      </c>
      <c r="BP457" s="212">
        <f t="shared" ref="BP457:CM457" si="29">+BP37+BP38</f>
        <v>650264.5</v>
      </c>
      <c r="BQ457" s="212">
        <f t="shared" si="29"/>
        <v>321356.5</v>
      </c>
      <c r="BR457" s="212">
        <f t="shared" si="29"/>
        <v>132179</v>
      </c>
      <c r="BS457" s="212">
        <f t="shared" si="29"/>
        <v>25876186.100000001</v>
      </c>
      <c r="BT457" s="212">
        <f t="shared" si="29"/>
        <v>701493</v>
      </c>
      <c r="BU457" s="212">
        <f t="shared" si="29"/>
        <v>164861</v>
      </c>
      <c r="BV457" s="212">
        <f t="shared" si="29"/>
        <v>4519913</v>
      </c>
      <c r="BW457" s="212">
        <f t="shared" si="29"/>
        <v>54086</v>
      </c>
      <c r="BX457" s="212">
        <f t="shared" si="29"/>
        <v>196953.5</v>
      </c>
      <c r="BY457" s="212">
        <f t="shared" si="29"/>
        <v>2765997</v>
      </c>
      <c r="BZ457" s="212">
        <f t="shared" si="29"/>
        <v>167130</v>
      </c>
      <c r="CA457" s="212">
        <f t="shared" si="29"/>
        <v>149720</v>
      </c>
      <c r="CB457" s="212">
        <f t="shared" si="29"/>
        <v>240584</v>
      </c>
      <c r="CC457" s="212">
        <f t="shared" si="29"/>
        <v>340878</v>
      </c>
      <c r="CD457" s="212">
        <f t="shared" si="29"/>
        <v>1464008</v>
      </c>
      <c r="CE457" s="212">
        <f t="shared" si="29"/>
        <v>368709</v>
      </c>
      <c r="CF457" s="212">
        <f t="shared" si="29"/>
        <v>702438</v>
      </c>
      <c r="CG457" s="212">
        <f t="shared" si="29"/>
        <v>80517</v>
      </c>
      <c r="CH457" s="212">
        <f t="shared" si="29"/>
        <v>187014</v>
      </c>
      <c r="CI457" s="212">
        <f t="shared" si="29"/>
        <v>218030</v>
      </c>
      <c r="CJ457" s="212">
        <f t="shared" si="29"/>
        <v>135183</v>
      </c>
      <c r="CK457" s="212">
        <f t="shared" si="29"/>
        <v>3009039.5</v>
      </c>
      <c r="CL457" s="212">
        <f t="shared" si="29"/>
        <v>184514</v>
      </c>
      <c r="CM457" s="212">
        <f t="shared" si="29"/>
        <v>256781.4</v>
      </c>
    </row>
    <row r="458" spans="3:91" s="122" customFormat="1" ht="24.6" hidden="1">
      <c r="C458" s="209">
        <v>8</v>
      </c>
      <c r="D458" s="213">
        <f t="shared" ref="D458:AI458" si="30">+D25+D26</f>
        <v>1528064</v>
      </c>
      <c r="E458" s="213">
        <f t="shared" si="30"/>
        <v>0</v>
      </c>
      <c r="F458" s="213">
        <f t="shared" si="30"/>
        <v>0</v>
      </c>
      <c r="G458" s="213">
        <f t="shared" si="30"/>
        <v>48505</v>
      </c>
      <c r="H458" s="213">
        <f t="shared" si="30"/>
        <v>0</v>
      </c>
      <c r="I458" s="213">
        <f t="shared" si="30"/>
        <v>20036.5</v>
      </c>
      <c r="J458" s="213">
        <f t="shared" si="30"/>
        <v>13924.25</v>
      </c>
      <c r="K458" s="213">
        <f t="shared" si="30"/>
        <v>78512</v>
      </c>
      <c r="L458" s="213">
        <f t="shared" si="30"/>
        <v>0</v>
      </c>
      <c r="M458" s="213">
        <f t="shared" si="30"/>
        <v>0</v>
      </c>
      <c r="N458" s="213">
        <f t="shared" si="30"/>
        <v>546712.5</v>
      </c>
      <c r="O458" s="213">
        <f t="shared" si="30"/>
        <v>0</v>
      </c>
      <c r="P458" s="213">
        <f t="shared" si="30"/>
        <v>560719.44999999995</v>
      </c>
      <c r="Q458" s="213">
        <f t="shared" si="30"/>
        <v>5888.2</v>
      </c>
      <c r="R458" s="213">
        <f t="shared" si="30"/>
        <v>7811</v>
      </c>
      <c r="S458" s="213">
        <f t="shared" si="30"/>
        <v>163007</v>
      </c>
      <c r="T458" s="213">
        <f t="shared" si="30"/>
        <v>27818</v>
      </c>
      <c r="U458" s="213">
        <f t="shared" si="30"/>
        <v>2278.5</v>
      </c>
      <c r="V458" s="213">
        <f t="shared" si="30"/>
        <v>2887.5</v>
      </c>
      <c r="W458" s="213">
        <f t="shared" si="30"/>
        <v>1795</v>
      </c>
      <c r="X458" s="213">
        <f t="shared" si="30"/>
        <v>1518378.33</v>
      </c>
      <c r="Y458" s="213">
        <f t="shared" si="30"/>
        <v>8515</v>
      </c>
      <c r="Z458" s="213">
        <f t="shared" si="30"/>
        <v>26238</v>
      </c>
      <c r="AA458" s="213">
        <f t="shared" si="30"/>
        <v>384791.86</v>
      </c>
      <c r="AB458" s="213">
        <f t="shared" si="30"/>
        <v>15415</v>
      </c>
      <c r="AC458" s="213">
        <f t="shared" si="30"/>
        <v>35646.5</v>
      </c>
      <c r="AD458" s="213">
        <f t="shared" si="30"/>
        <v>24194</v>
      </c>
      <c r="AE458" s="213">
        <f t="shared" si="30"/>
        <v>74918</v>
      </c>
      <c r="AF458" s="213">
        <f t="shared" si="30"/>
        <v>112450.25</v>
      </c>
      <c r="AG458" s="213">
        <f t="shared" si="30"/>
        <v>43543</v>
      </c>
      <c r="AH458" s="213">
        <f t="shared" si="30"/>
        <v>18608.09</v>
      </c>
      <c r="AI458" s="213">
        <f t="shared" si="30"/>
        <v>57390</v>
      </c>
      <c r="AJ458" s="213">
        <f t="shared" ref="AJ458:BO458" si="31">+AJ25+AJ26</f>
        <v>26645</v>
      </c>
      <c r="AK458" s="213">
        <f t="shared" si="31"/>
        <v>0</v>
      </c>
      <c r="AL458" s="213">
        <f t="shared" si="31"/>
        <v>8431313.9000000004</v>
      </c>
      <c r="AM458" s="213">
        <f t="shared" si="31"/>
        <v>0</v>
      </c>
      <c r="AN458" s="213">
        <f t="shared" si="31"/>
        <v>0</v>
      </c>
      <c r="AO458" s="213">
        <f t="shared" si="31"/>
        <v>42329.25</v>
      </c>
      <c r="AP458" s="213">
        <f t="shared" si="31"/>
        <v>177158</v>
      </c>
      <c r="AQ458" s="213">
        <f t="shared" si="31"/>
        <v>40906</v>
      </c>
      <c r="AR458" s="213">
        <f t="shared" si="31"/>
        <v>0</v>
      </c>
      <c r="AS458" s="213">
        <f t="shared" si="31"/>
        <v>84859</v>
      </c>
      <c r="AT458" s="213">
        <f t="shared" si="31"/>
        <v>13902.5</v>
      </c>
      <c r="AU458" s="213">
        <f t="shared" si="31"/>
        <v>29315</v>
      </c>
      <c r="AV458" s="213">
        <f t="shared" si="31"/>
        <v>0</v>
      </c>
      <c r="AW458" s="213">
        <f t="shared" si="31"/>
        <v>8690</v>
      </c>
      <c r="AX458" s="213">
        <f t="shared" si="31"/>
        <v>2714.5</v>
      </c>
      <c r="AY458" s="213">
        <f t="shared" si="31"/>
        <v>20798.25</v>
      </c>
      <c r="AZ458" s="213">
        <f t="shared" si="31"/>
        <v>8224</v>
      </c>
      <c r="BA458" s="213">
        <f t="shared" si="31"/>
        <v>8703</v>
      </c>
      <c r="BB458" s="213">
        <f t="shared" si="31"/>
        <v>604331.5</v>
      </c>
      <c r="BC458" s="213">
        <f t="shared" si="31"/>
        <v>2876.5</v>
      </c>
      <c r="BD458" s="213">
        <f t="shared" si="31"/>
        <v>7185763.2599999998</v>
      </c>
      <c r="BE458" s="213">
        <f t="shared" si="31"/>
        <v>169075.9</v>
      </c>
      <c r="BF458" s="213">
        <f t="shared" si="31"/>
        <v>3880</v>
      </c>
      <c r="BG458" s="213">
        <f t="shared" si="31"/>
        <v>30563.25</v>
      </c>
      <c r="BH458" s="213">
        <f t="shared" si="31"/>
        <v>2497716.7400000002</v>
      </c>
      <c r="BI458" s="213">
        <f t="shared" si="31"/>
        <v>13500</v>
      </c>
      <c r="BJ458" s="213">
        <f t="shared" si="31"/>
        <v>0</v>
      </c>
      <c r="BK458" s="213">
        <f t="shared" si="31"/>
        <v>0</v>
      </c>
      <c r="BL458" s="213">
        <f t="shared" si="31"/>
        <v>43384.5</v>
      </c>
      <c r="BM458" s="213">
        <f t="shared" si="31"/>
        <v>1078012.75</v>
      </c>
      <c r="BN458" s="213">
        <f t="shared" si="31"/>
        <v>0</v>
      </c>
      <c r="BO458" s="213">
        <f t="shared" si="31"/>
        <v>6825</v>
      </c>
      <c r="BP458" s="213">
        <f t="shared" ref="BP458:CM458" si="32">+BP25+BP26</f>
        <v>63866.5</v>
      </c>
      <c r="BQ458" s="213">
        <f t="shared" si="32"/>
        <v>0</v>
      </c>
      <c r="BR458" s="213">
        <f t="shared" si="32"/>
        <v>0</v>
      </c>
      <c r="BS458" s="213">
        <f t="shared" si="32"/>
        <v>4155359.75</v>
      </c>
      <c r="BT458" s="213">
        <f t="shared" si="32"/>
        <v>17643</v>
      </c>
      <c r="BU458" s="213">
        <f t="shared" si="32"/>
        <v>22224.06</v>
      </c>
      <c r="BV458" s="213">
        <f t="shared" si="32"/>
        <v>632877</v>
      </c>
      <c r="BW458" s="213">
        <f t="shared" si="32"/>
        <v>1000</v>
      </c>
      <c r="BX458" s="213">
        <f t="shared" si="32"/>
        <v>16156.5</v>
      </c>
      <c r="BY458" s="213">
        <f t="shared" si="32"/>
        <v>31821</v>
      </c>
      <c r="BZ458" s="213">
        <f t="shared" si="32"/>
        <v>6397</v>
      </c>
      <c r="CA458" s="213">
        <f t="shared" si="32"/>
        <v>10965</v>
      </c>
      <c r="CB458" s="213">
        <f t="shared" si="32"/>
        <v>0</v>
      </c>
      <c r="CC458" s="213">
        <f t="shared" si="32"/>
        <v>20387</v>
      </c>
      <c r="CD458" s="213">
        <f t="shared" si="32"/>
        <v>150097</v>
      </c>
      <c r="CE458" s="213">
        <f t="shared" si="32"/>
        <v>109</v>
      </c>
      <c r="CF458" s="213">
        <f t="shared" si="32"/>
        <v>69699</v>
      </c>
      <c r="CG458" s="213">
        <f t="shared" si="32"/>
        <v>0</v>
      </c>
      <c r="CH458" s="213">
        <f t="shared" si="32"/>
        <v>0</v>
      </c>
      <c r="CI458" s="213">
        <f t="shared" si="32"/>
        <v>0</v>
      </c>
      <c r="CJ458" s="213">
        <f t="shared" si="32"/>
        <v>0</v>
      </c>
      <c r="CK458" s="213">
        <f t="shared" si="32"/>
        <v>137113</v>
      </c>
      <c r="CL458" s="213">
        <f t="shared" si="32"/>
        <v>0</v>
      </c>
      <c r="CM458" s="213">
        <f t="shared" si="32"/>
        <v>0</v>
      </c>
    </row>
    <row r="459" spans="3:91" s="122" customFormat="1" ht="24.6" hidden="1">
      <c r="C459" s="209">
        <v>9</v>
      </c>
      <c r="D459" s="212">
        <f t="shared" ref="D459:AI459" si="33">+D39+D40+D41+D42+D43+D44+D45+D46</f>
        <v>10760290.969999999</v>
      </c>
      <c r="E459" s="212">
        <f t="shared" si="33"/>
        <v>1012704.47</v>
      </c>
      <c r="F459" s="212">
        <f t="shared" si="33"/>
        <v>405567.04999999993</v>
      </c>
      <c r="G459" s="212">
        <f t="shared" si="33"/>
        <v>575117.66</v>
      </c>
      <c r="H459" s="212">
        <f t="shared" si="33"/>
        <v>298528.55</v>
      </c>
      <c r="I459" s="212">
        <f t="shared" si="33"/>
        <v>1038709.3099999999</v>
      </c>
      <c r="J459" s="212">
        <f t="shared" si="33"/>
        <v>765014.42</v>
      </c>
      <c r="K459" s="212">
        <f t="shared" si="33"/>
        <v>2872785.2199999997</v>
      </c>
      <c r="L459" s="212">
        <f t="shared" si="33"/>
        <v>662899.69000000006</v>
      </c>
      <c r="M459" s="212">
        <f t="shared" si="33"/>
        <v>602441.63</v>
      </c>
      <c r="N459" s="212">
        <f t="shared" si="33"/>
        <v>2845024.94</v>
      </c>
      <c r="O459" s="212">
        <f t="shared" si="33"/>
        <v>238803.01</v>
      </c>
      <c r="P459" s="212">
        <f t="shared" si="33"/>
        <v>9846701.5099999998</v>
      </c>
      <c r="Q459" s="212">
        <f t="shared" si="33"/>
        <v>1151810.0599999998</v>
      </c>
      <c r="R459" s="212">
        <f t="shared" si="33"/>
        <v>1827432.8600000003</v>
      </c>
      <c r="S459" s="212">
        <f t="shared" si="33"/>
        <v>3681742.2</v>
      </c>
      <c r="T459" s="212">
        <f t="shared" si="33"/>
        <v>886628.62</v>
      </c>
      <c r="U459" s="212">
        <f t="shared" si="33"/>
        <v>1352765.8900000001</v>
      </c>
      <c r="V459" s="212">
        <f t="shared" si="33"/>
        <v>761418.32000000018</v>
      </c>
      <c r="W459" s="212">
        <f t="shared" si="33"/>
        <v>432237.45999999996</v>
      </c>
      <c r="X459" s="212">
        <f t="shared" si="33"/>
        <v>16277956.93</v>
      </c>
      <c r="Y459" s="212">
        <f t="shared" si="33"/>
        <v>427735.46</v>
      </c>
      <c r="Z459" s="212">
        <f t="shared" si="33"/>
        <v>1082956.69</v>
      </c>
      <c r="AA459" s="212">
        <f t="shared" si="33"/>
        <v>694569.94000000006</v>
      </c>
      <c r="AB459" s="212">
        <f t="shared" si="33"/>
        <v>361683.06</v>
      </c>
      <c r="AC459" s="212">
        <f t="shared" si="33"/>
        <v>774939.93</v>
      </c>
      <c r="AD459" s="212">
        <f t="shared" si="33"/>
        <v>673226</v>
      </c>
      <c r="AE459" s="212">
        <f t="shared" si="33"/>
        <v>2844445.9799999995</v>
      </c>
      <c r="AF459" s="212">
        <f t="shared" si="33"/>
        <v>332606.15999999997</v>
      </c>
      <c r="AG459" s="212">
        <f t="shared" si="33"/>
        <v>480144.73000000004</v>
      </c>
      <c r="AH459" s="212">
        <f t="shared" si="33"/>
        <v>375560.64000000007</v>
      </c>
      <c r="AI459" s="212">
        <f t="shared" si="33"/>
        <v>1400817.79</v>
      </c>
      <c r="AJ459" s="212">
        <f t="shared" ref="AJ459:BO459" si="34">+AJ39+AJ40+AJ41+AJ42+AJ43+AJ44+AJ45+AJ46</f>
        <v>512424.29000000004</v>
      </c>
      <c r="AK459" s="212">
        <f t="shared" si="34"/>
        <v>437076.27999999997</v>
      </c>
      <c r="AL459" s="212">
        <f t="shared" si="34"/>
        <v>50909898.399999999</v>
      </c>
      <c r="AM459" s="212">
        <f t="shared" si="34"/>
        <v>616492.49</v>
      </c>
      <c r="AN459" s="212">
        <f t="shared" si="34"/>
        <v>1357970.69</v>
      </c>
      <c r="AO459" s="212">
        <f t="shared" si="34"/>
        <v>2205148.9699999997</v>
      </c>
      <c r="AP459" s="212">
        <f t="shared" si="34"/>
        <v>2776294.7600000002</v>
      </c>
      <c r="AQ459" s="212">
        <f t="shared" si="34"/>
        <v>1363395.34</v>
      </c>
      <c r="AR459" s="212">
        <f t="shared" si="34"/>
        <v>574834.54</v>
      </c>
      <c r="AS459" s="212">
        <f t="shared" si="34"/>
        <v>7741419.6200000001</v>
      </c>
      <c r="AT459" s="212">
        <f t="shared" si="34"/>
        <v>1324797.2499999998</v>
      </c>
      <c r="AU459" s="212">
        <f t="shared" si="34"/>
        <v>3310401.8999999994</v>
      </c>
      <c r="AV459" s="212">
        <f t="shared" si="34"/>
        <v>2308065.8400000003</v>
      </c>
      <c r="AW459" s="212">
        <f t="shared" si="34"/>
        <v>717642.61</v>
      </c>
      <c r="AX459" s="212">
        <f t="shared" si="34"/>
        <v>367025.9</v>
      </c>
      <c r="AY459" s="212">
        <f t="shared" si="34"/>
        <v>827892.3899999999</v>
      </c>
      <c r="AZ459" s="212">
        <f t="shared" si="34"/>
        <v>1538954.56</v>
      </c>
      <c r="BA459" s="212">
        <f t="shared" si="34"/>
        <v>758617.13</v>
      </c>
      <c r="BB459" s="212">
        <f t="shared" si="34"/>
        <v>7899965.0899999999</v>
      </c>
      <c r="BC459" s="212">
        <f t="shared" si="34"/>
        <v>783965.35000000009</v>
      </c>
      <c r="BD459" s="212">
        <f t="shared" si="34"/>
        <v>16460822.330000002</v>
      </c>
      <c r="BE459" s="212">
        <f t="shared" si="34"/>
        <v>2229735.9900000002</v>
      </c>
      <c r="BF459" s="212">
        <f t="shared" si="34"/>
        <v>762163.28999999992</v>
      </c>
      <c r="BG459" s="212">
        <f t="shared" si="34"/>
        <v>746131.97000000009</v>
      </c>
      <c r="BH459" s="212">
        <f t="shared" si="34"/>
        <v>11362424.140000001</v>
      </c>
      <c r="BI459" s="212">
        <f t="shared" si="34"/>
        <v>171003.76</v>
      </c>
      <c r="BJ459" s="212">
        <f t="shared" si="34"/>
        <v>244452.05</v>
      </c>
      <c r="BK459" s="212">
        <f t="shared" si="34"/>
        <v>409379.74000000005</v>
      </c>
      <c r="BL459" s="212">
        <f t="shared" si="34"/>
        <v>532035.62</v>
      </c>
      <c r="BM459" s="212">
        <f t="shared" si="34"/>
        <v>11150825.129999997</v>
      </c>
      <c r="BN459" s="212">
        <f t="shared" si="34"/>
        <v>822764.33</v>
      </c>
      <c r="BO459" s="212">
        <f t="shared" si="34"/>
        <v>890926.75000000012</v>
      </c>
      <c r="BP459" s="212">
        <f t="shared" ref="BP459:CM459" si="35">+BP39+BP40+BP41+BP42+BP43+BP44+BP45+BP46</f>
        <v>1580228.0799999998</v>
      </c>
      <c r="BQ459" s="212">
        <f t="shared" si="35"/>
        <v>622282.6100000001</v>
      </c>
      <c r="BR459" s="212">
        <f t="shared" si="35"/>
        <v>588116.94000000006</v>
      </c>
      <c r="BS459" s="212">
        <f t="shared" si="35"/>
        <v>50264544.380000003</v>
      </c>
      <c r="BT459" s="212">
        <f t="shared" si="35"/>
        <v>969927.15</v>
      </c>
      <c r="BU459" s="212">
        <f t="shared" si="35"/>
        <v>533881.80000000005</v>
      </c>
      <c r="BV459" s="212">
        <f t="shared" si="35"/>
        <v>6731655.8900000006</v>
      </c>
      <c r="BW459" s="212">
        <f t="shared" si="35"/>
        <v>380383.1700000001</v>
      </c>
      <c r="BX459" s="212">
        <f t="shared" si="35"/>
        <v>454977.64</v>
      </c>
      <c r="BY459" s="212">
        <f t="shared" si="35"/>
        <v>2138620.1800000002</v>
      </c>
      <c r="BZ459" s="212">
        <f t="shared" si="35"/>
        <v>511509.24000000005</v>
      </c>
      <c r="CA459" s="212">
        <f t="shared" si="35"/>
        <v>332706.24999999994</v>
      </c>
      <c r="CB459" s="212">
        <f t="shared" si="35"/>
        <v>612244.76</v>
      </c>
      <c r="CC459" s="212">
        <f t="shared" si="35"/>
        <v>2651510.25</v>
      </c>
      <c r="CD459" s="212">
        <f t="shared" si="35"/>
        <v>2689756.46</v>
      </c>
      <c r="CE459" s="212">
        <f t="shared" si="35"/>
        <v>616529.74999999988</v>
      </c>
      <c r="CF459" s="212">
        <f t="shared" si="35"/>
        <v>1446453.1300000001</v>
      </c>
      <c r="CG459" s="212">
        <f t="shared" si="35"/>
        <v>601518.09000000008</v>
      </c>
      <c r="CH459" s="212">
        <f t="shared" si="35"/>
        <v>298503.46999999997</v>
      </c>
      <c r="CI459" s="212">
        <f t="shared" si="35"/>
        <v>319626.61</v>
      </c>
      <c r="CJ459" s="212">
        <f t="shared" si="35"/>
        <v>585248.80000000005</v>
      </c>
      <c r="CK459" s="212">
        <f t="shared" si="35"/>
        <v>3321911.21</v>
      </c>
      <c r="CL459" s="212">
        <f t="shared" si="35"/>
        <v>405201.84</v>
      </c>
      <c r="CM459" s="212">
        <f t="shared" si="35"/>
        <v>199366.67</v>
      </c>
    </row>
    <row r="460" spans="3:91" s="122" customFormat="1" ht="24.6" hidden="1">
      <c r="C460" s="209">
        <v>10</v>
      </c>
      <c r="D460" s="213">
        <f t="shared" ref="D460:AI460" si="36">+D101+D102+D103+D104+D105+D106+D107+D108+D109+D110+D111+D112+D113+D114+D115+D116</f>
        <v>914746.37</v>
      </c>
      <c r="E460" s="213">
        <f t="shared" si="36"/>
        <v>-1045</v>
      </c>
      <c r="F460" s="213">
        <f t="shared" si="36"/>
        <v>-137423.26999999999</v>
      </c>
      <c r="G460" s="213">
        <f t="shared" si="36"/>
        <v>-1469</v>
      </c>
      <c r="H460" s="213">
        <f t="shared" si="36"/>
        <v>100</v>
      </c>
      <c r="I460" s="213">
        <f t="shared" si="36"/>
        <v>10963</v>
      </c>
      <c r="J460" s="213">
        <f t="shared" si="36"/>
        <v>-15120.520000000002</v>
      </c>
      <c r="K460" s="213">
        <f t="shared" si="36"/>
        <v>128656.8</v>
      </c>
      <c r="L460" s="213">
        <f t="shared" si="36"/>
        <v>5517.1100000000006</v>
      </c>
      <c r="M460" s="213">
        <f t="shared" si="36"/>
        <v>6347</v>
      </c>
      <c r="N460" s="213">
        <f t="shared" si="36"/>
        <v>-27857.050000000003</v>
      </c>
      <c r="O460" s="213">
        <f t="shared" si="36"/>
        <v>9314.25</v>
      </c>
      <c r="P460" s="213">
        <f t="shared" si="36"/>
        <v>111739.14000000001</v>
      </c>
      <c r="Q460" s="213">
        <f t="shared" si="36"/>
        <v>25761.4</v>
      </c>
      <c r="R460" s="213">
        <f t="shared" si="36"/>
        <v>2748.5</v>
      </c>
      <c r="S460" s="213">
        <f t="shared" si="36"/>
        <v>0</v>
      </c>
      <c r="T460" s="213">
        <f t="shared" si="36"/>
        <v>0</v>
      </c>
      <c r="U460" s="213">
        <f t="shared" si="36"/>
        <v>-16429</v>
      </c>
      <c r="V460" s="213">
        <f t="shared" si="36"/>
        <v>8435</v>
      </c>
      <c r="W460" s="213">
        <f t="shared" si="36"/>
        <v>-29466.559999999998</v>
      </c>
      <c r="X460" s="213">
        <f t="shared" si="36"/>
        <v>295693.70000000007</v>
      </c>
      <c r="Y460" s="213">
        <f t="shared" si="36"/>
        <v>-1647.8900000000003</v>
      </c>
      <c r="Z460" s="213">
        <f t="shared" si="36"/>
        <v>-94147</v>
      </c>
      <c r="AA460" s="213">
        <f t="shared" si="36"/>
        <v>64000</v>
      </c>
      <c r="AB460" s="213">
        <f t="shared" si="36"/>
        <v>-13082.31</v>
      </c>
      <c r="AC460" s="213">
        <f t="shared" si="36"/>
        <v>-10108.259999999998</v>
      </c>
      <c r="AD460" s="213">
        <f t="shared" si="36"/>
        <v>-1113475</v>
      </c>
      <c r="AE460" s="213">
        <f t="shared" si="36"/>
        <v>-50531.7</v>
      </c>
      <c r="AF460" s="213">
        <f t="shared" si="36"/>
        <v>629</v>
      </c>
      <c r="AG460" s="213">
        <f t="shared" si="36"/>
        <v>1000</v>
      </c>
      <c r="AH460" s="213">
        <f t="shared" si="36"/>
        <v>13149.279999999999</v>
      </c>
      <c r="AI460" s="213">
        <f t="shared" si="36"/>
        <v>102966.75</v>
      </c>
      <c r="AJ460" s="213">
        <f t="shared" ref="AJ460:BO460" si="37">+AJ101+AJ102+AJ103+AJ104+AJ105+AJ106+AJ107+AJ108+AJ109+AJ110+AJ111+AJ112+AJ113+AJ114+AJ115+AJ116</f>
        <v>2466</v>
      </c>
      <c r="AK460" s="213">
        <f t="shared" si="37"/>
        <v>-7238.7000000000007</v>
      </c>
      <c r="AL460" s="213">
        <f t="shared" si="37"/>
        <v>66529.89</v>
      </c>
      <c r="AM460" s="213">
        <f t="shared" si="37"/>
        <v>3500</v>
      </c>
      <c r="AN460" s="213">
        <f t="shared" si="37"/>
        <v>4242</v>
      </c>
      <c r="AO460" s="213">
        <f t="shared" si="37"/>
        <v>12000</v>
      </c>
      <c r="AP460" s="213">
        <f t="shared" si="37"/>
        <v>-4850.0300000000034</v>
      </c>
      <c r="AQ460" s="213">
        <f t="shared" si="37"/>
        <v>-11471</v>
      </c>
      <c r="AR460" s="213">
        <f t="shared" si="37"/>
        <v>1500</v>
      </c>
      <c r="AS460" s="213">
        <f t="shared" si="37"/>
        <v>10302.800000000003</v>
      </c>
      <c r="AT460" s="213">
        <f t="shared" si="37"/>
        <v>6000</v>
      </c>
      <c r="AU460" s="213">
        <f t="shared" si="37"/>
        <v>29217.79</v>
      </c>
      <c r="AV460" s="213">
        <f t="shared" si="37"/>
        <v>19000</v>
      </c>
      <c r="AW460" s="213">
        <f t="shared" si="37"/>
        <v>3000</v>
      </c>
      <c r="AX460" s="213">
        <f t="shared" si="37"/>
        <v>1895</v>
      </c>
      <c r="AY460" s="213">
        <f t="shared" si="37"/>
        <v>-3979.5</v>
      </c>
      <c r="AZ460" s="213">
        <f t="shared" si="37"/>
        <v>5500</v>
      </c>
      <c r="BA460" s="213">
        <f t="shared" si="37"/>
        <v>3000</v>
      </c>
      <c r="BB460" s="213">
        <f t="shared" si="37"/>
        <v>-6936.6699999999983</v>
      </c>
      <c r="BC460" s="213">
        <f t="shared" si="37"/>
        <v>-328</v>
      </c>
      <c r="BD460" s="213">
        <f t="shared" si="37"/>
        <v>246459.78</v>
      </c>
      <c r="BE460" s="213">
        <f t="shared" si="37"/>
        <v>-46374.58</v>
      </c>
      <c r="BF460" s="213">
        <f t="shared" si="37"/>
        <v>-5173.2099999999973</v>
      </c>
      <c r="BG460" s="213">
        <f t="shared" si="37"/>
        <v>25349.65</v>
      </c>
      <c r="BH460" s="213">
        <f t="shared" si="37"/>
        <v>272632.99</v>
      </c>
      <c r="BI460" s="213">
        <f t="shared" si="37"/>
        <v>-1585.52</v>
      </c>
      <c r="BJ460" s="213">
        <f t="shared" si="37"/>
        <v>9943.4</v>
      </c>
      <c r="BK460" s="213">
        <f t="shared" si="37"/>
        <v>741.96</v>
      </c>
      <c r="BL460" s="213">
        <f t="shared" si="37"/>
        <v>31488</v>
      </c>
      <c r="BM460" s="213">
        <f t="shared" si="37"/>
        <v>-18345.96</v>
      </c>
      <c r="BN460" s="213">
        <f t="shared" si="37"/>
        <v>22693</v>
      </c>
      <c r="BO460" s="213">
        <f t="shared" si="37"/>
        <v>-3973</v>
      </c>
      <c r="BP460" s="213">
        <f t="shared" ref="BP460:CM460" si="38">+BP101+BP102+BP103+BP104+BP105+BP106+BP107+BP108+BP109+BP110+BP111+BP112+BP113+BP114+BP115+BP116</f>
        <v>1500</v>
      </c>
      <c r="BQ460" s="213">
        <f t="shared" si="38"/>
        <v>-19278</v>
      </c>
      <c r="BR460" s="213">
        <f t="shared" si="38"/>
        <v>16413</v>
      </c>
      <c r="BS460" s="213">
        <f t="shared" si="38"/>
        <v>-1011013.91</v>
      </c>
      <c r="BT460" s="213">
        <f t="shared" si="38"/>
        <v>11847.15</v>
      </c>
      <c r="BU460" s="213">
        <f t="shared" si="38"/>
        <v>4952.1499999999996</v>
      </c>
      <c r="BV460" s="213">
        <f t="shared" si="38"/>
        <v>17862.16</v>
      </c>
      <c r="BW460" s="213">
        <f t="shared" si="38"/>
        <v>2000</v>
      </c>
      <c r="BX460" s="213">
        <f t="shared" si="38"/>
        <v>9484</v>
      </c>
      <c r="BY460" s="213">
        <f t="shared" si="38"/>
        <v>7000</v>
      </c>
      <c r="BZ460" s="213">
        <f t="shared" si="38"/>
        <v>3945</v>
      </c>
      <c r="CA460" s="213">
        <f t="shared" si="38"/>
        <v>-2244</v>
      </c>
      <c r="CB460" s="213">
        <f t="shared" si="38"/>
        <v>1000</v>
      </c>
      <c r="CC460" s="213">
        <f t="shared" si="38"/>
        <v>1000</v>
      </c>
      <c r="CD460" s="213">
        <f t="shared" si="38"/>
        <v>17000</v>
      </c>
      <c r="CE460" s="213">
        <f t="shared" si="38"/>
        <v>3395.74</v>
      </c>
      <c r="CF460" s="213">
        <f t="shared" si="38"/>
        <v>25500.09</v>
      </c>
      <c r="CG460" s="213">
        <f t="shared" si="38"/>
        <v>-1269</v>
      </c>
      <c r="CH460" s="213">
        <f t="shared" si="38"/>
        <v>0</v>
      </c>
      <c r="CI460" s="213">
        <f t="shared" si="38"/>
        <v>4010.91</v>
      </c>
      <c r="CJ460" s="213">
        <f t="shared" si="38"/>
        <v>0</v>
      </c>
      <c r="CK460" s="213">
        <f t="shared" si="38"/>
        <v>4427</v>
      </c>
      <c r="CL460" s="213">
        <f t="shared" si="38"/>
        <v>0</v>
      </c>
      <c r="CM460" s="213">
        <f t="shared" si="38"/>
        <v>11361.26</v>
      </c>
    </row>
    <row r="461" spans="3:91" s="122" customFormat="1" ht="24.6" hidden="1">
      <c r="C461" s="209">
        <v>11</v>
      </c>
      <c r="D461" s="212">
        <f t="shared" ref="D461:AI461" si="39">+D27+D28</f>
        <v>40841531.579999998</v>
      </c>
      <c r="E461" s="212">
        <f t="shared" si="39"/>
        <v>775896.55</v>
      </c>
      <c r="F461" s="212">
        <f t="shared" si="39"/>
        <v>1087846</v>
      </c>
      <c r="G461" s="212">
        <f t="shared" si="39"/>
        <v>2791143</v>
      </c>
      <c r="H461" s="212">
        <f t="shared" si="39"/>
        <v>476041</v>
      </c>
      <c r="I461" s="212">
        <f t="shared" si="39"/>
        <v>992092</v>
      </c>
      <c r="J461" s="212">
        <f t="shared" si="39"/>
        <v>1354552.2</v>
      </c>
      <c r="K461" s="212">
        <f t="shared" si="39"/>
        <v>3804761.29</v>
      </c>
      <c r="L461" s="212">
        <f t="shared" si="39"/>
        <v>1127650</v>
      </c>
      <c r="M461" s="212">
        <f t="shared" si="39"/>
        <v>1372165.25</v>
      </c>
      <c r="N461" s="212">
        <f t="shared" si="39"/>
        <v>10060072.5</v>
      </c>
      <c r="O461" s="212">
        <f t="shared" si="39"/>
        <v>258959.5</v>
      </c>
      <c r="P461" s="212">
        <f t="shared" si="39"/>
        <v>17256753.850000001</v>
      </c>
      <c r="Q461" s="212">
        <f t="shared" si="39"/>
        <v>2082773.85</v>
      </c>
      <c r="R461" s="212">
        <f t="shared" si="39"/>
        <v>1621036</v>
      </c>
      <c r="S461" s="212">
        <f t="shared" si="39"/>
        <v>4698726.5</v>
      </c>
      <c r="T461" s="212">
        <f t="shared" si="39"/>
        <v>1655934.69</v>
      </c>
      <c r="U461" s="212">
        <f t="shared" si="39"/>
        <v>3624026.44</v>
      </c>
      <c r="V461" s="212">
        <f t="shared" si="39"/>
        <v>1239081.5</v>
      </c>
      <c r="W461" s="212">
        <f t="shared" si="39"/>
        <v>858517</v>
      </c>
      <c r="X461" s="212">
        <f t="shared" si="39"/>
        <v>50328558.32</v>
      </c>
      <c r="Y461" s="212">
        <f t="shared" si="39"/>
        <v>1191110.5</v>
      </c>
      <c r="Z461" s="212">
        <f t="shared" si="39"/>
        <v>4898033.1500000004</v>
      </c>
      <c r="AA461" s="212">
        <f t="shared" si="39"/>
        <v>2673409.56</v>
      </c>
      <c r="AB461" s="212">
        <f t="shared" si="39"/>
        <v>781673</v>
      </c>
      <c r="AC461" s="212">
        <f t="shared" si="39"/>
        <v>1076036.2</v>
      </c>
      <c r="AD461" s="212">
        <f t="shared" si="39"/>
        <v>4914144</v>
      </c>
      <c r="AE461" s="212">
        <f t="shared" si="39"/>
        <v>5695037.5</v>
      </c>
      <c r="AF461" s="212">
        <f t="shared" si="39"/>
        <v>1036862.5</v>
      </c>
      <c r="AG461" s="212">
        <f t="shared" si="39"/>
        <v>1495429.9</v>
      </c>
      <c r="AH461" s="212">
        <f t="shared" si="39"/>
        <v>871502.55</v>
      </c>
      <c r="AI461" s="212">
        <f t="shared" si="39"/>
        <v>5911794.5</v>
      </c>
      <c r="AJ461" s="212">
        <f t="shared" ref="AJ461:BO461" si="40">+AJ27+AJ28</f>
        <v>997053.5</v>
      </c>
      <c r="AK461" s="212">
        <f t="shared" si="40"/>
        <v>1019741.5</v>
      </c>
      <c r="AL461" s="212">
        <f t="shared" si="40"/>
        <v>65592302.810000002</v>
      </c>
      <c r="AM461" s="212">
        <f t="shared" si="40"/>
        <v>569768</v>
      </c>
      <c r="AN461" s="212">
        <f t="shared" si="40"/>
        <v>500219</v>
      </c>
      <c r="AO461" s="212">
        <f t="shared" si="40"/>
        <v>3047978.25</v>
      </c>
      <c r="AP461" s="212">
        <f t="shared" si="40"/>
        <v>5488605</v>
      </c>
      <c r="AQ461" s="212">
        <f t="shared" si="40"/>
        <v>1376142.9</v>
      </c>
      <c r="AR461" s="212">
        <f t="shared" si="40"/>
        <v>338472.5</v>
      </c>
      <c r="AS461" s="212">
        <f t="shared" si="40"/>
        <v>17618507.550000001</v>
      </c>
      <c r="AT461" s="212">
        <f t="shared" si="40"/>
        <v>1370646.25</v>
      </c>
      <c r="AU461" s="212">
        <f t="shared" si="40"/>
        <v>2429100</v>
      </c>
      <c r="AV461" s="212">
        <f t="shared" si="40"/>
        <v>2256069.92</v>
      </c>
      <c r="AW461" s="212">
        <f t="shared" si="40"/>
        <v>1634477.99</v>
      </c>
      <c r="AX461" s="212">
        <f t="shared" si="40"/>
        <v>793643.25</v>
      </c>
      <c r="AY461" s="212">
        <f t="shared" si="40"/>
        <v>1470400.75</v>
      </c>
      <c r="AZ461" s="212">
        <f t="shared" si="40"/>
        <v>876251.5</v>
      </c>
      <c r="BA461" s="212">
        <f t="shared" si="40"/>
        <v>714570</v>
      </c>
      <c r="BB461" s="212">
        <f t="shared" si="40"/>
        <v>17451267.23</v>
      </c>
      <c r="BC461" s="212">
        <f t="shared" si="40"/>
        <v>862827</v>
      </c>
      <c r="BD461" s="212">
        <f t="shared" si="40"/>
        <v>62512955.939999998</v>
      </c>
      <c r="BE461" s="212">
        <f t="shared" si="40"/>
        <v>6249521.9000000004</v>
      </c>
      <c r="BF461" s="212">
        <f t="shared" si="40"/>
        <v>1314224</v>
      </c>
      <c r="BG461" s="212">
        <f t="shared" si="40"/>
        <v>1322635.5</v>
      </c>
      <c r="BH461" s="212">
        <f t="shared" si="40"/>
        <v>42736990.32</v>
      </c>
      <c r="BI461" s="212">
        <f t="shared" si="40"/>
        <v>726105.9</v>
      </c>
      <c r="BJ461" s="212">
        <f t="shared" si="40"/>
        <v>549488</v>
      </c>
      <c r="BK461" s="212">
        <f t="shared" si="40"/>
        <v>1032842</v>
      </c>
      <c r="BL461" s="212">
        <f t="shared" si="40"/>
        <v>1227027</v>
      </c>
      <c r="BM461" s="212">
        <f t="shared" si="40"/>
        <v>25172414.75</v>
      </c>
      <c r="BN461" s="212">
        <f t="shared" si="40"/>
        <v>2505227.25</v>
      </c>
      <c r="BO461" s="212">
        <f t="shared" si="40"/>
        <v>1211513.8599999999</v>
      </c>
      <c r="BP461" s="212">
        <f t="shared" ref="BP461:CM461" si="41">+BP27+BP28</f>
        <v>3178092.9</v>
      </c>
      <c r="BQ461" s="212">
        <f t="shared" si="41"/>
        <v>1166379.55</v>
      </c>
      <c r="BR461" s="212">
        <f t="shared" si="41"/>
        <v>1438370.82</v>
      </c>
      <c r="BS461" s="212">
        <f t="shared" si="41"/>
        <v>128193419.68000001</v>
      </c>
      <c r="BT461" s="212">
        <f t="shared" si="41"/>
        <v>1314610.8999999999</v>
      </c>
      <c r="BU461" s="212">
        <f t="shared" si="41"/>
        <v>1510874.04</v>
      </c>
      <c r="BV461" s="212">
        <f t="shared" si="41"/>
        <v>13787320.91</v>
      </c>
      <c r="BW461" s="212">
        <f t="shared" si="41"/>
        <v>220719</v>
      </c>
      <c r="BX461" s="212">
        <f t="shared" si="41"/>
        <v>1028955.5</v>
      </c>
      <c r="BY461" s="212">
        <f t="shared" si="41"/>
        <v>8289020.1600000001</v>
      </c>
      <c r="BZ461" s="212">
        <f t="shared" si="41"/>
        <v>596516.9</v>
      </c>
      <c r="CA461" s="212">
        <f t="shared" si="41"/>
        <v>1209446.7</v>
      </c>
      <c r="CB461" s="212">
        <f t="shared" si="41"/>
        <v>812246</v>
      </c>
      <c r="CC461" s="212">
        <f t="shared" si="41"/>
        <v>2334095</v>
      </c>
      <c r="CD461" s="212">
        <f t="shared" si="41"/>
        <v>5944463.4000000004</v>
      </c>
      <c r="CE461" s="212">
        <f t="shared" si="41"/>
        <v>2587598.13</v>
      </c>
      <c r="CF461" s="212">
        <f t="shared" si="41"/>
        <v>4658553.9000000004</v>
      </c>
      <c r="CG461" s="212">
        <f t="shared" si="41"/>
        <v>610985.5</v>
      </c>
      <c r="CH461" s="212">
        <f t="shared" si="41"/>
        <v>702999</v>
      </c>
      <c r="CI461" s="212">
        <f t="shared" si="41"/>
        <v>641981.04</v>
      </c>
      <c r="CJ461" s="212">
        <f t="shared" si="41"/>
        <v>588967.5</v>
      </c>
      <c r="CK461" s="212">
        <f t="shared" si="41"/>
        <v>8157754.5099999998</v>
      </c>
      <c r="CL461" s="212">
        <f t="shared" si="41"/>
        <v>620025</v>
      </c>
      <c r="CM461" s="212">
        <f t="shared" si="41"/>
        <v>608804.19999999995</v>
      </c>
    </row>
    <row r="462" spans="3:91" s="122" customFormat="1" ht="24.6" hidden="1">
      <c r="C462" s="209">
        <v>12</v>
      </c>
      <c r="D462" s="213">
        <f t="shared" ref="D462:AI462" si="42">+D117+D118+D119+D120+D121+D122+D123+D124+D125</f>
        <v>2372264.6</v>
      </c>
      <c r="E462" s="213">
        <f t="shared" si="42"/>
        <v>51110.39</v>
      </c>
      <c r="F462" s="213">
        <f t="shared" si="42"/>
        <v>575674.53</v>
      </c>
      <c r="G462" s="213">
        <f t="shared" si="42"/>
        <v>299743.15000000002</v>
      </c>
      <c r="H462" s="213">
        <f t="shared" si="42"/>
        <v>6183.04</v>
      </c>
      <c r="I462" s="213">
        <f t="shared" si="42"/>
        <v>509177.72</v>
      </c>
      <c r="J462" s="213">
        <f t="shared" si="42"/>
        <v>304955</v>
      </c>
      <c r="K462" s="213">
        <f t="shared" si="42"/>
        <v>57203.92</v>
      </c>
      <c r="L462" s="213">
        <f t="shared" si="42"/>
        <v>0</v>
      </c>
      <c r="M462" s="213">
        <f t="shared" si="42"/>
        <v>21622.54</v>
      </c>
      <c r="N462" s="213">
        <f t="shared" si="42"/>
        <v>232532.94</v>
      </c>
      <c r="O462" s="213">
        <f t="shared" si="42"/>
        <v>0</v>
      </c>
      <c r="P462" s="213">
        <f t="shared" si="42"/>
        <v>297584.76</v>
      </c>
      <c r="Q462" s="213">
        <f t="shared" si="42"/>
        <v>232307.96</v>
      </c>
      <c r="R462" s="213">
        <f t="shared" si="42"/>
        <v>1343870</v>
      </c>
      <c r="S462" s="213">
        <f t="shared" si="42"/>
        <v>461973.39</v>
      </c>
      <c r="T462" s="213">
        <f t="shared" si="42"/>
        <v>126846.75</v>
      </c>
      <c r="U462" s="213">
        <f t="shared" si="42"/>
        <v>109322</v>
      </c>
      <c r="V462" s="213">
        <f t="shared" si="42"/>
        <v>0</v>
      </c>
      <c r="W462" s="213">
        <f t="shared" si="42"/>
        <v>35367.48000000001</v>
      </c>
      <c r="X462" s="213">
        <f t="shared" si="42"/>
        <v>2968070.45</v>
      </c>
      <c r="Y462" s="213">
        <f t="shared" si="42"/>
        <v>106333.44000000002</v>
      </c>
      <c r="Z462" s="213">
        <f t="shared" si="42"/>
        <v>796316.69000000006</v>
      </c>
      <c r="AA462" s="213">
        <f t="shared" si="42"/>
        <v>123536</v>
      </c>
      <c r="AB462" s="213">
        <f t="shared" si="42"/>
        <v>166710.35999999999</v>
      </c>
      <c r="AC462" s="213">
        <f t="shared" si="42"/>
        <v>417534.27</v>
      </c>
      <c r="AD462" s="213">
        <f t="shared" si="42"/>
        <v>1528682</v>
      </c>
      <c r="AE462" s="213">
        <f t="shared" si="42"/>
        <v>166992.15</v>
      </c>
      <c r="AF462" s="213">
        <f t="shared" si="42"/>
        <v>11771</v>
      </c>
      <c r="AG462" s="213">
        <f t="shared" si="42"/>
        <v>182082</v>
      </c>
      <c r="AH462" s="213">
        <f t="shared" si="42"/>
        <v>172605.66999999998</v>
      </c>
      <c r="AI462" s="213">
        <f t="shared" si="42"/>
        <v>30460</v>
      </c>
      <c r="AJ462" s="213">
        <f t="shared" ref="AJ462:BO462" si="43">+AJ117+AJ118+AJ119+AJ120+AJ121+AJ122+AJ123+AJ124+AJ125</f>
        <v>281945.45</v>
      </c>
      <c r="AK462" s="213">
        <f t="shared" si="43"/>
        <v>73307</v>
      </c>
      <c r="AL462" s="213">
        <f t="shared" si="43"/>
        <v>908926.57000000007</v>
      </c>
      <c r="AM462" s="213">
        <f t="shared" si="43"/>
        <v>4000</v>
      </c>
      <c r="AN462" s="213">
        <f t="shared" si="43"/>
        <v>25617.98</v>
      </c>
      <c r="AO462" s="213">
        <f t="shared" si="43"/>
        <v>126617.45</v>
      </c>
      <c r="AP462" s="213">
        <f t="shared" si="43"/>
        <v>632804.67000000004</v>
      </c>
      <c r="AQ462" s="213">
        <f t="shared" si="43"/>
        <v>114033.07</v>
      </c>
      <c r="AR462" s="213">
        <f t="shared" si="43"/>
        <v>24948</v>
      </c>
      <c r="AS462" s="213">
        <f t="shared" si="43"/>
        <v>4365</v>
      </c>
      <c r="AT462" s="213">
        <f t="shared" si="43"/>
        <v>0</v>
      </c>
      <c r="AU462" s="213">
        <f t="shared" si="43"/>
        <v>71500</v>
      </c>
      <c r="AV462" s="213">
        <f t="shared" si="43"/>
        <v>162335.57999999999</v>
      </c>
      <c r="AW462" s="213">
        <f t="shared" si="43"/>
        <v>644239.63</v>
      </c>
      <c r="AX462" s="213">
        <f t="shared" si="43"/>
        <v>51763</v>
      </c>
      <c r="AY462" s="213">
        <f t="shared" si="43"/>
        <v>128817.98</v>
      </c>
      <c r="AZ462" s="213">
        <f t="shared" si="43"/>
        <v>169415</v>
      </c>
      <c r="BA462" s="213">
        <f t="shared" si="43"/>
        <v>501091.91</v>
      </c>
      <c r="BB462" s="213">
        <f t="shared" si="43"/>
        <v>378125.9</v>
      </c>
      <c r="BC462" s="213">
        <f t="shared" si="43"/>
        <v>23838</v>
      </c>
      <c r="BD462" s="213">
        <f t="shared" si="43"/>
        <v>3396017.73</v>
      </c>
      <c r="BE462" s="213">
        <f t="shared" si="43"/>
        <v>463466.26</v>
      </c>
      <c r="BF462" s="213">
        <f t="shared" si="43"/>
        <v>158831.10999999999</v>
      </c>
      <c r="BG462" s="213">
        <f t="shared" si="43"/>
        <v>220315.51</v>
      </c>
      <c r="BH462" s="213">
        <f t="shared" si="43"/>
        <v>2109096.37</v>
      </c>
      <c r="BI462" s="213">
        <f t="shared" si="43"/>
        <v>277299</v>
      </c>
      <c r="BJ462" s="213">
        <f t="shared" si="43"/>
        <v>4921.3</v>
      </c>
      <c r="BK462" s="213">
        <f t="shared" si="43"/>
        <v>132000</v>
      </c>
      <c r="BL462" s="213">
        <f t="shared" si="43"/>
        <v>0</v>
      </c>
      <c r="BM462" s="213">
        <f t="shared" si="43"/>
        <v>13497.75</v>
      </c>
      <c r="BN462" s="213">
        <f t="shared" si="43"/>
        <v>79500</v>
      </c>
      <c r="BO462" s="213">
        <f t="shared" si="43"/>
        <v>239994</v>
      </c>
      <c r="BP462" s="213">
        <f t="shared" ref="BP462:CM462" si="44">+BP117+BP118+BP119+BP120+BP121+BP122+BP123+BP124+BP125</f>
        <v>553660</v>
      </c>
      <c r="BQ462" s="213">
        <f t="shared" si="44"/>
        <v>138906.96</v>
      </c>
      <c r="BR462" s="213">
        <f t="shared" si="44"/>
        <v>42790</v>
      </c>
      <c r="BS462" s="213">
        <f t="shared" si="44"/>
        <v>5100929.18</v>
      </c>
      <c r="BT462" s="213">
        <f t="shared" si="44"/>
        <v>351000</v>
      </c>
      <c r="BU462" s="213">
        <f t="shared" si="44"/>
        <v>297727.8</v>
      </c>
      <c r="BV462" s="213">
        <f t="shared" si="44"/>
        <v>259132.53000000003</v>
      </c>
      <c r="BW462" s="213">
        <f t="shared" si="44"/>
        <v>11747.78</v>
      </c>
      <c r="BX462" s="213">
        <f t="shared" si="44"/>
        <v>262900</v>
      </c>
      <c r="BY462" s="213">
        <f t="shared" si="44"/>
        <v>0</v>
      </c>
      <c r="BZ462" s="213">
        <f t="shared" si="44"/>
        <v>618.29999999999995</v>
      </c>
      <c r="CA462" s="213">
        <f t="shared" si="44"/>
        <v>0</v>
      </c>
      <c r="CB462" s="213">
        <f t="shared" si="44"/>
        <v>234970</v>
      </c>
      <c r="CC462" s="213">
        <f t="shared" si="44"/>
        <v>49529.47</v>
      </c>
      <c r="CD462" s="213">
        <f t="shared" si="44"/>
        <v>7984.75</v>
      </c>
      <c r="CE462" s="213">
        <f t="shared" si="44"/>
        <v>410630.33</v>
      </c>
      <c r="CF462" s="213">
        <f t="shared" si="44"/>
        <v>986.94</v>
      </c>
      <c r="CG462" s="213">
        <f t="shared" si="44"/>
        <v>3311.35</v>
      </c>
      <c r="CH462" s="213">
        <f t="shared" si="44"/>
        <v>0</v>
      </c>
      <c r="CI462" s="213">
        <f t="shared" si="44"/>
        <v>2118801.25</v>
      </c>
      <c r="CJ462" s="213">
        <f t="shared" si="44"/>
        <v>0</v>
      </c>
      <c r="CK462" s="213">
        <f t="shared" si="44"/>
        <v>332603.33999999997</v>
      </c>
      <c r="CL462" s="213">
        <f t="shared" si="44"/>
        <v>0</v>
      </c>
      <c r="CM462" s="213">
        <f t="shared" si="44"/>
        <v>0</v>
      </c>
    </row>
    <row r="463" spans="3:91" s="122" customFormat="1" ht="24.6" hidden="1">
      <c r="C463" s="209">
        <v>13</v>
      </c>
      <c r="D463" s="212">
        <f t="shared" ref="D463:AI463" si="45">+D52</f>
        <v>0</v>
      </c>
      <c r="E463" s="212">
        <f t="shared" si="45"/>
        <v>0</v>
      </c>
      <c r="F463" s="212">
        <f t="shared" si="45"/>
        <v>0</v>
      </c>
      <c r="G463" s="212">
        <f t="shared" si="45"/>
        <v>0</v>
      </c>
      <c r="H463" s="212">
        <f t="shared" si="45"/>
        <v>0</v>
      </c>
      <c r="I463" s="212">
        <f t="shared" si="45"/>
        <v>0</v>
      </c>
      <c r="J463" s="212">
        <f t="shared" si="45"/>
        <v>0</v>
      </c>
      <c r="K463" s="212">
        <f t="shared" si="45"/>
        <v>0</v>
      </c>
      <c r="L463" s="212">
        <f t="shared" si="45"/>
        <v>0</v>
      </c>
      <c r="M463" s="212">
        <f t="shared" si="45"/>
        <v>0</v>
      </c>
      <c r="N463" s="212">
        <f t="shared" si="45"/>
        <v>0</v>
      </c>
      <c r="O463" s="212">
        <f t="shared" si="45"/>
        <v>0</v>
      </c>
      <c r="P463" s="212">
        <f t="shared" si="45"/>
        <v>6623378.2000000002</v>
      </c>
      <c r="Q463" s="212">
        <f t="shared" si="45"/>
        <v>1900107.27</v>
      </c>
      <c r="R463" s="212">
        <f t="shared" si="45"/>
        <v>2392947.86</v>
      </c>
      <c r="S463" s="212">
        <f t="shared" si="45"/>
        <v>2959781.9</v>
      </c>
      <c r="T463" s="212">
        <f t="shared" si="45"/>
        <v>1403621.29</v>
      </c>
      <c r="U463" s="212">
        <f t="shared" si="45"/>
        <v>1408167.64</v>
      </c>
      <c r="V463" s="212">
        <f t="shared" si="45"/>
        <v>0</v>
      </c>
      <c r="W463" s="212">
        <f t="shared" si="45"/>
        <v>488414.09</v>
      </c>
      <c r="X463" s="212">
        <f t="shared" si="45"/>
        <v>0</v>
      </c>
      <c r="Y463" s="212">
        <f t="shared" si="45"/>
        <v>0</v>
      </c>
      <c r="Z463" s="212">
        <f t="shared" si="45"/>
        <v>1340890.21</v>
      </c>
      <c r="AA463" s="212">
        <f t="shared" si="45"/>
        <v>1818590.55</v>
      </c>
      <c r="AB463" s="212">
        <f t="shared" si="45"/>
        <v>434733.8</v>
      </c>
      <c r="AC463" s="212">
        <f t="shared" si="45"/>
        <v>0</v>
      </c>
      <c r="AD463" s="212">
        <f t="shared" si="45"/>
        <v>0</v>
      </c>
      <c r="AE463" s="212">
        <f t="shared" si="45"/>
        <v>3106764.17</v>
      </c>
      <c r="AF463" s="212">
        <f t="shared" si="45"/>
        <v>1109826.9099999999</v>
      </c>
      <c r="AG463" s="212">
        <f t="shared" si="45"/>
        <v>1008674.71</v>
      </c>
      <c r="AH463" s="212">
        <f t="shared" si="45"/>
        <v>1294130.5</v>
      </c>
      <c r="AI463" s="212">
        <f t="shared" si="45"/>
        <v>1502208.2</v>
      </c>
      <c r="AJ463" s="212">
        <f t="shared" ref="AJ463:BO463" si="46">+AJ52</f>
        <v>1156463.42</v>
      </c>
      <c r="AK463" s="212">
        <f t="shared" si="46"/>
        <v>924639.28</v>
      </c>
      <c r="AL463" s="212">
        <f t="shared" si="46"/>
        <v>0</v>
      </c>
      <c r="AM463" s="212">
        <f t="shared" si="46"/>
        <v>0</v>
      </c>
      <c r="AN463" s="212">
        <f t="shared" si="46"/>
        <v>6000</v>
      </c>
      <c r="AO463" s="212">
        <f t="shared" si="46"/>
        <v>0</v>
      </c>
      <c r="AP463" s="212">
        <f t="shared" si="46"/>
        <v>0</v>
      </c>
      <c r="AQ463" s="212">
        <f t="shared" si="46"/>
        <v>0</v>
      </c>
      <c r="AR463" s="212">
        <f t="shared" si="46"/>
        <v>0</v>
      </c>
      <c r="AS463" s="212">
        <f t="shared" si="46"/>
        <v>0</v>
      </c>
      <c r="AT463" s="212">
        <f t="shared" si="46"/>
        <v>0</v>
      </c>
      <c r="AU463" s="212">
        <f t="shared" si="46"/>
        <v>0</v>
      </c>
      <c r="AV463" s="212">
        <f t="shared" si="46"/>
        <v>0</v>
      </c>
      <c r="AW463" s="212">
        <f t="shared" si="46"/>
        <v>0</v>
      </c>
      <c r="AX463" s="212">
        <f t="shared" si="46"/>
        <v>0</v>
      </c>
      <c r="AY463" s="212">
        <f t="shared" si="46"/>
        <v>0</v>
      </c>
      <c r="AZ463" s="212">
        <f t="shared" si="46"/>
        <v>0</v>
      </c>
      <c r="BA463" s="212">
        <f t="shared" si="46"/>
        <v>0</v>
      </c>
      <c r="BB463" s="212">
        <f t="shared" si="46"/>
        <v>0</v>
      </c>
      <c r="BC463" s="212">
        <f t="shared" si="46"/>
        <v>0</v>
      </c>
      <c r="BD463" s="212">
        <f t="shared" si="46"/>
        <v>0</v>
      </c>
      <c r="BE463" s="212">
        <f t="shared" si="46"/>
        <v>0</v>
      </c>
      <c r="BF463" s="212">
        <f t="shared" si="46"/>
        <v>0</v>
      </c>
      <c r="BG463" s="212">
        <f t="shared" si="46"/>
        <v>0</v>
      </c>
      <c r="BH463" s="212">
        <f t="shared" si="46"/>
        <v>0</v>
      </c>
      <c r="BI463" s="212">
        <f t="shared" si="46"/>
        <v>0</v>
      </c>
      <c r="BJ463" s="212">
        <f t="shared" si="46"/>
        <v>0</v>
      </c>
      <c r="BK463" s="212">
        <f t="shared" si="46"/>
        <v>0</v>
      </c>
      <c r="BL463" s="212">
        <f t="shared" si="46"/>
        <v>0</v>
      </c>
      <c r="BM463" s="212">
        <f t="shared" si="46"/>
        <v>0</v>
      </c>
      <c r="BN463" s="212">
        <f t="shared" si="46"/>
        <v>0</v>
      </c>
      <c r="BO463" s="212">
        <f t="shared" si="46"/>
        <v>0</v>
      </c>
      <c r="BP463" s="212">
        <f t="shared" ref="BP463:CM463" si="47">+BP52</f>
        <v>0</v>
      </c>
      <c r="BQ463" s="212">
        <f t="shared" si="47"/>
        <v>0</v>
      </c>
      <c r="BR463" s="212">
        <f t="shared" si="47"/>
        <v>0</v>
      </c>
      <c r="BS463" s="212">
        <f t="shared" si="47"/>
        <v>30775444.48</v>
      </c>
      <c r="BT463" s="212">
        <f t="shared" si="47"/>
        <v>0</v>
      </c>
      <c r="BU463" s="212">
        <f t="shared" si="47"/>
        <v>2235392.38</v>
      </c>
      <c r="BV463" s="212">
        <f t="shared" si="47"/>
        <v>0</v>
      </c>
      <c r="BW463" s="212">
        <f t="shared" si="47"/>
        <v>73000</v>
      </c>
      <c r="BX463" s="212">
        <f t="shared" si="47"/>
        <v>888000</v>
      </c>
      <c r="BY463" s="212">
        <f t="shared" si="47"/>
        <v>4782837.93</v>
      </c>
      <c r="BZ463" s="212">
        <f t="shared" si="47"/>
        <v>0</v>
      </c>
      <c r="CA463" s="212">
        <f t="shared" si="47"/>
        <v>830000</v>
      </c>
      <c r="CB463" s="212">
        <f t="shared" si="47"/>
        <v>1649955.39</v>
      </c>
      <c r="CC463" s="212">
        <f t="shared" si="47"/>
        <v>0</v>
      </c>
      <c r="CD463" s="212">
        <f t="shared" si="47"/>
        <v>0</v>
      </c>
      <c r="CE463" s="212">
        <f t="shared" si="47"/>
        <v>494147.64</v>
      </c>
      <c r="CF463" s="212">
        <f t="shared" si="47"/>
        <v>0</v>
      </c>
      <c r="CG463" s="212">
        <f t="shared" si="47"/>
        <v>508851.09</v>
      </c>
      <c r="CH463" s="212">
        <f t="shared" si="47"/>
        <v>0</v>
      </c>
      <c r="CI463" s="212">
        <f t="shared" si="47"/>
        <v>513601.22</v>
      </c>
      <c r="CJ463" s="212">
        <f t="shared" si="47"/>
        <v>0</v>
      </c>
      <c r="CK463" s="212">
        <f t="shared" si="47"/>
        <v>4911283.17</v>
      </c>
      <c r="CL463" s="212">
        <f t="shared" si="47"/>
        <v>853632.89</v>
      </c>
      <c r="CM463" s="212">
        <f t="shared" si="47"/>
        <v>0</v>
      </c>
    </row>
    <row r="464" spans="3:91" s="122" customFormat="1" ht="24.6" hidden="1">
      <c r="C464" s="209">
        <v>14</v>
      </c>
      <c r="D464" s="213">
        <f t="shared" ref="D464:AI464" si="48">+D66</f>
        <v>1049464</v>
      </c>
      <c r="E464" s="213">
        <f t="shared" si="48"/>
        <v>4444871.0999999996</v>
      </c>
      <c r="F464" s="213">
        <f t="shared" si="48"/>
        <v>666301.04</v>
      </c>
      <c r="G464" s="213">
        <f t="shared" si="48"/>
        <v>283870</v>
      </c>
      <c r="H464" s="213">
        <f t="shared" si="48"/>
        <v>222956.73</v>
      </c>
      <c r="I464" s="213">
        <f t="shared" si="48"/>
        <v>5156993.4800000004</v>
      </c>
      <c r="J464" s="213">
        <f t="shared" si="48"/>
        <v>2879402.19</v>
      </c>
      <c r="K464" s="213">
        <f t="shared" si="48"/>
        <v>22056135.73</v>
      </c>
      <c r="L464" s="213">
        <f t="shared" si="48"/>
        <v>2237727.9500000002</v>
      </c>
      <c r="M464" s="213">
        <f t="shared" si="48"/>
        <v>595967.88</v>
      </c>
      <c r="N464" s="213">
        <f t="shared" si="48"/>
        <v>9849881.9199999999</v>
      </c>
      <c r="O464" s="213">
        <f t="shared" si="48"/>
        <v>75771.25</v>
      </c>
      <c r="P464" s="213">
        <f t="shared" si="48"/>
        <v>24678263.489999998</v>
      </c>
      <c r="Q464" s="213">
        <f t="shared" si="48"/>
        <v>685468.78</v>
      </c>
      <c r="R464" s="213">
        <f t="shared" si="48"/>
        <v>11321094.23</v>
      </c>
      <c r="S464" s="213">
        <f t="shared" si="48"/>
        <v>4474358.09</v>
      </c>
      <c r="T464" s="213">
        <f t="shared" si="48"/>
        <v>1853137.77</v>
      </c>
      <c r="U464" s="213">
        <f t="shared" si="48"/>
        <v>1121454.0900000001</v>
      </c>
      <c r="V464" s="213">
        <f t="shared" si="48"/>
        <v>529319.28</v>
      </c>
      <c r="W464" s="213">
        <f t="shared" si="48"/>
        <v>80154.880000000005</v>
      </c>
      <c r="X464" s="213">
        <f t="shared" si="48"/>
        <v>80808525.769999996</v>
      </c>
      <c r="Y464" s="213">
        <f t="shared" si="48"/>
        <v>404621.22</v>
      </c>
      <c r="Z464" s="213">
        <f t="shared" si="48"/>
        <v>3570314.47</v>
      </c>
      <c r="AA464" s="213">
        <f t="shared" si="48"/>
        <v>1526653.53</v>
      </c>
      <c r="AB464" s="213">
        <f t="shared" si="48"/>
        <v>206995</v>
      </c>
      <c r="AC464" s="213">
        <f t="shared" si="48"/>
        <v>463631.98</v>
      </c>
      <c r="AD464" s="213">
        <f t="shared" si="48"/>
        <v>124825</v>
      </c>
      <c r="AE464" s="213">
        <f t="shared" si="48"/>
        <v>1158709.05</v>
      </c>
      <c r="AF464" s="213">
        <f t="shared" si="48"/>
        <v>238448.37</v>
      </c>
      <c r="AG464" s="213">
        <f t="shared" si="48"/>
        <v>37331.699999999997</v>
      </c>
      <c r="AH464" s="213">
        <f t="shared" si="48"/>
        <v>2600293.0499999998</v>
      </c>
      <c r="AI464" s="213">
        <f t="shared" si="48"/>
        <v>3838303.91</v>
      </c>
      <c r="AJ464" s="213">
        <f t="shared" ref="AJ464:BO464" si="49">+AJ66</f>
        <v>451373.63</v>
      </c>
      <c r="AK464" s="213">
        <f t="shared" si="49"/>
        <v>852094.8</v>
      </c>
      <c r="AL464" s="213">
        <f t="shared" si="49"/>
        <v>179217511.09</v>
      </c>
      <c r="AM464" s="213">
        <f t="shared" si="49"/>
        <v>692930</v>
      </c>
      <c r="AN464" s="213">
        <f t="shared" si="49"/>
        <v>153292</v>
      </c>
      <c r="AO464" s="213">
        <f t="shared" si="49"/>
        <v>7172837.8300000001</v>
      </c>
      <c r="AP464" s="213">
        <f t="shared" si="49"/>
        <v>2999618.28</v>
      </c>
      <c r="AQ464" s="213">
        <f t="shared" si="49"/>
        <v>1112257</v>
      </c>
      <c r="AR464" s="213">
        <f t="shared" si="49"/>
        <v>148387.75</v>
      </c>
      <c r="AS464" s="213">
        <f t="shared" si="49"/>
        <v>31216215.52</v>
      </c>
      <c r="AT464" s="213">
        <f t="shared" si="49"/>
        <v>1294221.8600000001</v>
      </c>
      <c r="AU464" s="213">
        <f t="shared" si="49"/>
        <v>754238.28</v>
      </c>
      <c r="AV464" s="213">
        <f t="shared" si="49"/>
        <v>1699678.63</v>
      </c>
      <c r="AW464" s="213">
        <f t="shared" si="49"/>
        <v>121082.28</v>
      </c>
      <c r="AX464" s="213">
        <f t="shared" si="49"/>
        <v>776092.91</v>
      </c>
      <c r="AY464" s="213">
        <f t="shared" si="49"/>
        <v>1266252.8400000001</v>
      </c>
      <c r="AZ464" s="213">
        <f t="shared" si="49"/>
        <v>878277.95</v>
      </c>
      <c r="BA464" s="213">
        <f t="shared" si="49"/>
        <v>495436.78</v>
      </c>
      <c r="BB464" s="213">
        <f t="shared" si="49"/>
        <v>34565342.259999998</v>
      </c>
      <c r="BC464" s="213">
        <f t="shared" si="49"/>
        <v>228882.02</v>
      </c>
      <c r="BD464" s="213">
        <f t="shared" si="49"/>
        <v>35517146.799999997</v>
      </c>
      <c r="BE464" s="213">
        <f t="shared" si="49"/>
        <v>2185868.21</v>
      </c>
      <c r="BF464" s="213">
        <f t="shared" si="49"/>
        <v>749743.3</v>
      </c>
      <c r="BG464" s="213">
        <f t="shared" si="49"/>
        <v>5799862.96</v>
      </c>
      <c r="BH464" s="213">
        <f t="shared" si="49"/>
        <v>29871893.93</v>
      </c>
      <c r="BI464" s="213">
        <f t="shared" si="49"/>
        <v>642835.01</v>
      </c>
      <c r="BJ464" s="213">
        <f t="shared" si="49"/>
        <v>1385734.47</v>
      </c>
      <c r="BK464" s="213">
        <f t="shared" si="49"/>
        <v>1763368.48</v>
      </c>
      <c r="BL464" s="213">
        <f t="shared" si="49"/>
        <v>648872.06000000006</v>
      </c>
      <c r="BM464" s="213">
        <f t="shared" si="49"/>
        <v>21318256.699999999</v>
      </c>
      <c r="BN464" s="213">
        <f t="shared" si="49"/>
        <v>1837277.78</v>
      </c>
      <c r="BO464" s="213">
        <f t="shared" si="49"/>
        <v>4056550.33</v>
      </c>
      <c r="BP464" s="213">
        <f t="shared" ref="BP464:CM464" si="50">+BP66</f>
        <v>1466715.75</v>
      </c>
      <c r="BQ464" s="213">
        <f t="shared" si="50"/>
        <v>506374.3</v>
      </c>
      <c r="BR464" s="213">
        <f t="shared" si="50"/>
        <v>991455.2</v>
      </c>
      <c r="BS464" s="213">
        <f t="shared" si="50"/>
        <v>46488141.369999997</v>
      </c>
      <c r="BT464" s="213">
        <f t="shared" si="50"/>
        <v>872493.08</v>
      </c>
      <c r="BU464" s="213">
        <f t="shared" si="50"/>
        <v>487223.26</v>
      </c>
      <c r="BV464" s="213">
        <f t="shared" si="50"/>
        <v>27893953.239999998</v>
      </c>
      <c r="BW464" s="213">
        <f t="shared" si="50"/>
        <v>17915</v>
      </c>
      <c r="BX464" s="213">
        <f t="shared" si="50"/>
        <v>351811.89</v>
      </c>
      <c r="BY464" s="213">
        <f t="shared" si="50"/>
        <v>4668164.8499999996</v>
      </c>
      <c r="BZ464" s="213">
        <f t="shared" si="50"/>
        <v>728017.25</v>
      </c>
      <c r="CA464" s="213">
        <f t="shared" si="50"/>
        <v>415906.91</v>
      </c>
      <c r="CB464" s="213">
        <f t="shared" si="50"/>
        <v>976964</v>
      </c>
      <c r="CC464" s="213">
        <f t="shared" si="50"/>
        <v>7246528.9400000004</v>
      </c>
      <c r="CD464" s="213">
        <f t="shared" si="50"/>
        <v>5945133.2300000004</v>
      </c>
      <c r="CE464" s="213">
        <f t="shared" si="50"/>
        <v>1060458.26</v>
      </c>
      <c r="CF464" s="213">
        <f t="shared" si="50"/>
        <v>7393921.75</v>
      </c>
      <c r="CG464" s="213">
        <f t="shared" si="50"/>
        <v>507278.52</v>
      </c>
      <c r="CH464" s="213">
        <f t="shared" si="50"/>
        <v>298071.07</v>
      </c>
      <c r="CI464" s="213">
        <f t="shared" si="50"/>
        <v>330599.25</v>
      </c>
      <c r="CJ464" s="213">
        <f t="shared" si="50"/>
        <v>1062483.8</v>
      </c>
      <c r="CK464" s="213">
        <f t="shared" si="50"/>
        <v>22094257.75</v>
      </c>
      <c r="CL464" s="213">
        <f t="shared" si="50"/>
        <v>64696</v>
      </c>
      <c r="CM464" s="213">
        <f t="shared" si="50"/>
        <v>747223.11</v>
      </c>
    </row>
    <row r="465" spans="3:91" s="122" customFormat="1" ht="24.6" hidden="1">
      <c r="C465" s="209">
        <v>15</v>
      </c>
      <c r="D465" s="212">
        <f t="shared" ref="D465:AI465" si="51">+D15+D16+D17+D18+D19+D20+D21+D22</f>
        <v>4598583</v>
      </c>
      <c r="E465" s="212">
        <f t="shared" si="51"/>
        <v>0</v>
      </c>
      <c r="F465" s="212">
        <f t="shared" si="51"/>
        <v>3440</v>
      </c>
      <c r="G465" s="212">
        <f t="shared" si="51"/>
        <v>0</v>
      </c>
      <c r="H465" s="212">
        <f t="shared" si="51"/>
        <v>40930</v>
      </c>
      <c r="I465" s="212">
        <f t="shared" si="51"/>
        <v>49287</v>
      </c>
      <c r="J465" s="212">
        <f t="shared" si="51"/>
        <v>0</v>
      </c>
      <c r="K465" s="212">
        <f t="shared" si="51"/>
        <v>0</v>
      </c>
      <c r="L465" s="212">
        <f t="shared" si="51"/>
        <v>0</v>
      </c>
      <c r="M465" s="212">
        <f t="shared" si="51"/>
        <v>255538</v>
      </c>
      <c r="N465" s="212">
        <f t="shared" si="51"/>
        <v>94890</v>
      </c>
      <c r="O465" s="212">
        <f t="shared" si="51"/>
        <v>0</v>
      </c>
      <c r="P465" s="212">
        <f t="shared" si="51"/>
        <v>871122</v>
      </c>
      <c r="Q465" s="212">
        <f t="shared" si="51"/>
        <v>0</v>
      </c>
      <c r="R465" s="212">
        <f t="shared" si="51"/>
        <v>1650</v>
      </c>
      <c r="S465" s="212">
        <f t="shared" si="51"/>
        <v>6860</v>
      </c>
      <c r="T465" s="212">
        <f t="shared" si="51"/>
        <v>45400</v>
      </c>
      <c r="U465" s="212">
        <f t="shared" si="51"/>
        <v>4900</v>
      </c>
      <c r="V465" s="212">
        <f t="shared" si="51"/>
        <v>74740</v>
      </c>
      <c r="W465" s="212">
        <f t="shared" si="51"/>
        <v>0</v>
      </c>
      <c r="X465" s="212">
        <f t="shared" si="51"/>
        <v>6924686</v>
      </c>
      <c r="Y465" s="212">
        <f t="shared" si="51"/>
        <v>79910</v>
      </c>
      <c r="Z465" s="212">
        <f t="shared" si="51"/>
        <v>10610</v>
      </c>
      <c r="AA465" s="212">
        <f t="shared" si="51"/>
        <v>102200</v>
      </c>
      <c r="AB465" s="212">
        <f t="shared" si="51"/>
        <v>0</v>
      </c>
      <c r="AC465" s="212">
        <f t="shared" si="51"/>
        <v>0</v>
      </c>
      <c r="AD465" s="212">
        <f t="shared" si="51"/>
        <v>37699</v>
      </c>
      <c r="AE465" s="212">
        <f t="shared" si="51"/>
        <v>131110</v>
      </c>
      <c r="AF465" s="212">
        <f t="shared" si="51"/>
        <v>0</v>
      </c>
      <c r="AG465" s="212">
        <f t="shared" si="51"/>
        <v>0</v>
      </c>
      <c r="AH465" s="212">
        <f t="shared" si="51"/>
        <v>0</v>
      </c>
      <c r="AI465" s="212">
        <f t="shared" si="51"/>
        <v>56600</v>
      </c>
      <c r="AJ465" s="212">
        <f t="shared" ref="AJ465:BO465" si="52">+AJ15+AJ16+AJ17+AJ18+AJ19+AJ20+AJ21+AJ22</f>
        <v>4770</v>
      </c>
      <c r="AK465" s="212">
        <f t="shared" si="52"/>
        <v>0</v>
      </c>
      <c r="AL465" s="212">
        <f t="shared" si="52"/>
        <v>9900546.5399999991</v>
      </c>
      <c r="AM465" s="212">
        <f t="shared" si="52"/>
        <v>0</v>
      </c>
      <c r="AN465" s="212">
        <f t="shared" si="52"/>
        <v>0</v>
      </c>
      <c r="AO465" s="212">
        <f t="shared" si="52"/>
        <v>7612331</v>
      </c>
      <c r="AP465" s="212">
        <f t="shared" si="52"/>
        <v>9260</v>
      </c>
      <c r="AQ465" s="212">
        <f t="shared" si="52"/>
        <v>169387</v>
      </c>
      <c r="AR465" s="212">
        <f t="shared" si="52"/>
        <v>0</v>
      </c>
      <c r="AS465" s="212">
        <f t="shared" si="52"/>
        <v>171406</v>
      </c>
      <c r="AT465" s="212">
        <f t="shared" si="52"/>
        <v>0</v>
      </c>
      <c r="AU465" s="212">
        <f t="shared" si="52"/>
        <v>0</v>
      </c>
      <c r="AV465" s="212">
        <f t="shared" si="52"/>
        <v>0</v>
      </c>
      <c r="AW465" s="212">
        <f t="shared" si="52"/>
        <v>0</v>
      </c>
      <c r="AX465" s="212">
        <f t="shared" si="52"/>
        <v>63993.5</v>
      </c>
      <c r="AY465" s="212">
        <f t="shared" si="52"/>
        <v>0</v>
      </c>
      <c r="AZ465" s="212">
        <f t="shared" si="52"/>
        <v>0</v>
      </c>
      <c r="BA465" s="212">
        <f t="shared" si="52"/>
        <v>0</v>
      </c>
      <c r="BB465" s="212">
        <f t="shared" si="52"/>
        <v>531076.5</v>
      </c>
      <c r="BC465" s="212">
        <f t="shared" si="52"/>
        <v>0</v>
      </c>
      <c r="BD465" s="212">
        <f t="shared" si="52"/>
        <v>3835815.5</v>
      </c>
      <c r="BE465" s="212">
        <f t="shared" si="52"/>
        <v>350133</v>
      </c>
      <c r="BF465" s="212">
        <f t="shared" si="52"/>
        <v>69275</v>
      </c>
      <c r="BG465" s="212">
        <f t="shared" si="52"/>
        <v>43080</v>
      </c>
      <c r="BH465" s="212">
        <f t="shared" si="52"/>
        <v>599760</v>
      </c>
      <c r="BI465" s="212">
        <f t="shared" si="52"/>
        <v>0</v>
      </c>
      <c r="BJ465" s="212">
        <f t="shared" si="52"/>
        <v>1000</v>
      </c>
      <c r="BK465" s="212">
        <f t="shared" si="52"/>
        <v>155691</v>
      </c>
      <c r="BL465" s="212">
        <f t="shared" si="52"/>
        <v>45520</v>
      </c>
      <c r="BM465" s="212">
        <f t="shared" si="52"/>
        <v>909264.91</v>
      </c>
      <c r="BN465" s="212">
        <f t="shared" si="52"/>
        <v>163330</v>
      </c>
      <c r="BO465" s="212">
        <f t="shared" si="52"/>
        <v>67495</v>
      </c>
      <c r="BP465" s="212">
        <f t="shared" ref="BP465:CM465" si="53">+BP15+BP16+BP17+BP18+BP19+BP20+BP21+BP22</f>
        <v>126431</v>
      </c>
      <c r="BQ465" s="212">
        <f t="shared" si="53"/>
        <v>680</v>
      </c>
      <c r="BR465" s="212">
        <f t="shared" si="53"/>
        <v>0</v>
      </c>
      <c r="BS465" s="212">
        <f t="shared" si="53"/>
        <v>3044790</v>
      </c>
      <c r="BT465" s="212">
        <f t="shared" si="53"/>
        <v>85930</v>
      </c>
      <c r="BU465" s="212">
        <f t="shared" si="53"/>
        <v>0</v>
      </c>
      <c r="BV465" s="212">
        <f t="shared" si="53"/>
        <v>382642</v>
      </c>
      <c r="BW465" s="212">
        <f t="shared" si="53"/>
        <v>873710</v>
      </c>
      <c r="BX465" s="212">
        <f t="shared" si="53"/>
        <v>20635</v>
      </c>
      <c r="BY465" s="212">
        <f t="shared" si="53"/>
        <v>557055</v>
      </c>
      <c r="BZ465" s="212">
        <f t="shared" si="53"/>
        <v>47761.66</v>
      </c>
      <c r="CA465" s="212">
        <f t="shared" si="53"/>
        <v>0</v>
      </c>
      <c r="CB465" s="212">
        <f t="shared" si="53"/>
        <v>113350</v>
      </c>
      <c r="CC465" s="212">
        <f t="shared" si="53"/>
        <v>0</v>
      </c>
      <c r="CD465" s="212">
        <f t="shared" si="53"/>
        <v>15030</v>
      </c>
      <c r="CE465" s="212">
        <f t="shared" si="53"/>
        <v>150344</v>
      </c>
      <c r="CF465" s="212">
        <f t="shared" si="53"/>
        <v>23090</v>
      </c>
      <c r="CG465" s="212">
        <f t="shared" si="53"/>
        <v>0</v>
      </c>
      <c r="CH465" s="212">
        <f t="shared" si="53"/>
        <v>0</v>
      </c>
      <c r="CI465" s="212">
        <f t="shared" si="53"/>
        <v>0</v>
      </c>
      <c r="CJ465" s="212">
        <f t="shared" si="53"/>
        <v>12350</v>
      </c>
      <c r="CK465" s="212">
        <f t="shared" si="53"/>
        <v>61416</v>
      </c>
      <c r="CL465" s="212">
        <f t="shared" si="53"/>
        <v>0</v>
      </c>
      <c r="CM465" s="212">
        <f t="shared" si="53"/>
        <v>0</v>
      </c>
    </row>
    <row r="466" spans="3:91" s="122" customFormat="1" ht="24.6" hidden="1">
      <c r="C466" s="210">
        <v>16</v>
      </c>
      <c r="D466" s="213">
        <f t="shared" ref="D466:AI466" si="54">+D140</f>
        <v>0</v>
      </c>
      <c r="E466" s="213">
        <f t="shared" si="54"/>
        <v>0</v>
      </c>
      <c r="F466" s="213">
        <f t="shared" si="54"/>
        <v>0</v>
      </c>
      <c r="G466" s="213">
        <f t="shared" si="54"/>
        <v>0</v>
      </c>
      <c r="H466" s="213">
        <f t="shared" si="54"/>
        <v>0</v>
      </c>
      <c r="I466" s="213">
        <f t="shared" si="54"/>
        <v>0</v>
      </c>
      <c r="J466" s="213">
        <f t="shared" si="54"/>
        <v>0</v>
      </c>
      <c r="K466" s="213">
        <f t="shared" si="54"/>
        <v>0</v>
      </c>
      <c r="L466" s="213">
        <f t="shared" si="54"/>
        <v>0</v>
      </c>
      <c r="M466" s="213">
        <f t="shared" si="54"/>
        <v>0</v>
      </c>
      <c r="N466" s="213">
        <f t="shared" si="54"/>
        <v>0</v>
      </c>
      <c r="O466" s="213">
        <f t="shared" si="54"/>
        <v>0</v>
      </c>
      <c r="P466" s="213">
        <f t="shared" si="54"/>
        <v>0</v>
      </c>
      <c r="Q466" s="213">
        <f t="shared" si="54"/>
        <v>0</v>
      </c>
      <c r="R466" s="213">
        <f t="shared" si="54"/>
        <v>0</v>
      </c>
      <c r="S466" s="213">
        <f t="shared" si="54"/>
        <v>0</v>
      </c>
      <c r="T466" s="213">
        <f t="shared" si="54"/>
        <v>0</v>
      </c>
      <c r="U466" s="213">
        <f t="shared" si="54"/>
        <v>0</v>
      </c>
      <c r="V466" s="213">
        <f t="shared" si="54"/>
        <v>0</v>
      </c>
      <c r="W466" s="213">
        <f t="shared" si="54"/>
        <v>0</v>
      </c>
      <c r="X466" s="213">
        <f t="shared" si="54"/>
        <v>0</v>
      </c>
      <c r="Y466" s="213">
        <f t="shared" si="54"/>
        <v>0</v>
      </c>
      <c r="Z466" s="213">
        <f t="shared" si="54"/>
        <v>0</v>
      </c>
      <c r="AA466" s="213">
        <f t="shared" si="54"/>
        <v>0</v>
      </c>
      <c r="AB466" s="213">
        <f t="shared" si="54"/>
        <v>0</v>
      </c>
      <c r="AC466" s="213">
        <f t="shared" si="54"/>
        <v>0</v>
      </c>
      <c r="AD466" s="213">
        <f t="shared" si="54"/>
        <v>0</v>
      </c>
      <c r="AE466" s="213">
        <f t="shared" si="54"/>
        <v>0</v>
      </c>
      <c r="AF466" s="213">
        <f t="shared" si="54"/>
        <v>0</v>
      </c>
      <c r="AG466" s="213">
        <f t="shared" si="54"/>
        <v>0</v>
      </c>
      <c r="AH466" s="213">
        <f t="shared" si="54"/>
        <v>0</v>
      </c>
      <c r="AI466" s="213">
        <f t="shared" si="54"/>
        <v>0</v>
      </c>
      <c r="AJ466" s="213">
        <f t="shared" ref="AJ466:BO466" si="55">+AJ140</f>
        <v>0</v>
      </c>
      <c r="AK466" s="213">
        <f t="shared" si="55"/>
        <v>0</v>
      </c>
      <c r="AL466" s="213">
        <f t="shared" si="55"/>
        <v>0</v>
      </c>
      <c r="AM466" s="213">
        <f t="shared" si="55"/>
        <v>0</v>
      </c>
      <c r="AN466" s="213">
        <f t="shared" si="55"/>
        <v>0</v>
      </c>
      <c r="AO466" s="213">
        <f t="shared" si="55"/>
        <v>0</v>
      </c>
      <c r="AP466" s="213">
        <f t="shared" si="55"/>
        <v>0</v>
      </c>
      <c r="AQ466" s="213">
        <f t="shared" si="55"/>
        <v>0</v>
      </c>
      <c r="AR466" s="213">
        <f t="shared" si="55"/>
        <v>0</v>
      </c>
      <c r="AS466" s="213">
        <f t="shared" si="55"/>
        <v>0</v>
      </c>
      <c r="AT466" s="213">
        <f t="shared" si="55"/>
        <v>0</v>
      </c>
      <c r="AU466" s="213">
        <f t="shared" si="55"/>
        <v>0</v>
      </c>
      <c r="AV466" s="213">
        <f t="shared" si="55"/>
        <v>0</v>
      </c>
      <c r="AW466" s="213">
        <f t="shared" si="55"/>
        <v>0</v>
      </c>
      <c r="AX466" s="213">
        <f t="shared" si="55"/>
        <v>0</v>
      </c>
      <c r="AY466" s="213">
        <f t="shared" si="55"/>
        <v>0</v>
      </c>
      <c r="AZ466" s="213">
        <f t="shared" si="55"/>
        <v>0</v>
      </c>
      <c r="BA466" s="213">
        <f t="shared" si="55"/>
        <v>0</v>
      </c>
      <c r="BB466" s="213">
        <f t="shared" si="55"/>
        <v>0</v>
      </c>
      <c r="BC466" s="213">
        <f t="shared" si="55"/>
        <v>0</v>
      </c>
      <c r="BD466" s="213">
        <f t="shared" si="55"/>
        <v>0</v>
      </c>
      <c r="BE466" s="213">
        <f t="shared" si="55"/>
        <v>0</v>
      </c>
      <c r="BF466" s="213">
        <f t="shared" si="55"/>
        <v>0</v>
      </c>
      <c r="BG466" s="213">
        <f t="shared" si="55"/>
        <v>0</v>
      </c>
      <c r="BH466" s="213">
        <f t="shared" si="55"/>
        <v>0</v>
      </c>
      <c r="BI466" s="213">
        <f t="shared" si="55"/>
        <v>0</v>
      </c>
      <c r="BJ466" s="213">
        <f t="shared" si="55"/>
        <v>0</v>
      </c>
      <c r="BK466" s="213">
        <f t="shared" si="55"/>
        <v>0</v>
      </c>
      <c r="BL466" s="213">
        <f t="shared" si="55"/>
        <v>0</v>
      </c>
      <c r="BM466" s="213">
        <f t="shared" si="55"/>
        <v>0</v>
      </c>
      <c r="BN466" s="213">
        <f t="shared" si="55"/>
        <v>0</v>
      </c>
      <c r="BO466" s="213">
        <f t="shared" si="55"/>
        <v>0</v>
      </c>
      <c r="BP466" s="213">
        <f t="shared" ref="BP466:CM466" si="56">+BP140</f>
        <v>0</v>
      </c>
      <c r="BQ466" s="213">
        <f t="shared" si="56"/>
        <v>0</v>
      </c>
      <c r="BR466" s="213">
        <f t="shared" si="56"/>
        <v>0</v>
      </c>
      <c r="BS466" s="213">
        <f t="shared" si="56"/>
        <v>0</v>
      </c>
      <c r="BT466" s="213">
        <f t="shared" si="56"/>
        <v>0</v>
      </c>
      <c r="BU466" s="213">
        <f t="shared" si="56"/>
        <v>0</v>
      </c>
      <c r="BV466" s="213">
        <f t="shared" si="56"/>
        <v>0</v>
      </c>
      <c r="BW466" s="213">
        <f t="shared" si="56"/>
        <v>0</v>
      </c>
      <c r="BX466" s="213">
        <f t="shared" si="56"/>
        <v>0</v>
      </c>
      <c r="BY466" s="213">
        <f t="shared" si="56"/>
        <v>0</v>
      </c>
      <c r="BZ466" s="213">
        <f t="shared" si="56"/>
        <v>0</v>
      </c>
      <c r="CA466" s="213">
        <f t="shared" si="56"/>
        <v>0</v>
      </c>
      <c r="CB466" s="213">
        <f t="shared" si="56"/>
        <v>0</v>
      </c>
      <c r="CC466" s="213">
        <f t="shared" si="56"/>
        <v>0</v>
      </c>
      <c r="CD466" s="213">
        <f t="shared" si="56"/>
        <v>0</v>
      </c>
      <c r="CE466" s="213">
        <f t="shared" si="56"/>
        <v>0</v>
      </c>
      <c r="CF466" s="213">
        <f t="shared" si="56"/>
        <v>0</v>
      </c>
      <c r="CG466" s="213">
        <f t="shared" si="56"/>
        <v>0</v>
      </c>
      <c r="CH466" s="213">
        <f t="shared" si="56"/>
        <v>0</v>
      </c>
      <c r="CI466" s="213">
        <f t="shared" si="56"/>
        <v>0</v>
      </c>
      <c r="CJ466" s="213">
        <f t="shared" si="56"/>
        <v>0</v>
      </c>
      <c r="CK466" s="213">
        <f t="shared" si="56"/>
        <v>0</v>
      </c>
      <c r="CL466" s="213">
        <f t="shared" si="56"/>
        <v>0</v>
      </c>
      <c r="CM466" s="213">
        <f t="shared" si="56"/>
        <v>0</v>
      </c>
    </row>
    <row r="467" spans="3:91" s="122" customFormat="1" ht="24.6" hidden="1">
      <c r="C467" s="211">
        <v>17</v>
      </c>
      <c r="D467" s="212">
        <f t="shared" ref="D467:AI467" si="57">+D141+D142+D143+D144+D145+D146</f>
        <v>11234475.82</v>
      </c>
      <c r="E467" s="212">
        <f t="shared" si="57"/>
        <v>753960.9</v>
      </c>
      <c r="F467" s="212">
        <f t="shared" si="57"/>
        <v>835518.02</v>
      </c>
      <c r="G467" s="212">
        <f t="shared" si="57"/>
        <v>889536.57</v>
      </c>
      <c r="H467" s="212">
        <f t="shared" si="57"/>
        <v>638870.96</v>
      </c>
      <c r="I467" s="212">
        <f t="shared" si="57"/>
        <v>875572.17</v>
      </c>
      <c r="J467" s="212">
        <f t="shared" si="57"/>
        <v>1278547.0900000001</v>
      </c>
      <c r="K467" s="212">
        <f t="shared" si="57"/>
        <v>1331478.3500000001</v>
      </c>
      <c r="L467" s="212">
        <f t="shared" si="57"/>
        <v>801463.2</v>
      </c>
      <c r="M467" s="212">
        <f t="shared" si="57"/>
        <v>831676.6</v>
      </c>
      <c r="N467" s="212">
        <f t="shared" si="57"/>
        <v>1723931.39</v>
      </c>
      <c r="O467" s="212">
        <f t="shared" si="57"/>
        <v>255215.12</v>
      </c>
      <c r="P467" s="212">
        <f t="shared" si="57"/>
        <v>3434883.4</v>
      </c>
      <c r="Q467" s="212">
        <f t="shared" si="57"/>
        <v>722199.8</v>
      </c>
      <c r="R467" s="212">
        <f t="shared" si="57"/>
        <v>720236.39</v>
      </c>
      <c r="S467" s="212">
        <f t="shared" si="57"/>
        <v>1335832.2</v>
      </c>
      <c r="T467" s="212">
        <f t="shared" si="57"/>
        <v>770648.13</v>
      </c>
      <c r="U467" s="212">
        <f t="shared" si="57"/>
        <v>679544.19</v>
      </c>
      <c r="V467" s="212">
        <f t="shared" si="57"/>
        <v>749566.8</v>
      </c>
      <c r="W467" s="212">
        <f t="shared" si="57"/>
        <v>442150.92</v>
      </c>
      <c r="X467" s="212">
        <f t="shared" si="57"/>
        <v>7539725.54</v>
      </c>
      <c r="Y467" s="212">
        <f t="shared" si="57"/>
        <v>490488.1</v>
      </c>
      <c r="Z467" s="212">
        <f t="shared" si="57"/>
        <v>877578.57</v>
      </c>
      <c r="AA467" s="212">
        <f t="shared" si="57"/>
        <v>687975.2</v>
      </c>
      <c r="AB467" s="212">
        <f t="shared" si="57"/>
        <v>408510.3</v>
      </c>
      <c r="AC467" s="212">
        <f t="shared" si="57"/>
        <v>419568.49</v>
      </c>
      <c r="AD467" s="212">
        <f t="shared" si="57"/>
        <v>488562.45</v>
      </c>
      <c r="AE467" s="212">
        <f t="shared" si="57"/>
        <v>1653902.52</v>
      </c>
      <c r="AF467" s="212">
        <f t="shared" si="57"/>
        <v>556377.11</v>
      </c>
      <c r="AG467" s="212">
        <f t="shared" si="57"/>
        <v>595329.18000000005</v>
      </c>
      <c r="AH467" s="212">
        <f t="shared" si="57"/>
        <v>763496.7</v>
      </c>
      <c r="AI467" s="212">
        <f t="shared" si="57"/>
        <v>1231429.24</v>
      </c>
      <c r="AJ467" s="212">
        <f t="shared" ref="AJ467:BO467" si="58">+AJ141+AJ142+AJ143+AJ144+AJ145+AJ146</f>
        <v>590331.76</v>
      </c>
      <c r="AK467" s="212">
        <f t="shared" si="58"/>
        <v>377632.16</v>
      </c>
      <c r="AL467" s="212">
        <f t="shared" si="58"/>
        <v>12148007.76</v>
      </c>
      <c r="AM467" s="212">
        <f t="shared" si="58"/>
        <v>809912.8</v>
      </c>
      <c r="AN467" s="212">
        <f t="shared" si="58"/>
        <v>664552.81000000006</v>
      </c>
      <c r="AO467" s="212">
        <f t="shared" si="58"/>
        <v>1220388.6200000001</v>
      </c>
      <c r="AP467" s="212">
        <f t="shared" si="58"/>
        <v>1200405.07</v>
      </c>
      <c r="AQ467" s="212">
        <f t="shared" si="58"/>
        <v>740393.7</v>
      </c>
      <c r="AR467" s="212">
        <f t="shared" si="58"/>
        <v>419845.7</v>
      </c>
      <c r="AS467" s="212">
        <f t="shared" si="58"/>
        <v>3034354.17</v>
      </c>
      <c r="AT467" s="212">
        <f t="shared" si="58"/>
        <v>692159.62</v>
      </c>
      <c r="AU467" s="212">
        <f t="shared" si="58"/>
        <v>1076064.08</v>
      </c>
      <c r="AV467" s="212">
        <f t="shared" si="58"/>
        <v>1468120.27</v>
      </c>
      <c r="AW467" s="212">
        <f t="shared" si="58"/>
        <v>644085.19999999995</v>
      </c>
      <c r="AX467" s="212">
        <f t="shared" si="58"/>
        <v>517292.2</v>
      </c>
      <c r="AY467" s="212">
        <f t="shared" si="58"/>
        <v>941702.3</v>
      </c>
      <c r="AZ467" s="212">
        <f t="shared" si="58"/>
        <v>578246.5</v>
      </c>
      <c r="BA467" s="212">
        <f t="shared" si="58"/>
        <v>643240</v>
      </c>
      <c r="BB467" s="212">
        <f t="shared" si="58"/>
        <v>3116259.78</v>
      </c>
      <c r="BC467" s="212">
        <f t="shared" si="58"/>
        <v>642648.4</v>
      </c>
      <c r="BD467" s="212">
        <f t="shared" si="58"/>
        <v>7648835.9800000004</v>
      </c>
      <c r="BE467" s="212">
        <f t="shared" si="58"/>
        <v>1917617.69</v>
      </c>
      <c r="BF467" s="212">
        <f t="shared" si="58"/>
        <v>657718.4</v>
      </c>
      <c r="BG467" s="212">
        <f t="shared" si="58"/>
        <v>613921.48</v>
      </c>
      <c r="BH467" s="212">
        <f t="shared" si="58"/>
        <v>3394926.6</v>
      </c>
      <c r="BI467" s="212">
        <f t="shared" si="58"/>
        <v>402543.5</v>
      </c>
      <c r="BJ467" s="212">
        <f t="shared" si="58"/>
        <v>336014.1</v>
      </c>
      <c r="BK467" s="212">
        <f t="shared" si="58"/>
        <v>428277.4</v>
      </c>
      <c r="BL467" s="212">
        <f t="shared" si="58"/>
        <v>384098.2</v>
      </c>
      <c r="BM467" s="212">
        <f t="shared" si="58"/>
        <v>31301652.390000001</v>
      </c>
      <c r="BN467" s="212">
        <f t="shared" si="58"/>
        <v>1220158.67</v>
      </c>
      <c r="BO467" s="212">
        <f t="shared" si="58"/>
        <v>955233.22</v>
      </c>
      <c r="BP467" s="212">
        <f t="shared" ref="BP467:CM467" si="59">+BP141+BP142+BP143+BP144+BP145+BP146</f>
        <v>1410059.02</v>
      </c>
      <c r="BQ467" s="212">
        <f t="shared" si="59"/>
        <v>911186.56</v>
      </c>
      <c r="BR467" s="212">
        <f t="shared" si="59"/>
        <v>621505.75</v>
      </c>
      <c r="BS467" s="212">
        <f t="shared" si="59"/>
        <v>23344600.25</v>
      </c>
      <c r="BT467" s="212">
        <f t="shared" si="59"/>
        <v>977351.4</v>
      </c>
      <c r="BU467" s="212">
        <f t="shared" si="59"/>
        <v>1026067.13</v>
      </c>
      <c r="BV467" s="212">
        <f t="shared" si="59"/>
        <v>4548498.3499999996</v>
      </c>
      <c r="BW467" s="212">
        <f t="shared" si="59"/>
        <v>277931</v>
      </c>
      <c r="BX467" s="212">
        <f t="shared" si="59"/>
        <v>810858.53</v>
      </c>
      <c r="BY467" s="212">
        <f t="shared" si="59"/>
        <v>1823090.21</v>
      </c>
      <c r="BZ467" s="212">
        <f t="shared" si="59"/>
        <v>661203.67000000004</v>
      </c>
      <c r="CA467" s="212">
        <f t="shared" si="59"/>
        <v>647294.71</v>
      </c>
      <c r="CB467" s="212">
        <f t="shared" si="59"/>
        <v>885514</v>
      </c>
      <c r="CC467" s="212">
        <f t="shared" si="59"/>
        <v>1037387.2</v>
      </c>
      <c r="CD467" s="212">
        <f t="shared" si="59"/>
        <v>1805592</v>
      </c>
      <c r="CE467" s="212">
        <f t="shared" si="59"/>
        <v>1107314</v>
      </c>
      <c r="CF467" s="212">
        <f t="shared" si="59"/>
        <v>1452336.57</v>
      </c>
      <c r="CG467" s="212">
        <f t="shared" si="59"/>
        <v>479949.45</v>
      </c>
      <c r="CH467" s="212">
        <f t="shared" si="59"/>
        <v>510055.94</v>
      </c>
      <c r="CI467" s="212">
        <f t="shared" si="59"/>
        <v>480798.4</v>
      </c>
      <c r="CJ467" s="212">
        <f t="shared" si="59"/>
        <v>567794.1</v>
      </c>
      <c r="CK467" s="212">
        <f t="shared" si="59"/>
        <v>1818930.21</v>
      </c>
      <c r="CL467" s="212">
        <f t="shared" si="59"/>
        <v>340479.5</v>
      </c>
      <c r="CM467" s="212">
        <f t="shared" si="59"/>
        <v>306751.40000000002</v>
      </c>
    </row>
    <row r="468" spans="3:91" s="122" customFormat="1" ht="24.6" hidden="1">
      <c r="C468" s="209">
        <v>18</v>
      </c>
      <c r="D468" s="213">
        <f t="shared" ref="D468:AI468" si="60">+D147+D148+D149+D150+D151+D152+D153+D154</f>
        <v>394907.23</v>
      </c>
      <c r="E468" s="213">
        <f t="shared" si="60"/>
        <v>0</v>
      </c>
      <c r="F468" s="213">
        <f t="shared" si="60"/>
        <v>0</v>
      </c>
      <c r="G468" s="213">
        <f t="shared" si="60"/>
        <v>0</v>
      </c>
      <c r="H468" s="213">
        <f t="shared" si="60"/>
        <v>0</v>
      </c>
      <c r="I468" s="213">
        <f t="shared" si="60"/>
        <v>0</v>
      </c>
      <c r="J468" s="213">
        <f t="shared" si="60"/>
        <v>0</v>
      </c>
      <c r="K468" s="213">
        <f t="shared" si="60"/>
        <v>0</v>
      </c>
      <c r="L468" s="213">
        <f t="shared" si="60"/>
        <v>0</v>
      </c>
      <c r="M468" s="213">
        <f t="shared" si="60"/>
        <v>0</v>
      </c>
      <c r="N468" s="213">
        <f t="shared" si="60"/>
        <v>0</v>
      </c>
      <c r="O468" s="213">
        <f t="shared" si="60"/>
        <v>0</v>
      </c>
      <c r="P468" s="213">
        <f t="shared" si="60"/>
        <v>217925.5</v>
      </c>
      <c r="Q468" s="213">
        <f t="shared" si="60"/>
        <v>6000</v>
      </c>
      <c r="R468" s="213">
        <f t="shared" si="60"/>
        <v>1500</v>
      </c>
      <c r="S468" s="213">
        <f t="shared" si="60"/>
        <v>73468.88</v>
      </c>
      <c r="T468" s="213">
        <f t="shared" si="60"/>
        <v>31255</v>
      </c>
      <c r="U468" s="213">
        <f t="shared" si="60"/>
        <v>6900</v>
      </c>
      <c r="V468" s="213">
        <f t="shared" si="60"/>
        <v>3110.4</v>
      </c>
      <c r="W468" s="213">
        <f t="shared" si="60"/>
        <v>3.7</v>
      </c>
      <c r="X468" s="213">
        <f t="shared" si="60"/>
        <v>670816.79</v>
      </c>
      <c r="Y468" s="213">
        <f t="shared" si="60"/>
        <v>0</v>
      </c>
      <c r="Z468" s="213">
        <f t="shared" si="60"/>
        <v>0</v>
      </c>
      <c r="AA468" s="213">
        <f t="shared" si="60"/>
        <v>0</v>
      </c>
      <c r="AB468" s="213">
        <f t="shared" si="60"/>
        <v>31700</v>
      </c>
      <c r="AC468" s="213">
        <f t="shared" si="60"/>
        <v>0</v>
      </c>
      <c r="AD468" s="213">
        <f t="shared" si="60"/>
        <v>0</v>
      </c>
      <c r="AE468" s="213">
        <f t="shared" si="60"/>
        <v>0</v>
      </c>
      <c r="AF468" s="213">
        <f t="shared" si="60"/>
        <v>0</v>
      </c>
      <c r="AG468" s="213">
        <f t="shared" si="60"/>
        <v>0</v>
      </c>
      <c r="AH468" s="213">
        <f t="shared" si="60"/>
        <v>0</v>
      </c>
      <c r="AI468" s="213">
        <f t="shared" si="60"/>
        <v>0</v>
      </c>
      <c r="AJ468" s="213">
        <f t="shared" ref="AJ468:BO468" si="61">+AJ147+AJ148+AJ149+AJ150+AJ151+AJ152+AJ153+AJ154</f>
        <v>0</v>
      </c>
      <c r="AK468" s="213">
        <f t="shared" si="61"/>
        <v>0</v>
      </c>
      <c r="AL468" s="213">
        <f t="shared" si="61"/>
        <v>1107576.98</v>
      </c>
      <c r="AM468" s="213">
        <f t="shared" si="61"/>
        <v>9260.32</v>
      </c>
      <c r="AN468" s="213">
        <f t="shared" si="61"/>
        <v>0</v>
      </c>
      <c r="AO468" s="213">
        <f t="shared" si="61"/>
        <v>9260.32</v>
      </c>
      <c r="AP468" s="213">
        <f t="shared" si="61"/>
        <v>0</v>
      </c>
      <c r="AQ468" s="213">
        <f t="shared" si="61"/>
        <v>0</v>
      </c>
      <c r="AR468" s="213">
        <f t="shared" si="61"/>
        <v>0</v>
      </c>
      <c r="AS468" s="213">
        <f t="shared" si="61"/>
        <v>113728.88</v>
      </c>
      <c r="AT468" s="213">
        <f t="shared" si="61"/>
        <v>0</v>
      </c>
      <c r="AU468" s="213">
        <f t="shared" si="61"/>
        <v>0</v>
      </c>
      <c r="AV468" s="213">
        <f t="shared" si="61"/>
        <v>0</v>
      </c>
      <c r="AW468" s="213">
        <f t="shared" si="61"/>
        <v>0</v>
      </c>
      <c r="AX468" s="213">
        <f t="shared" si="61"/>
        <v>0</v>
      </c>
      <c r="AY468" s="213">
        <f t="shared" si="61"/>
        <v>0</v>
      </c>
      <c r="AZ468" s="213">
        <f t="shared" si="61"/>
        <v>0</v>
      </c>
      <c r="BA468" s="213">
        <f t="shared" si="61"/>
        <v>0</v>
      </c>
      <c r="BB468" s="213">
        <f t="shared" si="61"/>
        <v>62516.7</v>
      </c>
      <c r="BC468" s="213">
        <f t="shared" si="61"/>
        <v>993.82</v>
      </c>
      <c r="BD468" s="213">
        <f t="shared" si="61"/>
        <v>249099.15</v>
      </c>
      <c r="BE468" s="213">
        <f t="shared" si="61"/>
        <v>59438</v>
      </c>
      <c r="BF468" s="213">
        <f t="shared" si="61"/>
        <v>0</v>
      </c>
      <c r="BG468" s="213">
        <f t="shared" si="61"/>
        <v>0</v>
      </c>
      <c r="BH468" s="213">
        <f t="shared" si="61"/>
        <v>0</v>
      </c>
      <c r="BI468" s="213">
        <f t="shared" si="61"/>
        <v>0</v>
      </c>
      <c r="BJ468" s="213">
        <f t="shared" si="61"/>
        <v>0</v>
      </c>
      <c r="BK468" s="213">
        <f t="shared" si="61"/>
        <v>0</v>
      </c>
      <c r="BL468" s="213">
        <f t="shared" si="61"/>
        <v>0</v>
      </c>
      <c r="BM468" s="213">
        <f t="shared" si="61"/>
        <v>2272250.04</v>
      </c>
      <c r="BN468" s="213">
        <f t="shared" si="61"/>
        <v>0</v>
      </c>
      <c r="BO468" s="213">
        <f t="shared" si="61"/>
        <v>3441.7</v>
      </c>
      <c r="BP468" s="213">
        <f t="shared" ref="BP468:CM468" si="62">+BP147+BP148+BP149+BP150+BP151+BP152+BP153+BP154</f>
        <v>0</v>
      </c>
      <c r="BQ468" s="213">
        <f t="shared" si="62"/>
        <v>1365</v>
      </c>
      <c r="BR468" s="213">
        <f t="shared" si="62"/>
        <v>0</v>
      </c>
      <c r="BS468" s="213">
        <f t="shared" si="62"/>
        <v>3026791.5</v>
      </c>
      <c r="BT468" s="213">
        <f t="shared" si="62"/>
        <v>0</v>
      </c>
      <c r="BU468" s="213">
        <f t="shared" si="62"/>
        <v>0</v>
      </c>
      <c r="BV468" s="213">
        <f t="shared" si="62"/>
        <v>223347.82</v>
      </c>
      <c r="BW468" s="213">
        <f t="shared" si="62"/>
        <v>0</v>
      </c>
      <c r="BX468" s="213">
        <f t="shared" si="62"/>
        <v>0</v>
      </c>
      <c r="BY468" s="213">
        <f t="shared" si="62"/>
        <v>71190</v>
      </c>
      <c r="BZ468" s="213">
        <f t="shared" si="62"/>
        <v>0</v>
      </c>
      <c r="CA468" s="213">
        <f t="shared" si="62"/>
        <v>0</v>
      </c>
      <c r="CB468" s="213">
        <f t="shared" si="62"/>
        <v>0</v>
      </c>
      <c r="CC468" s="213">
        <f t="shared" si="62"/>
        <v>0</v>
      </c>
      <c r="CD468" s="213">
        <f t="shared" si="62"/>
        <v>0</v>
      </c>
      <c r="CE468" s="213">
        <f t="shared" si="62"/>
        <v>0</v>
      </c>
      <c r="CF468" s="213">
        <f t="shared" si="62"/>
        <v>12812.2</v>
      </c>
      <c r="CG468" s="213">
        <f t="shared" si="62"/>
        <v>10185</v>
      </c>
      <c r="CH468" s="213">
        <f t="shared" si="62"/>
        <v>0</v>
      </c>
      <c r="CI468" s="213">
        <f t="shared" si="62"/>
        <v>0</v>
      </c>
      <c r="CJ468" s="213">
        <f t="shared" si="62"/>
        <v>0</v>
      </c>
      <c r="CK468" s="213">
        <f t="shared" si="62"/>
        <v>0</v>
      </c>
      <c r="CL468" s="213">
        <f t="shared" si="62"/>
        <v>0</v>
      </c>
      <c r="CM468" s="213">
        <f t="shared" si="62"/>
        <v>0</v>
      </c>
    </row>
    <row r="469" spans="3:91" s="122" customFormat="1" ht="24.6" hidden="1">
      <c r="C469" s="209">
        <v>19</v>
      </c>
      <c r="D469" s="212">
        <f t="shared" ref="D469:AI469" si="63">+D24+D126+D127+D128+D129+D130+D131+D132+D133+D134+D135+D136+D137+D138+D139+D155+D156+D157+D158+D159+D160+D161+D162+D163+D164+D165+D166+D167+D168+D169+D170+D171+D172+D173+D174</f>
        <v>309278857.08000004</v>
      </c>
      <c r="E469" s="212">
        <f t="shared" si="63"/>
        <v>42799484.310000002</v>
      </c>
      <c r="F469" s="212">
        <f t="shared" si="63"/>
        <v>41655201.479999997</v>
      </c>
      <c r="G469" s="212">
        <f t="shared" si="63"/>
        <v>42320719.75</v>
      </c>
      <c r="H469" s="212">
        <f t="shared" si="63"/>
        <v>29280139.969999999</v>
      </c>
      <c r="I469" s="212">
        <f t="shared" si="63"/>
        <v>45511683.199999996</v>
      </c>
      <c r="J469" s="212">
        <f t="shared" si="63"/>
        <v>59648944.690000005</v>
      </c>
      <c r="K469" s="212">
        <f t="shared" si="63"/>
        <v>71552153.849999994</v>
      </c>
      <c r="L469" s="212">
        <f t="shared" si="63"/>
        <v>42246275.289999999</v>
      </c>
      <c r="M469" s="212">
        <f t="shared" si="63"/>
        <v>39624845.760000005</v>
      </c>
      <c r="N469" s="212">
        <f t="shared" si="63"/>
        <v>113587983.87999998</v>
      </c>
      <c r="O469" s="212">
        <f t="shared" si="63"/>
        <v>14607476.93</v>
      </c>
      <c r="P469" s="212">
        <f t="shared" si="63"/>
        <v>163191820.22000003</v>
      </c>
      <c r="Q469" s="212">
        <f t="shared" si="63"/>
        <v>36845926.840000004</v>
      </c>
      <c r="R469" s="212">
        <f t="shared" si="63"/>
        <v>36446481.019999996</v>
      </c>
      <c r="S469" s="212">
        <f t="shared" si="63"/>
        <v>63557257.350000001</v>
      </c>
      <c r="T469" s="212">
        <f t="shared" si="63"/>
        <v>36936963.149999999</v>
      </c>
      <c r="U469" s="212">
        <f t="shared" si="63"/>
        <v>35717043.759999998</v>
      </c>
      <c r="V469" s="212">
        <f t="shared" si="63"/>
        <v>36466772.850000001</v>
      </c>
      <c r="W469" s="212">
        <f t="shared" si="63"/>
        <v>21894689.379999999</v>
      </c>
      <c r="X469" s="212">
        <f t="shared" si="63"/>
        <v>840408622.06999993</v>
      </c>
      <c r="Y469" s="212">
        <f t="shared" si="63"/>
        <v>29479993.309999999</v>
      </c>
      <c r="Z469" s="212">
        <f t="shared" si="63"/>
        <v>51290129.090000004</v>
      </c>
      <c r="AA469" s="212">
        <f t="shared" si="63"/>
        <v>32831710.550000001</v>
      </c>
      <c r="AB469" s="212">
        <f t="shared" si="63"/>
        <v>21958673.689999998</v>
      </c>
      <c r="AC469" s="212">
        <f t="shared" si="63"/>
        <v>28208634.550000001</v>
      </c>
      <c r="AD469" s="212">
        <f t="shared" si="63"/>
        <v>31357546.509999998</v>
      </c>
      <c r="AE469" s="212">
        <f t="shared" si="63"/>
        <v>106867916.88</v>
      </c>
      <c r="AF469" s="212">
        <f t="shared" si="63"/>
        <v>33388811.829999998</v>
      </c>
      <c r="AG469" s="212">
        <f t="shared" si="63"/>
        <v>30138861.690000001</v>
      </c>
      <c r="AH469" s="212">
        <f t="shared" si="63"/>
        <v>43705069.190000005</v>
      </c>
      <c r="AI469" s="212">
        <f t="shared" si="63"/>
        <v>62772679.469999999</v>
      </c>
      <c r="AJ469" s="212">
        <f t="shared" ref="AJ469:BO469" si="64">+AJ24+AJ126+AJ127+AJ128+AJ129+AJ130+AJ131+AJ132+AJ133+AJ134+AJ135+AJ136+AJ137+AJ138+AJ139+AJ155+AJ156+AJ157+AJ158+AJ159+AJ160+AJ161+AJ162+AJ163+AJ164+AJ165+AJ166+AJ167+AJ168+AJ169+AJ170+AJ171+AJ172+AJ173+AJ174</f>
        <v>31102465.850000001</v>
      </c>
      <c r="AK469" s="212">
        <f t="shared" si="64"/>
        <v>23572279.550000001</v>
      </c>
      <c r="AL469" s="212">
        <f t="shared" si="64"/>
        <v>618334467.60000002</v>
      </c>
      <c r="AM469" s="212">
        <f t="shared" si="64"/>
        <v>44209624.490000002</v>
      </c>
      <c r="AN469" s="212">
        <f t="shared" si="64"/>
        <v>31915432.550000001</v>
      </c>
      <c r="AO469" s="212">
        <f t="shared" si="64"/>
        <v>89169103.020000011</v>
      </c>
      <c r="AP469" s="212">
        <f t="shared" si="64"/>
        <v>65903218.690000005</v>
      </c>
      <c r="AQ469" s="212">
        <f t="shared" si="64"/>
        <v>40381222.170000002</v>
      </c>
      <c r="AR469" s="212">
        <f t="shared" si="64"/>
        <v>20270356.990000002</v>
      </c>
      <c r="AS469" s="212">
        <f t="shared" si="64"/>
        <v>125213762.39</v>
      </c>
      <c r="AT469" s="212">
        <f t="shared" si="64"/>
        <v>35134587.18</v>
      </c>
      <c r="AU469" s="212">
        <f t="shared" si="64"/>
        <v>55430236.299999997</v>
      </c>
      <c r="AV469" s="212">
        <f t="shared" si="64"/>
        <v>72152587.470000014</v>
      </c>
      <c r="AW469" s="212">
        <f t="shared" si="64"/>
        <v>41999051.280000001</v>
      </c>
      <c r="AX469" s="212">
        <f t="shared" si="64"/>
        <v>25973652.43</v>
      </c>
      <c r="AY469" s="212">
        <f t="shared" si="64"/>
        <v>47068095.370000005</v>
      </c>
      <c r="AZ469" s="212">
        <f t="shared" si="64"/>
        <v>32504422.73</v>
      </c>
      <c r="BA469" s="212">
        <f t="shared" si="64"/>
        <v>29585882.75</v>
      </c>
      <c r="BB469" s="212">
        <f t="shared" si="64"/>
        <v>191657059.38999999</v>
      </c>
      <c r="BC469" s="212">
        <f t="shared" si="64"/>
        <v>32832594.050000001</v>
      </c>
      <c r="BD469" s="212">
        <f t="shared" si="64"/>
        <v>333682128.44999993</v>
      </c>
      <c r="BE469" s="212">
        <f t="shared" si="64"/>
        <v>91472465.019999981</v>
      </c>
      <c r="BF469" s="212">
        <f t="shared" si="64"/>
        <v>38008814.93</v>
      </c>
      <c r="BG469" s="212">
        <f t="shared" si="64"/>
        <v>34147900.609999999</v>
      </c>
      <c r="BH469" s="212">
        <f t="shared" si="64"/>
        <v>234373183.29000002</v>
      </c>
      <c r="BI469" s="212">
        <f t="shared" si="64"/>
        <v>20989607.710000001</v>
      </c>
      <c r="BJ469" s="212">
        <f t="shared" si="64"/>
        <v>16103589.969999999</v>
      </c>
      <c r="BK469" s="212">
        <f t="shared" si="64"/>
        <v>20898656.579999998</v>
      </c>
      <c r="BL469" s="212">
        <f t="shared" si="64"/>
        <v>27342500.84</v>
      </c>
      <c r="BM469" s="212">
        <f t="shared" si="64"/>
        <v>253346108.53999999</v>
      </c>
      <c r="BN469" s="212">
        <f t="shared" si="64"/>
        <v>58989044.519999996</v>
      </c>
      <c r="BO469" s="212">
        <f t="shared" si="64"/>
        <v>45331103.460000001</v>
      </c>
      <c r="BP469" s="212">
        <f t="shared" ref="BP469:CM469" si="65">+BP24+BP126+BP127+BP128+BP129+BP130+BP131+BP132+BP133+BP134+BP135+BP136+BP137+BP138+BP139+BP155+BP156+BP157+BP158+BP159+BP160+BP161+BP162+BP163+BP164+BP165+BP166+BP167+BP168+BP169+BP170+BP171+BP172+BP173+BP174</f>
        <v>71341689.020000011</v>
      </c>
      <c r="BQ469" s="212">
        <f t="shared" si="65"/>
        <v>49921947.519999996</v>
      </c>
      <c r="BR469" s="212">
        <f t="shared" si="65"/>
        <v>30110739.34</v>
      </c>
      <c r="BS469" s="212">
        <f t="shared" si="65"/>
        <v>916666943.43999994</v>
      </c>
      <c r="BT469" s="212">
        <f t="shared" si="65"/>
        <v>48444583.900000006</v>
      </c>
      <c r="BU469" s="212">
        <f t="shared" si="65"/>
        <v>51994709.380000003</v>
      </c>
      <c r="BV469" s="212">
        <f t="shared" si="65"/>
        <v>157927647.03</v>
      </c>
      <c r="BW469" s="212">
        <f t="shared" si="65"/>
        <v>16133368.440000001</v>
      </c>
      <c r="BX469" s="212">
        <f t="shared" si="65"/>
        <v>40193582.890000001</v>
      </c>
      <c r="BY469" s="212">
        <f t="shared" si="65"/>
        <v>92309282.769999996</v>
      </c>
      <c r="BZ469" s="212">
        <f t="shared" si="65"/>
        <v>31284445.34</v>
      </c>
      <c r="CA469" s="212">
        <f t="shared" si="65"/>
        <v>32133968.009999998</v>
      </c>
      <c r="CB469" s="212">
        <f t="shared" si="65"/>
        <v>41209048.470000006</v>
      </c>
      <c r="CC469" s="212">
        <f t="shared" si="65"/>
        <v>48810724.75</v>
      </c>
      <c r="CD469" s="212">
        <f t="shared" si="65"/>
        <v>89932730.860000014</v>
      </c>
      <c r="CE469" s="212">
        <f t="shared" si="65"/>
        <v>52893228.060000002</v>
      </c>
      <c r="CF469" s="212">
        <f t="shared" si="65"/>
        <v>72393088.939999998</v>
      </c>
      <c r="CG469" s="212">
        <f t="shared" si="65"/>
        <v>25449628.859999999</v>
      </c>
      <c r="CH469" s="212">
        <f t="shared" si="65"/>
        <v>30258334.829999998</v>
      </c>
      <c r="CI469" s="212">
        <f t="shared" si="65"/>
        <v>23191738.659999996</v>
      </c>
      <c r="CJ469" s="212">
        <f t="shared" si="65"/>
        <v>29292989.650000002</v>
      </c>
      <c r="CK469" s="212">
        <f t="shared" si="65"/>
        <v>89076057.280000001</v>
      </c>
      <c r="CL469" s="212">
        <f t="shared" si="65"/>
        <v>18297168.500000004</v>
      </c>
      <c r="CM469" s="212">
        <f t="shared" si="65"/>
        <v>18842976.780000001</v>
      </c>
    </row>
    <row r="470" spans="3:91" s="122" customFormat="1" ht="53.4" hidden="1">
      <c r="C470" s="215" t="s">
        <v>1173</v>
      </c>
      <c r="D470" s="214">
        <f t="shared" ref="D470:P470" si="66">SUM(D450:D469)</f>
        <v>755509937.55000007</v>
      </c>
      <c r="E470" s="214">
        <f t="shared" si="66"/>
        <v>80344672.599999994</v>
      </c>
      <c r="F470" s="214">
        <f t="shared" si="66"/>
        <v>79117070.669999987</v>
      </c>
      <c r="G470" s="214">
        <f t="shared" si="66"/>
        <v>77352777.839999989</v>
      </c>
      <c r="H470" s="214">
        <f t="shared" si="66"/>
        <v>61279925.460000008</v>
      </c>
      <c r="I470" s="214">
        <f t="shared" si="66"/>
        <v>96843009.629999995</v>
      </c>
      <c r="J470" s="214">
        <f t="shared" si="66"/>
        <v>121984080.56</v>
      </c>
      <c r="K470" s="214">
        <f t="shared" si="66"/>
        <v>175760228.04999998</v>
      </c>
      <c r="L470" s="214">
        <f t="shared" si="66"/>
        <v>85605549.629999995</v>
      </c>
      <c r="M470" s="214">
        <f t="shared" si="66"/>
        <v>89502509.590000004</v>
      </c>
      <c r="N470" s="214">
        <f t="shared" si="66"/>
        <v>250968906.24000001</v>
      </c>
      <c r="O470" s="214">
        <f t="shared" si="66"/>
        <v>31927626.040000003</v>
      </c>
      <c r="P470" s="214">
        <f t="shared" si="66"/>
        <v>468746239.0999999</v>
      </c>
      <c r="Q470" s="214">
        <f t="shared" ref="Q470:CM470" si="67">SUM(Q450:Q469)</f>
        <v>93535169.909999996</v>
      </c>
      <c r="R470" s="214">
        <f t="shared" si="67"/>
        <v>122606353.95</v>
      </c>
      <c r="S470" s="214">
        <f t="shared" si="67"/>
        <v>164207045.73000005</v>
      </c>
      <c r="T470" s="214">
        <f t="shared" si="67"/>
        <v>85692704.419999987</v>
      </c>
      <c r="U470" s="214">
        <f t="shared" si="67"/>
        <v>100000700.50000001</v>
      </c>
      <c r="V470" s="214">
        <f t="shared" si="67"/>
        <v>75002112.99000001</v>
      </c>
      <c r="W470" s="214">
        <f t="shared" si="67"/>
        <v>47140202.840000004</v>
      </c>
      <c r="X470" s="214">
        <f t="shared" si="67"/>
        <v>1425166015.9999998</v>
      </c>
      <c r="Y470" s="214">
        <f t="shared" si="67"/>
        <v>64352484.36999999</v>
      </c>
      <c r="Z470" s="214">
        <f t="shared" si="67"/>
        <v>120226473.01000001</v>
      </c>
      <c r="AA470" s="214">
        <f t="shared" si="67"/>
        <v>92015413.370000005</v>
      </c>
      <c r="AB470" s="214">
        <f t="shared" si="67"/>
        <v>48653076.730000004</v>
      </c>
      <c r="AC470" s="214">
        <f t="shared" si="67"/>
        <v>58393176.469999999</v>
      </c>
      <c r="AD470" s="214">
        <f t="shared" si="67"/>
        <v>64712415.450000003</v>
      </c>
      <c r="AE470" s="214">
        <f t="shared" si="67"/>
        <v>239159220.46999997</v>
      </c>
      <c r="AF470" s="214">
        <f t="shared" si="67"/>
        <v>63196676.619999997</v>
      </c>
      <c r="AG470" s="214">
        <f t="shared" si="67"/>
        <v>72011025.930000007</v>
      </c>
      <c r="AH470" s="214">
        <f t="shared" si="67"/>
        <v>93027357.600000024</v>
      </c>
      <c r="AI470" s="214">
        <f t="shared" si="67"/>
        <v>139655392.28</v>
      </c>
      <c r="AJ470" s="214">
        <f t="shared" si="67"/>
        <v>68999194.070000008</v>
      </c>
      <c r="AK470" s="214">
        <f t="shared" si="67"/>
        <v>48801330.050000004</v>
      </c>
      <c r="AL470" s="214">
        <f t="shared" si="67"/>
        <v>2096309244.2400002</v>
      </c>
      <c r="AM470" s="214">
        <f t="shared" si="67"/>
        <v>92341267.099999994</v>
      </c>
      <c r="AN470" s="214">
        <f t="shared" si="67"/>
        <v>65682325.88000001</v>
      </c>
      <c r="AO470" s="214">
        <f t="shared" si="67"/>
        <v>187057673.18000001</v>
      </c>
      <c r="AP470" s="214">
        <f t="shared" si="67"/>
        <v>143917592.41</v>
      </c>
      <c r="AQ470" s="214">
        <f t="shared" si="67"/>
        <v>88412931.460000008</v>
      </c>
      <c r="AR470" s="214">
        <f t="shared" si="67"/>
        <v>38251462.740000002</v>
      </c>
      <c r="AS470" s="214">
        <f t="shared" si="67"/>
        <v>457729664.97000003</v>
      </c>
      <c r="AT470" s="214">
        <f t="shared" si="67"/>
        <v>83982555.25999999</v>
      </c>
      <c r="AU470" s="214">
        <f t="shared" si="67"/>
        <v>165087206.05000001</v>
      </c>
      <c r="AV470" s="214">
        <f t="shared" si="67"/>
        <v>151681016.87</v>
      </c>
      <c r="AW470" s="214">
        <f t="shared" si="67"/>
        <v>84228378.88000001</v>
      </c>
      <c r="AX470" s="214">
        <f t="shared" si="67"/>
        <v>49196288.780000001</v>
      </c>
      <c r="AY470" s="214">
        <f t="shared" si="67"/>
        <v>91508459</v>
      </c>
      <c r="AZ470" s="214">
        <f t="shared" si="67"/>
        <v>74264601.650000006</v>
      </c>
      <c r="BA470" s="214">
        <f t="shared" si="67"/>
        <v>68041414.090000004</v>
      </c>
      <c r="BB470" s="214">
        <f t="shared" si="67"/>
        <v>535037928.89999986</v>
      </c>
      <c r="BC470" s="214">
        <f t="shared" si="67"/>
        <v>73036365.820000008</v>
      </c>
      <c r="BD470" s="214">
        <f t="shared" si="67"/>
        <v>853323694.4799999</v>
      </c>
      <c r="BE470" s="214">
        <f t="shared" si="67"/>
        <v>226923854.87</v>
      </c>
      <c r="BF470" s="214">
        <f t="shared" si="67"/>
        <v>68825258.189999998</v>
      </c>
      <c r="BG470" s="214">
        <f t="shared" si="67"/>
        <v>75726451.590000004</v>
      </c>
      <c r="BH470" s="214">
        <f t="shared" si="67"/>
        <v>536989950.63000011</v>
      </c>
      <c r="BI470" s="214">
        <f t="shared" si="67"/>
        <v>45552831.109999999</v>
      </c>
      <c r="BJ470" s="214">
        <f t="shared" si="67"/>
        <v>36696924.709999993</v>
      </c>
      <c r="BK470" s="214">
        <f t="shared" si="67"/>
        <v>56537583.059999987</v>
      </c>
      <c r="BL470" s="214">
        <f t="shared" si="67"/>
        <v>75768170.390000001</v>
      </c>
      <c r="BM470" s="214">
        <f t="shared" si="67"/>
        <v>645536606.69000006</v>
      </c>
      <c r="BN470" s="214">
        <f t="shared" si="67"/>
        <v>132751234.94</v>
      </c>
      <c r="BO470" s="214">
        <f t="shared" si="67"/>
        <v>95799960.269999996</v>
      </c>
      <c r="BP470" s="214">
        <f t="shared" si="67"/>
        <v>159209928.98000002</v>
      </c>
      <c r="BQ470" s="214">
        <f t="shared" si="67"/>
        <v>108662422.75</v>
      </c>
      <c r="BR470" s="214">
        <f t="shared" si="67"/>
        <v>66715996.579999998</v>
      </c>
      <c r="BS470" s="214">
        <f t="shared" si="67"/>
        <v>2636738470.9099998</v>
      </c>
      <c r="BT470" s="214">
        <f t="shared" si="67"/>
        <v>108782056.87</v>
      </c>
      <c r="BU470" s="214">
        <f t="shared" si="67"/>
        <v>106020344.39</v>
      </c>
      <c r="BV470" s="214">
        <f t="shared" si="67"/>
        <v>437503214.35000002</v>
      </c>
      <c r="BW470" s="214">
        <f t="shared" si="67"/>
        <v>27543888.400000002</v>
      </c>
      <c r="BX470" s="214">
        <f t="shared" si="67"/>
        <v>81244621.520000011</v>
      </c>
      <c r="BY470" s="214">
        <f t="shared" si="67"/>
        <v>245158818.20000005</v>
      </c>
      <c r="BZ470" s="214">
        <f t="shared" si="67"/>
        <v>61234496.38000001</v>
      </c>
      <c r="CA470" s="214">
        <f t="shared" si="67"/>
        <v>65247304.379999995</v>
      </c>
      <c r="CB470" s="214">
        <f t="shared" si="67"/>
        <v>81080905.409999996</v>
      </c>
      <c r="CC470" s="214">
        <f t="shared" si="67"/>
        <v>121116454.33</v>
      </c>
      <c r="CD470" s="214">
        <f t="shared" si="67"/>
        <v>208758802.70999998</v>
      </c>
      <c r="CE470" s="214">
        <f t="shared" si="67"/>
        <v>119710382.71000001</v>
      </c>
      <c r="CF470" s="214">
        <f t="shared" si="67"/>
        <v>178932312.00999999</v>
      </c>
      <c r="CG470" s="214">
        <f t="shared" si="67"/>
        <v>59002121.719999999</v>
      </c>
      <c r="CH470" s="214">
        <f t="shared" si="67"/>
        <v>56915032.850000001</v>
      </c>
      <c r="CI470" s="214">
        <f t="shared" si="67"/>
        <v>58024499.979999989</v>
      </c>
      <c r="CJ470" s="214">
        <f t="shared" si="67"/>
        <v>58527138.230000004</v>
      </c>
      <c r="CK470" s="214">
        <f t="shared" si="67"/>
        <v>273396261.72000003</v>
      </c>
      <c r="CL470" s="214">
        <f t="shared" si="67"/>
        <v>48711481.680000007</v>
      </c>
      <c r="CM470" s="214">
        <f t="shared" si="67"/>
        <v>42340452.310000002</v>
      </c>
    </row>
    <row r="471" spans="3:91" s="122" customFormat="1" ht="25.95" customHeight="1"/>
    <row r="472" spans="3:91" s="122" customFormat="1" ht="25.95" customHeight="1">
      <c r="C472" s="207" t="s">
        <v>704</v>
      </c>
      <c r="D472" s="213">
        <f>+D47+D48+D53+D54+D58+D59+D60+D63+D72+D76+D77+D78</f>
        <v>168568172.53</v>
      </c>
      <c r="E472" s="213">
        <f t="shared" ref="E472:BP472" si="68">+E47+E48+E53+E54+E58+E59+E60+E63+E72+E76+E77+E78</f>
        <v>22416810.670000002</v>
      </c>
      <c r="F472" s="213">
        <f t="shared" si="68"/>
        <v>25112781.050000001</v>
      </c>
      <c r="G472" s="213">
        <f t="shared" si="68"/>
        <v>22752135.709999997</v>
      </c>
      <c r="H472" s="213">
        <f t="shared" si="68"/>
        <v>21598373.740000002</v>
      </c>
      <c r="I472" s="213">
        <f t="shared" si="68"/>
        <v>25574796.320000004</v>
      </c>
      <c r="J472" s="213">
        <f t="shared" si="68"/>
        <v>39484957.469999999</v>
      </c>
      <c r="K472" s="213">
        <f t="shared" si="68"/>
        <v>53153844.319999993</v>
      </c>
      <c r="L472" s="213">
        <f t="shared" si="68"/>
        <v>29389338.75</v>
      </c>
      <c r="M472" s="213">
        <f t="shared" si="68"/>
        <v>33856025.25</v>
      </c>
      <c r="N472" s="213">
        <f t="shared" si="68"/>
        <v>74857391.650000021</v>
      </c>
      <c r="O472" s="213">
        <f t="shared" si="68"/>
        <v>11571962.270000001</v>
      </c>
      <c r="P472" s="213">
        <f t="shared" si="68"/>
        <v>135014265.25999999</v>
      </c>
      <c r="Q472" s="213">
        <f t="shared" si="68"/>
        <v>37138109.990000002</v>
      </c>
      <c r="R472" s="213">
        <f t="shared" si="68"/>
        <v>45186081.010000005</v>
      </c>
      <c r="S472" s="213">
        <f t="shared" si="68"/>
        <v>52642968.350000024</v>
      </c>
      <c r="T472" s="213">
        <f t="shared" si="68"/>
        <v>27949636.510000002</v>
      </c>
      <c r="U472" s="213">
        <f t="shared" si="68"/>
        <v>38280785.240000002</v>
      </c>
      <c r="V472" s="213">
        <f t="shared" si="68"/>
        <v>26351503.170000002</v>
      </c>
      <c r="W472" s="213">
        <f t="shared" si="68"/>
        <v>13296176.500000002</v>
      </c>
      <c r="X472" s="213">
        <f t="shared" si="68"/>
        <v>212781674.48999995</v>
      </c>
      <c r="Y472" s="213">
        <f t="shared" si="68"/>
        <v>25031183.460000001</v>
      </c>
      <c r="Z472" s="213">
        <f t="shared" si="68"/>
        <v>46737695.160000004</v>
      </c>
      <c r="AA472" s="213">
        <f t="shared" si="68"/>
        <v>35635167.549999997</v>
      </c>
      <c r="AB472" s="213">
        <f t="shared" si="68"/>
        <v>11873953.039999999</v>
      </c>
      <c r="AC472" s="213">
        <f t="shared" si="68"/>
        <v>19817838.390000001</v>
      </c>
      <c r="AD472" s="213">
        <f t="shared" si="68"/>
        <v>20043636.199999999</v>
      </c>
      <c r="AE472" s="213">
        <f t="shared" si="68"/>
        <v>86295163.930000007</v>
      </c>
      <c r="AF472" s="213">
        <f t="shared" si="68"/>
        <v>21525536.809999995</v>
      </c>
      <c r="AG472" s="213">
        <f t="shared" si="68"/>
        <v>26928826.039999999</v>
      </c>
      <c r="AH472" s="213">
        <f t="shared" si="68"/>
        <v>30703847.450000003</v>
      </c>
      <c r="AI472" s="213">
        <f t="shared" si="68"/>
        <v>39642304.420000002</v>
      </c>
      <c r="AJ472" s="213">
        <f t="shared" si="68"/>
        <v>27952384.509999998</v>
      </c>
      <c r="AK472" s="213">
        <f t="shared" si="68"/>
        <v>15642247.869999999</v>
      </c>
      <c r="AL472" s="213">
        <f t="shared" si="68"/>
        <v>582516593.04000008</v>
      </c>
      <c r="AM472" s="213">
        <f t="shared" si="68"/>
        <v>35200401.119999997</v>
      </c>
      <c r="AN472" s="213">
        <f t="shared" si="68"/>
        <v>20964804.550000001</v>
      </c>
      <c r="AO472" s="213">
        <f t="shared" si="68"/>
        <v>50849120.640000001</v>
      </c>
      <c r="AP472" s="213">
        <f t="shared" si="68"/>
        <v>45910888.659999996</v>
      </c>
      <c r="AQ472" s="213">
        <f t="shared" si="68"/>
        <v>29632801.969999999</v>
      </c>
      <c r="AR472" s="213">
        <f t="shared" si="68"/>
        <v>10049208.08</v>
      </c>
      <c r="AS472" s="213">
        <f t="shared" si="68"/>
        <v>164057523.36000001</v>
      </c>
      <c r="AT472" s="213">
        <f t="shared" si="68"/>
        <v>34782047.409999996</v>
      </c>
      <c r="AU472" s="213">
        <f t="shared" si="68"/>
        <v>70782506.670000002</v>
      </c>
      <c r="AV472" s="213">
        <f t="shared" si="68"/>
        <v>53353971.43999999</v>
      </c>
      <c r="AW472" s="213">
        <f t="shared" si="68"/>
        <v>28399547.68</v>
      </c>
      <c r="AX472" s="213">
        <f t="shared" si="68"/>
        <v>15071499.109999999</v>
      </c>
      <c r="AY472" s="213">
        <f t="shared" si="68"/>
        <v>26488424.650000002</v>
      </c>
      <c r="AZ472" s="213">
        <f t="shared" si="68"/>
        <v>24789574.310000002</v>
      </c>
      <c r="BA472" s="213">
        <f t="shared" si="68"/>
        <v>28696101.970000003</v>
      </c>
      <c r="BB472" s="213">
        <f t="shared" si="68"/>
        <v>188808346.93000004</v>
      </c>
      <c r="BC472" s="213">
        <f t="shared" si="68"/>
        <v>29438140.889999997</v>
      </c>
      <c r="BD472" s="213">
        <f t="shared" si="68"/>
        <v>154871750.16999999</v>
      </c>
      <c r="BE472" s="213">
        <f t="shared" si="68"/>
        <v>86433383.309999987</v>
      </c>
      <c r="BF472" s="213">
        <f t="shared" si="68"/>
        <v>20480319.240000002</v>
      </c>
      <c r="BG472" s="213">
        <f t="shared" si="68"/>
        <v>16656043.26</v>
      </c>
      <c r="BH472" s="213">
        <f t="shared" si="68"/>
        <v>116005367.95</v>
      </c>
      <c r="BI472" s="213">
        <f t="shared" si="68"/>
        <v>18175843.25</v>
      </c>
      <c r="BJ472" s="213">
        <f t="shared" si="68"/>
        <v>9123976.4300000016</v>
      </c>
      <c r="BK472" s="213">
        <f t="shared" si="68"/>
        <v>26916660.199999999</v>
      </c>
      <c r="BL472" s="213">
        <f t="shared" si="68"/>
        <v>38804509.959999993</v>
      </c>
      <c r="BM472" s="213">
        <f t="shared" si="68"/>
        <v>151230485.94</v>
      </c>
      <c r="BN472" s="213">
        <f t="shared" si="68"/>
        <v>52973937.289999999</v>
      </c>
      <c r="BO472" s="213">
        <f t="shared" si="68"/>
        <v>33195291.329999998</v>
      </c>
      <c r="BP472" s="213">
        <f t="shared" si="68"/>
        <v>61060208.789999992</v>
      </c>
      <c r="BQ472" s="213">
        <f t="shared" ref="BQ472:CM472" si="69">+BQ47+BQ48+BQ53+BQ54+BQ58+BQ59+BQ60+BQ63+BQ72+BQ76+BQ77+BQ78</f>
        <v>40739501.049999997</v>
      </c>
      <c r="BR472" s="213">
        <f t="shared" si="69"/>
        <v>26188461.84</v>
      </c>
      <c r="BS472" s="213">
        <f t="shared" si="69"/>
        <v>708348420.25</v>
      </c>
      <c r="BT472" s="213">
        <f t="shared" si="69"/>
        <v>42464025.649999999</v>
      </c>
      <c r="BU472" s="213">
        <f t="shared" si="69"/>
        <v>34229238.520000003</v>
      </c>
      <c r="BV472" s="213">
        <f t="shared" si="69"/>
        <v>152178706.62</v>
      </c>
      <c r="BW472" s="213">
        <f t="shared" si="69"/>
        <v>3876995.1500000004</v>
      </c>
      <c r="BX472" s="213">
        <f t="shared" si="69"/>
        <v>27805380.829999998</v>
      </c>
      <c r="BY472" s="213">
        <f t="shared" si="69"/>
        <v>88485751.989999995</v>
      </c>
      <c r="BZ472" s="213">
        <f t="shared" si="69"/>
        <v>19548472.170000002</v>
      </c>
      <c r="CA472" s="213">
        <f t="shared" si="69"/>
        <v>24281469.579999998</v>
      </c>
      <c r="CB472" s="213">
        <f t="shared" si="69"/>
        <v>25531486.069999997</v>
      </c>
      <c r="CC472" s="213">
        <f t="shared" si="69"/>
        <v>37616405.479999997</v>
      </c>
      <c r="CD472" s="213">
        <f t="shared" si="69"/>
        <v>76364293.61999999</v>
      </c>
      <c r="CE472" s="213">
        <f t="shared" si="69"/>
        <v>39344253.650000006</v>
      </c>
      <c r="CF472" s="213">
        <f t="shared" si="69"/>
        <v>65620316.070000008</v>
      </c>
      <c r="CG472" s="213">
        <f t="shared" si="69"/>
        <v>20685277</v>
      </c>
      <c r="CH472" s="213">
        <f t="shared" si="69"/>
        <v>16506860.370000005</v>
      </c>
      <c r="CI472" s="213">
        <f t="shared" si="69"/>
        <v>19409428.580000002</v>
      </c>
      <c r="CJ472" s="213">
        <f t="shared" si="69"/>
        <v>18227038.079999998</v>
      </c>
      <c r="CK472" s="213">
        <f t="shared" si="69"/>
        <v>101120923.61</v>
      </c>
      <c r="CL472" s="213">
        <f t="shared" si="69"/>
        <v>18639912.190000001</v>
      </c>
      <c r="CM472" s="213">
        <f t="shared" si="69"/>
        <v>14903904.120000001</v>
      </c>
    </row>
    <row r="473" spans="3:91" s="122" customFormat="1" ht="25.95" customHeight="1">
      <c r="C473" s="207" t="s">
        <v>705</v>
      </c>
      <c r="D473" s="212">
        <f>+D49+D50+D51+D61+D62+D66+D67+D68+D69+D71+D73+D74</f>
        <v>48257445.910000004</v>
      </c>
      <c r="E473" s="212">
        <f t="shared" ref="E473:BP473" si="70">+E49+E50+E51+E61+E62+E66+E67+E68+E69+E71+E73+E74</f>
        <v>4756687.1900000004</v>
      </c>
      <c r="F473" s="212">
        <f t="shared" si="70"/>
        <v>699549.04</v>
      </c>
      <c r="G473" s="212">
        <f t="shared" si="70"/>
        <v>820864.73</v>
      </c>
      <c r="H473" s="212">
        <f t="shared" si="70"/>
        <v>1379564.09</v>
      </c>
      <c r="I473" s="212">
        <f t="shared" si="70"/>
        <v>6990041.1100000003</v>
      </c>
      <c r="J473" s="212">
        <f t="shared" si="70"/>
        <v>4089565.9799999995</v>
      </c>
      <c r="K473" s="212">
        <f t="shared" si="70"/>
        <v>24560720.569999997</v>
      </c>
      <c r="L473" s="212">
        <f t="shared" si="70"/>
        <v>2408160.2999999998</v>
      </c>
      <c r="M473" s="212">
        <f t="shared" si="70"/>
        <v>1004860.12</v>
      </c>
      <c r="N473" s="212">
        <f t="shared" si="70"/>
        <v>12631369.379999999</v>
      </c>
      <c r="O473" s="212">
        <f t="shared" si="70"/>
        <v>284496.71000000002</v>
      </c>
      <c r="P473" s="212">
        <f t="shared" si="70"/>
        <v>47995429.809999995</v>
      </c>
      <c r="Q473" s="212">
        <f t="shared" si="70"/>
        <v>3206499.32</v>
      </c>
      <c r="R473" s="212">
        <f t="shared" si="70"/>
        <v>12724429.09</v>
      </c>
      <c r="S473" s="212">
        <f t="shared" si="70"/>
        <v>8660632.2699999996</v>
      </c>
      <c r="T473" s="212">
        <f t="shared" si="70"/>
        <v>3825272.33</v>
      </c>
      <c r="U473" s="212">
        <f t="shared" si="70"/>
        <v>1169448.02</v>
      </c>
      <c r="V473" s="212">
        <f t="shared" si="70"/>
        <v>1294638.75</v>
      </c>
      <c r="W473" s="212">
        <f t="shared" si="70"/>
        <v>749014.43</v>
      </c>
      <c r="X473" s="212">
        <f t="shared" si="70"/>
        <v>121560006.58000001</v>
      </c>
      <c r="Y473" s="212">
        <f t="shared" si="70"/>
        <v>824090.72</v>
      </c>
      <c r="Z473" s="212">
        <f t="shared" si="70"/>
        <v>3050698.88</v>
      </c>
      <c r="AA473" s="212">
        <f t="shared" si="70"/>
        <v>1241425.31</v>
      </c>
      <c r="AB473" s="212">
        <f t="shared" si="70"/>
        <v>370765</v>
      </c>
      <c r="AC473" s="212">
        <f t="shared" si="70"/>
        <v>1528466.95</v>
      </c>
      <c r="AD473" s="212">
        <f t="shared" si="70"/>
        <v>918440.41</v>
      </c>
      <c r="AE473" s="212">
        <f t="shared" si="70"/>
        <v>4386819.8999999994</v>
      </c>
      <c r="AF473" s="212">
        <f t="shared" si="70"/>
        <v>609208.4</v>
      </c>
      <c r="AG473" s="212">
        <f t="shared" si="70"/>
        <v>500077.45999999996</v>
      </c>
      <c r="AH473" s="212">
        <f t="shared" si="70"/>
        <v>2926905.71</v>
      </c>
      <c r="AI473" s="212">
        <f t="shared" si="70"/>
        <v>5443611.8200000003</v>
      </c>
      <c r="AJ473" s="212">
        <f t="shared" si="70"/>
        <v>1081178.71</v>
      </c>
      <c r="AK473" s="212">
        <f t="shared" si="70"/>
        <v>2272102.2399999998</v>
      </c>
      <c r="AL473" s="212">
        <f t="shared" si="70"/>
        <v>287079157.62</v>
      </c>
      <c r="AM473" s="212">
        <f t="shared" si="70"/>
        <v>1231577</v>
      </c>
      <c r="AN473" s="212">
        <f t="shared" si="70"/>
        <v>1379870.1600000001</v>
      </c>
      <c r="AO473" s="212">
        <f t="shared" si="70"/>
        <v>14241648.350000001</v>
      </c>
      <c r="AP473" s="212">
        <f t="shared" si="70"/>
        <v>4022329.6599999997</v>
      </c>
      <c r="AQ473" s="212">
        <f t="shared" si="70"/>
        <v>1358413.59</v>
      </c>
      <c r="AR473" s="212">
        <f t="shared" si="70"/>
        <v>286121.28000000003</v>
      </c>
      <c r="AS473" s="212">
        <f t="shared" si="70"/>
        <v>57581758.070000008</v>
      </c>
      <c r="AT473" s="212">
        <f t="shared" si="70"/>
        <v>1955105.4700000002</v>
      </c>
      <c r="AU473" s="212">
        <f t="shared" si="70"/>
        <v>3340245.82</v>
      </c>
      <c r="AV473" s="212">
        <f t="shared" si="70"/>
        <v>1942500.65</v>
      </c>
      <c r="AW473" s="212">
        <f t="shared" si="70"/>
        <v>598941.35</v>
      </c>
      <c r="AX473" s="212">
        <f t="shared" si="70"/>
        <v>1202906.97</v>
      </c>
      <c r="AY473" s="212">
        <f t="shared" si="70"/>
        <v>1943310.87</v>
      </c>
      <c r="AZ473" s="212">
        <f t="shared" si="70"/>
        <v>1423646.9</v>
      </c>
      <c r="BA473" s="212">
        <f t="shared" si="70"/>
        <v>790602.90000000014</v>
      </c>
      <c r="BB473" s="212">
        <f t="shared" si="70"/>
        <v>52023604.059999995</v>
      </c>
      <c r="BC473" s="212">
        <f t="shared" si="70"/>
        <v>3072001.4399999995</v>
      </c>
      <c r="BD473" s="212">
        <f t="shared" si="70"/>
        <v>83601409.029999986</v>
      </c>
      <c r="BE473" s="212">
        <f t="shared" si="70"/>
        <v>8569428.9299999997</v>
      </c>
      <c r="BF473" s="212">
        <f t="shared" si="70"/>
        <v>778797.10000000009</v>
      </c>
      <c r="BG473" s="212">
        <f t="shared" si="70"/>
        <v>5595621.25</v>
      </c>
      <c r="BH473" s="212">
        <f t="shared" si="70"/>
        <v>52137146.04999999</v>
      </c>
      <c r="BI473" s="212">
        <f t="shared" si="70"/>
        <v>610815.28</v>
      </c>
      <c r="BJ473" s="212">
        <f t="shared" si="70"/>
        <v>1544271.22</v>
      </c>
      <c r="BK473" s="212">
        <f t="shared" si="70"/>
        <v>1691660.7000000002</v>
      </c>
      <c r="BL473" s="212">
        <f t="shared" si="70"/>
        <v>724616.17</v>
      </c>
      <c r="BM473" s="212">
        <f t="shared" si="70"/>
        <v>79714322.790000007</v>
      </c>
      <c r="BN473" s="212">
        <f t="shared" si="70"/>
        <v>1615302.8100000003</v>
      </c>
      <c r="BO473" s="212">
        <f t="shared" si="70"/>
        <v>4281143.8099999996</v>
      </c>
      <c r="BP473" s="212">
        <f t="shared" si="70"/>
        <v>1388685.59</v>
      </c>
      <c r="BQ473" s="212">
        <f t="shared" ref="BQ473:CM473" si="71">+BQ49+BQ50+BQ51+BQ61+BQ62+BQ66+BQ67+BQ68+BQ69+BQ71+BQ73+BQ74</f>
        <v>902737.94000000006</v>
      </c>
      <c r="BR473" s="212">
        <f t="shared" si="71"/>
        <v>2699497.53</v>
      </c>
      <c r="BS473" s="212">
        <f t="shared" si="71"/>
        <v>248530098.44999996</v>
      </c>
      <c r="BT473" s="212">
        <f t="shared" si="71"/>
        <v>948855.73</v>
      </c>
      <c r="BU473" s="212">
        <f t="shared" si="71"/>
        <v>836716.51</v>
      </c>
      <c r="BV473" s="212">
        <f t="shared" si="71"/>
        <v>30437156.010000002</v>
      </c>
      <c r="BW473" s="212">
        <f t="shared" si="71"/>
        <v>1158027.5899999999</v>
      </c>
      <c r="BX473" s="212">
        <f t="shared" si="71"/>
        <v>1059900.6399999999</v>
      </c>
      <c r="BY473" s="212">
        <f t="shared" si="71"/>
        <v>8940142.7800000012</v>
      </c>
      <c r="BZ473" s="212">
        <f t="shared" si="71"/>
        <v>1198048.1000000001</v>
      </c>
      <c r="CA473" s="212">
        <f t="shared" si="71"/>
        <v>422684.13</v>
      </c>
      <c r="CB473" s="212">
        <f t="shared" si="71"/>
        <v>1357851.08</v>
      </c>
      <c r="CC473" s="212">
        <f t="shared" si="71"/>
        <v>7605930.6000000006</v>
      </c>
      <c r="CD473" s="212">
        <f t="shared" si="71"/>
        <v>6385219.5200000005</v>
      </c>
      <c r="CE473" s="212">
        <f t="shared" si="71"/>
        <v>2641942.9900000002</v>
      </c>
      <c r="CF473" s="212">
        <f t="shared" si="71"/>
        <v>9820702.0200000014</v>
      </c>
      <c r="CG473" s="212">
        <f t="shared" si="71"/>
        <v>2658433.2800000003</v>
      </c>
      <c r="CH473" s="212">
        <f t="shared" si="71"/>
        <v>1568058.1400000001</v>
      </c>
      <c r="CI473" s="212">
        <f t="shared" si="71"/>
        <v>377862.77</v>
      </c>
      <c r="CJ473" s="212">
        <f t="shared" si="71"/>
        <v>2294485.0099999998</v>
      </c>
      <c r="CK473" s="212">
        <f t="shared" si="71"/>
        <v>26107631.689999998</v>
      </c>
      <c r="CL473" s="212">
        <f t="shared" si="71"/>
        <v>956216.59</v>
      </c>
      <c r="CM473" s="212">
        <f t="shared" si="71"/>
        <v>2528322.23</v>
      </c>
    </row>
    <row r="474" spans="3:91" s="122" customFormat="1" ht="25.95" customHeight="1">
      <c r="C474" s="207" t="s">
        <v>706</v>
      </c>
      <c r="D474" s="213">
        <f>+D55+D56+D57+D64+D70</f>
        <v>46110845.429999992</v>
      </c>
      <c r="E474" s="213">
        <f t="shared" ref="E474:BP474" si="72">+E55+E56+E57+E64+E70</f>
        <v>1861444.11</v>
      </c>
      <c r="F474" s="213">
        <f t="shared" si="72"/>
        <v>4504185.5600000005</v>
      </c>
      <c r="G474" s="213">
        <f t="shared" si="72"/>
        <v>3373970.9699999997</v>
      </c>
      <c r="H474" s="213">
        <f t="shared" si="72"/>
        <v>5600147.9900000002</v>
      </c>
      <c r="I474" s="213">
        <f t="shared" si="72"/>
        <v>5098340.9799999995</v>
      </c>
      <c r="J474" s="213">
        <f t="shared" si="72"/>
        <v>9770006.5199999996</v>
      </c>
      <c r="K474" s="213">
        <f t="shared" si="72"/>
        <v>3982712.9</v>
      </c>
      <c r="L474" s="213">
        <f t="shared" si="72"/>
        <v>5174223.71</v>
      </c>
      <c r="M474" s="213">
        <f t="shared" si="72"/>
        <v>8439354.1600000001</v>
      </c>
      <c r="N474" s="213">
        <f t="shared" si="72"/>
        <v>8381559.96</v>
      </c>
      <c r="O474" s="213">
        <f t="shared" si="72"/>
        <v>3097679.08</v>
      </c>
      <c r="P474" s="213">
        <f t="shared" si="72"/>
        <v>28917147.07</v>
      </c>
      <c r="Q474" s="213">
        <f t="shared" si="72"/>
        <v>5082859.55</v>
      </c>
      <c r="R474" s="213">
        <f t="shared" si="72"/>
        <v>6280663.96</v>
      </c>
      <c r="S474" s="213">
        <f t="shared" si="72"/>
        <v>8285587.629999999</v>
      </c>
      <c r="T474" s="213">
        <f t="shared" si="72"/>
        <v>5648191.9000000004</v>
      </c>
      <c r="U474" s="213">
        <f t="shared" si="72"/>
        <v>8006983.4199999999</v>
      </c>
      <c r="V474" s="213">
        <f t="shared" si="72"/>
        <v>3481613.19</v>
      </c>
      <c r="W474" s="213">
        <f t="shared" si="72"/>
        <v>5606326.71</v>
      </c>
      <c r="X474" s="213">
        <f t="shared" si="72"/>
        <v>29739348.149999999</v>
      </c>
      <c r="Y474" s="213">
        <f t="shared" si="72"/>
        <v>4029191.57</v>
      </c>
      <c r="Z474" s="213">
        <f t="shared" si="72"/>
        <v>2839685.9800000004</v>
      </c>
      <c r="AA474" s="213">
        <f t="shared" si="72"/>
        <v>9879246.0800000001</v>
      </c>
      <c r="AB474" s="213">
        <f t="shared" si="72"/>
        <v>9634988.2899999991</v>
      </c>
      <c r="AC474" s="213">
        <f t="shared" si="72"/>
        <v>2799298.71</v>
      </c>
      <c r="AD474" s="213">
        <f t="shared" si="72"/>
        <v>1867472.8800000001</v>
      </c>
      <c r="AE474" s="213">
        <f t="shared" si="72"/>
        <v>11905357.720000001</v>
      </c>
      <c r="AF474" s="213">
        <f t="shared" si="72"/>
        <v>1489554.98</v>
      </c>
      <c r="AG474" s="213">
        <f t="shared" si="72"/>
        <v>7094662.6699999999</v>
      </c>
      <c r="AH474" s="213">
        <f t="shared" si="72"/>
        <v>9116937.4000000004</v>
      </c>
      <c r="AI474" s="213">
        <f t="shared" si="72"/>
        <v>9435109.9299999997</v>
      </c>
      <c r="AJ474" s="213">
        <f t="shared" si="72"/>
        <v>2125210.69</v>
      </c>
      <c r="AK474" s="213">
        <f t="shared" si="72"/>
        <v>1727168.0099999998</v>
      </c>
      <c r="AL474" s="213">
        <f t="shared" si="72"/>
        <v>65618460.57</v>
      </c>
      <c r="AM474" s="213">
        <f t="shared" si="72"/>
        <v>6467679.3900000006</v>
      </c>
      <c r="AN474" s="213">
        <f t="shared" si="72"/>
        <v>3350308.52</v>
      </c>
      <c r="AO474" s="213">
        <f t="shared" si="72"/>
        <v>7098865.79</v>
      </c>
      <c r="AP474" s="213">
        <f t="shared" si="72"/>
        <v>2954159.77</v>
      </c>
      <c r="AQ474" s="213">
        <f t="shared" si="72"/>
        <v>5770704.1199999992</v>
      </c>
      <c r="AR474" s="213">
        <f t="shared" si="72"/>
        <v>4457961.3499999996</v>
      </c>
      <c r="AS474" s="213">
        <f t="shared" si="72"/>
        <v>25981329.510000002</v>
      </c>
      <c r="AT474" s="213">
        <f t="shared" si="72"/>
        <v>3277561.28</v>
      </c>
      <c r="AU474" s="213">
        <f t="shared" si="72"/>
        <v>14399633.199999999</v>
      </c>
      <c r="AV474" s="213">
        <f t="shared" si="72"/>
        <v>6940689.1899999995</v>
      </c>
      <c r="AW474" s="213">
        <f t="shared" si="72"/>
        <v>5694275.0700000003</v>
      </c>
      <c r="AX474" s="213">
        <f t="shared" si="72"/>
        <v>2604383.2999999998</v>
      </c>
      <c r="AY474" s="213">
        <f t="shared" si="72"/>
        <v>6123606.9700000007</v>
      </c>
      <c r="AZ474" s="213">
        <f t="shared" si="72"/>
        <v>7376425.29</v>
      </c>
      <c r="BA474" s="213">
        <f t="shared" si="72"/>
        <v>2613992.7800000003</v>
      </c>
      <c r="BB474" s="213">
        <f t="shared" si="72"/>
        <v>17474873.440000001</v>
      </c>
      <c r="BC474" s="213">
        <f t="shared" si="72"/>
        <v>2006690.6700000002</v>
      </c>
      <c r="BD474" s="213">
        <f t="shared" si="72"/>
        <v>18420762.289999999</v>
      </c>
      <c r="BE474" s="213">
        <f t="shared" si="72"/>
        <v>14065133.77</v>
      </c>
      <c r="BF474" s="213">
        <f t="shared" si="72"/>
        <v>2515192.11</v>
      </c>
      <c r="BG474" s="213">
        <f t="shared" si="72"/>
        <v>7398368.540000001</v>
      </c>
      <c r="BH474" s="213">
        <f t="shared" si="72"/>
        <v>8934160.6699999981</v>
      </c>
      <c r="BI474" s="213">
        <f t="shared" si="72"/>
        <v>1932930.4500000002</v>
      </c>
      <c r="BJ474" s="213">
        <f t="shared" si="72"/>
        <v>1073256.81</v>
      </c>
      <c r="BK474" s="213">
        <f t="shared" si="72"/>
        <v>2392023.1999999997</v>
      </c>
      <c r="BL474" s="213">
        <f t="shared" si="72"/>
        <v>3891265.91</v>
      </c>
      <c r="BM474" s="213">
        <f t="shared" si="72"/>
        <v>14054107.949999999</v>
      </c>
      <c r="BN474" s="213">
        <f t="shared" si="72"/>
        <v>7680980.6800000006</v>
      </c>
      <c r="BO474" s="213">
        <f t="shared" si="72"/>
        <v>4535562.54</v>
      </c>
      <c r="BP474" s="213">
        <f t="shared" si="72"/>
        <v>10925976.370000001</v>
      </c>
      <c r="BQ474" s="213">
        <f t="shared" ref="BQ474:CM474" si="73">+BQ55+BQ56+BQ57+BQ64+BQ70</f>
        <v>10463388.349999998</v>
      </c>
      <c r="BR474" s="213">
        <f t="shared" si="73"/>
        <v>1811093.44</v>
      </c>
      <c r="BS474" s="213">
        <f t="shared" si="73"/>
        <v>43510435.18</v>
      </c>
      <c r="BT474" s="213">
        <f t="shared" si="73"/>
        <v>7218491.4900000002</v>
      </c>
      <c r="BU474" s="213">
        <f t="shared" si="73"/>
        <v>8955837.2700000014</v>
      </c>
      <c r="BV474" s="213">
        <f t="shared" si="73"/>
        <v>19577752.420000002</v>
      </c>
      <c r="BW474" s="213">
        <f t="shared" si="73"/>
        <v>841316.06</v>
      </c>
      <c r="BX474" s="213">
        <f t="shared" si="73"/>
        <v>4249717.9399999995</v>
      </c>
      <c r="BY474" s="213">
        <f t="shared" si="73"/>
        <v>16055574.939999999</v>
      </c>
      <c r="BZ474" s="213">
        <f t="shared" si="73"/>
        <v>4268975.62</v>
      </c>
      <c r="CA474" s="213">
        <f t="shared" si="73"/>
        <v>2691960.4699999997</v>
      </c>
      <c r="CB474" s="213">
        <f t="shared" si="73"/>
        <v>3455762.81</v>
      </c>
      <c r="CC474" s="213">
        <f t="shared" si="73"/>
        <v>9939067.7100000009</v>
      </c>
      <c r="CD474" s="213">
        <f t="shared" si="73"/>
        <v>6380580.6600000001</v>
      </c>
      <c r="CE474" s="213">
        <f t="shared" si="73"/>
        <v>15137029.43</v>
      </c>
      <c r="CF474" s="213">
        <f t="shared" si="73"/>
        <v>4499995.37</v>
      </c>
      <c r="CG474" s="213">
        <f t="shared" si="73"/>
        <v>3610584.85</v>
      </c>
      <c r="CH474" s="213">
        <f t="shared" si="73"/>
        <v>4790017.1500000004</v>
      </c>
      <c r="CI474" s="213">
        <f t="shared" si="73"/>
        <v>8693010.9299999997</v>
      </c>
      <c r="CJ474" s="213">
        <f t="shared" si="73"/>
        <v>3973891.71</v>
      </c>
      <c r="CK474" s="213">
        <f t="shared" si="73"/>
        <v>14073949.09</v>
      </c>
      <c r="CL474" s="213">
        <f t="shared" si="73"/>
        <v>6036084.5300000003</v>
      </c>
      <c r="CM474" s="213">
        <f t="shared" si="73"/>
        <v>2315516.63</v>
      </c>
    </row>
    <row r="475" spans="3:91" s="122" customFormat="1" ht="25.95" customHeight="1">
      <c r="C475" s="207" t="s">
        <v>707</v>
      </c>
      <c r="D475" s="212">
        <f>+D23</f>
        <v>2456828</v>
      </c>
      <c r="E475" s="212">
        <f t="shared" ref="E475:BP475" si="74">+E23</f>
        <v>76050</v>
      </c>
      <c r="F475" s="212">
        <f t="shared" si="74"/>
        <v>177250</v>
      </c>
      <c r="G475" s="212">
        <f t="shared" si="74"/>
        <v>76800</v>
      </c>
      <c r="H475" s="212">
        <f t="shared" si="74"/>
        <v>44250</v>
      </c>
      <c r="I475" s="212">
        <f t="shared" si="74"/>
        <v>121200</v>
      </c>
      <c r="J475" s="212">
        <f t="shared" si="74"/>
        <v>97300</v>
      </c>
      <c r="K475" s="212">
        <f t="shared" si="74"/>
        <v>145500</v>
      </c>
      <c r="L475" s="212">
        <f t="shared" si="74"/>
        <v>105850</v>
      </c>
      <c r="M475" s="212">
        <f t="shared" si="74"/>
        <v>78050</v>
      </c>
      <c r="N475" s="212">
        <f t="shared" si="74"/>
        <v>295150</v>
      </c>
      <c r="O475" s="212">
        <f t="shared" si="74"/>
        <v>58750</v>
      </c>
      <c r="P475" s="212">
        <f t="shared" si="74"/>
        <v>430600</v>
      </c>
      <c r="Q475" s="212">
        <f t="shared" si="74"/>
        <v>244850</v>
      </c>
      <c r="R475" s="212">
        <f t="shared" si="74"/>
        <v>196500</v>
      </c>
      <c r="S475" s="212">
        <f t="shared" si="74"/>
        <v>28950</v>
      </c>
      <c r="T475" s="212">
        <f t="shared" si="74"/>
        <v>67100</v>
      </c>
      <c r="U475" s="212">
        <f t="shared" si="74"/>
        <v>75200</v>
      </c>
      <c r="V475" s="212">
        <f t="shared" si="74"/>
        <v>128400</v>
      </c>
      <c r="W475" s="212">
        <f t="shared" si="74"/>
        <v>99800</v>
      </c>
      <c r="X475" s="212">
        <f t="shared" si="74"/>
        <v>917600</v>
      </c>
      <c r="Y475" s="212">
        <f t="shared" si="74"/>
        <v>119350</v>
      </c>
      <c r="Z475" s="212">
        <f t="shared" si="74"/>
        <v>285700</v>
      </c>
      <c r="AA475" s="212">
        <f t="shared" si="74"/>
        <v>271650</v>
      </c>
      <c r="AB475" s="212">
        <f t="shared" si="74"/>
        <v>91750</v>
      </c>
      <c r="AC475" s="212">
        <f t="shared" si="74"/>
        <v>82000</v>
      </c>
      <c r="AD475" s="212">
        <f t="shared" si="74"/>
        <v>0</v>
      </c>
      <c r="AE475" s="212">
        <f t="shared" si="74"/>
        <v>562850</v>
      </c>
      <c r="AF475" s="212">
        <f t="shared" si="74"/>
        <v>291000</v>
      </c>
      <c r="AG475" s="212">
        <f t="shared" si="74"/>
        <v>136700</v>
      </c>
      <c r="AH475" s="212">
        <f t="shared" si="74"/>
        <v>170550</v>
      </c>
      <c r="AI475" s="212">
        <f t="shared" si="74"/>
        <v>244650</v>
      </c>
      <c r="AJ475" s="212">
        <f t="shared" si="74"/>
        <v>125350</v>
      </c>
      <c r="AK475" s="212">
        <f t="shared" si="74"/>
        <v>393650</v>
      </c>
      <c r="AL475" s="212">
        <f t="shared" si="74"/>
        <v>1062300</v>
      </c>
      <c r="AM475" s="212">
        <f t="shared" si="74"/>
        <v>36550</v>
      </c>
      <c r="AN475" s="212">
        <f t="shared" si="74"/>
        <v>59050</v>
      </c>
      <c r="AO475" s="212">
        <f t="shared" si="74"/>
        <v>198500</v>
      </c>
      <c r="AP475" s="212">
        <f t="shared" si="74"/>
        <v>344400</v>
      </c>
      <c r="AQ475" s="212">
        <f t="shared" si="74"/>
        <v>163650</v>
      </c>
      <c r="AR475" s="212">
        <f t="shared" si="74"/>
        <v>117300</v>
      </c>
      <c r="AS475" s="212">
        <f t="shared" si="74"/>
        <v>529650</v>
      </c>
      <c r="AT475" s="212">
        <f t="shared" si="74"/>
        <v>230700</v>
      </c>
      <c r="AU475" s="212">
        <f t="shared" si="74"/>
        <v>343200</v>
      </c>
      <c r="AV475" s="212">
        <f t="shared" si="74"/>
        <v>193650</v>
      </c>
      <c r="AW475" s="212">
        <f t="shared" si="74"/>
        <v>386300</v>
      </c>
      <c r="AX475" s="212">
        <f t="shared" si="74"/>
        <v>47000</v>
      </c>
      <c r="AY475" s="212">
        <f t="shared" si="74"/>
        <v>75150</v>
      </c>
      <c r="AZ475" s="212">
        <f t="shared" si="74"/>
        <v>94850</v>
      </c>
      <c r="BA475" s="212">
        <f t="shared" si="74"/>
        <v>31750</v>
      </c>
      <c r="BB475" s="212">
        <f t="shared" si="74"/>
        <v>394500</v>
      </c>
      <c r="BC475" s="212">
        <f t="shared" si="74"/>
        <v>140350</v>
      </c>
      <c r="BD475" s="212">
        <f t="shared" si="74"/>
        <v>671050</v>
      </c>
      <c r="BE475" s="212">
        <f t="shared" si="74"/>
        <v>175050</v>
      </c>
      <c r="BF475" s="212">
        <f t="shared" si="74"/>
        <v>41650</v>
      </c>
      <c r="BG475" s="212">
        <f t="shared" si="74"/>
        <v>32950</v>
      </c>
      <c r="BH475" s="212">
        <f t="shared" si="74"/>
        <v>111050</v>
      </c>
      <c r="BI475" s="212">
        <f t="shared" si="74"/>
        <v>137650</v>
      </c>
      <c r="BJ475" s="212">
        <f t="shared" si="74"/>
        <v>13600</v>
      </c>
      <c r="BK475" s="212">
        <f t="shared" si="74"/>
        <v>66900</v>
      </c>
      <c r="BL475" s="212">
        <f t="shared" si="74"/>
        <v>13800</v>
      </c>
      <c r="BM475" s="212">
        <f t="shared" si="74"/>
        <v>961700</v>
      </c>
      <c r="BN475" s="212">
        <f t="shared" si="74"/>
        <v>151000</v>
      </c>
      <c r="BO475" s="212">
        <f t="shared" si="74"/>
        <v>93700</v>
      </c>
      <c r="BP475" s="212">
        <f t="shared" si="74"/>
        <v>0</v>
      </c>
      <c r="BQ475" s="212">
        <f t="shared" ref="BQ475:CM475" si="75">+BQ23</f>
        <v>155200</v>
      </c>
      <c r="BR475" s="212">
        <f t="shared" si="75"/>
        <v>62150</v>
      </c>
      <c r="BS475" s="212">
        <f t="shared" si="75"/>
        <v>747750</v>
      </c>
      <c r="BT475" s="212">
        <f t="shared" si="75"/>
        <v>164900</v>
      </c>
      <c r="BU475" s="212">
        <f t="shared" si="75"/>
        <v>50400</v>
      </c>
      <c r="BV475" s="212">
        <f t="shared" si="75"/>
        <v>431000</v>
      </c>
      <c r="BW475" s="212">
        <f t="shared" si="75"/>
        <v>0</v>
      </c>
      <c r="BX475" s="212">
        <f t="shared" si="75"/>
        <v>38600</v>
      </c>
      <c r="BY475" s="212">
        <f t="shared" si="75"/>
        <v>291000</v>
      </c>
      <c r="BZ475" s="212">
        <f t="shared" si="75"/>
        <v>150600</v>
      </c>
      <c r="CA475" s="212">
        <f t="shared" si="75"/>
        <v>115750</v>
      </c>
      <c r="CB475" s="212">
        <f t="shared" si="75"/>
        <v>54300</v>
      </c>
      <c r="CC475" s="212">
        <f t="shared" si="75"/>
        <v>116950</v>
      </c>
      <c r="CD475" s="212">
        <f t="shared" si="75"/>
        <v>133950</v>
      </c>
      <c r="CE475" s="212">
        <f t="shared" si="75"/>
        <v>35100</v>
      </c>
      <c r="CF475" s="212">
        <f t="shared" si="75"/>
        <v>115750</v>
      </c>
      <c r="CG475" s="212">
        <f t="shared" si="75"/>
        <v>49050</v>
      </c>
      <c r="CH475" s="212">
        <f t="shared" si="75"/>
        <v>34300</v>
      </c>
      <c r="CI475" s="212">
        <f t="shared" si="75"/>
        <v>52750</v>
      </c>
      <c r="CJ475" s="212">
        <f t="shared" si="75"/>
        <v>47100</v>
      </c>
      <c r="CK475" s="212">
        <f t="shared" si="75"/>
        <v>245200</v>
      </c>
      <c r="CL475" s="212">
        <f t="shared" si="75"/>
        <v>15150</v>
      </c>
      <c r="CM475" s="212">
        <f t="shared" si="75"/>
        <v>9250</v>
      </c>
    </row>
    <row r="476" spans="3:91" s="122" customFormat="1" ht="25.95" customHeight="1">
      <c r="C476" s="209">
        <v>5</v>
      </c>
      <c r="D476" s="212">
        <f>+D80+D81+D82+D83+D84+D85+D86+D87+D88+D89+D90+D91+D92+D93+D94+D95+D96</f>
        <v>33604628.339999996</v>
      </c>
      <c r="E476" s="212">
        <f t="shared" ref="E476:BP476" si="76">+E80+E81+E82+E83+E84+E85+E86+E87+E88+E89+E90+E91+E92+E93+E94+E95+E96</f>
        <v>695228.59000000008</v>
      </c>
      <c r="F476" s="212">
        <f t="shared" si="76"/>
        <v>437060.51999999996</v>
      </c>
      <c r="G476" s="212">
        <f t="shared" si="76"/>
        <v>233655.53999999995</v>
      </c>
      <c r="H476" s="212">
        <f t="shared" si="76"/>
        <v>173921.37</v>
      </c>
      <c r="I476" s="212">
        <f t="shared" si="76"/>
        <v>785579.87</v>
      </c>
      <c r="J476" s="212">
        <f t="shared" si="76"/>
        <v>465115.96999999986</v>
      </c>
      <c r="K476" s="212">
        <f t="shared" si="76"/>
        <v>2809650.04</v>
      </c>
      <c r="L476" s="212">
        <f t="shared" si="76"/>
        <v>449789.84000000008</v>
      </c>
      <c r="M476" s="212">
        <f t="shared" si="76"/>
        <v>246640.74</v>
      </c>
      <c r="N476" s="212">
        <f t="shared" si="76"/>
        <v>3169655.54</v>
      </c>
      <c r="O476" s="212">
        <f t="shared" si="76"/>
        <v>369824.44</v>
      </c>
      <c r="P476" s="212">
        <f t="shared" si="76"/>
        <v>10618676.879999999</v>
      </c>
      <c r="Q476" s="212">
        <f t="shared" si="76"/>
        <v>896105.46999999986</v>
      </c>
      <c r="R476" s="212">
        <f t="shared" si="76"/>
        <v>2703619.7</v>
      </c>
      <c r="S476" s="212">
        <f t="shared" si="76"/>
        <v>2003629.07</v>
      </c>
      <c r="T476" s="212">
        <f t="shared" si="76"/>
        <v>1164655.2700000003</v>
      </c>
      <c r="U476" s="212">
        <f t="shared" si="76"/>
        <v>1106925.8699999999</v>
      </c>
      <c r="V476" s="212">
        <f t="shared" si="76"/>
        <v>863372.05000000016</v>
      </c>
      <c r="W476" s="212">
        <f t="shared" si="76"/>
        <v>547918.96</v>
      </c>
      <c r="X476" s="212">
        <f t="shared" si="76"/>
        <v>44524467.289999999</v>
      </c>
      <c r="Y476" s="212">
        <f t="shared" si="76"/>
        <v>712051.84999999986</v>
      </c>
      <c r="Z476" s="212">
        <f t="shared" si="76"/>
        <v>1175170.1099999999</v>
      </c>
      <c r="AA476" s="212">
        <f t="shared" si="76"/>
        <v>593760.04999999993</v>
      </c>
      <c r="AB476" s="212">
        <f t="shared" si="76"/>
        <v>338562.5</v>
      </c>
      <c r="AC476" s="212">
        <f t="shared" si="76"/>
        <v>791535.3</v>
      </c>
      <c r="AD476" s="212">
        <f t="shared" si="76"/>
        <v>547465</v>
      </c>
      <c r="AE476" s="212">
        <f t="shared" si="76"/>
        <v>2588464.6</v>
      </c>
      <c r="AF476" s="212">
        <f t="shared" si="76"/>
        <v>710498.33000000007</v>
      </c>
      <c r="AG476" s="212">
        <f t="shared" si="76"/>
        <v>752926.13000000012</v>
      </c>
      <c r="AH476" s="212">
        <f t="shared" si="76"/>
        <v>591205.59</v>
      </c>
      <c r="AI476" s="212">
        <f t="shared" si="76"/>
        <v>2121242.52</v>
      </c>
      <c r="AJ476" s="212">
        <f t="shared" si="76"/>
        <v>641308.73</v>
      </c>
      <c r="AK476" s="212">
        <f t="shared" si="76"/>
        <v>393454.74000000005</v>
      </c>
      <c r="AL476" s="212">
        <f t="shared" si="76"/>
        <v>98750491.849999994</v>
      </c>
      <c r="AM476" s="212">
        <f t="shared" si="76"/>
        <v>842585.32</v>
      </c>
      <c r="AN476" s="212">
        <f t="shared" si="76"/>
        <v>532398.55000000005</v>
      </c>
      <c r="AO476" s="212">
        <f t="shared" si="76"/>
        <v>1596850.96</v>
      </c>
      <c r="AP476" s="212">
        <f t="shared" si="76"/>
        <v>2766735.9499999997</v>
      </c>
      <c r="AQ476" s="212">
        <f t="shared" si="76"/>
        <v>493790.32999999996</v>
      </c>
      <c r="AR476" s="212">
        <f t="shared" si="76"/>
        <v>235103.06</v>
      </c>
      <c r="AS476" s="212">
        <f t="shared" si="76"/>
        <v>11440870.039999999</v>
      </c>
      <c r="AT476" s="212">
        <f t="shared" si="76"/>
        <v>928577.80999999994</v>
      </c>
      <c r="AU476" s="212">
        <f t="shared" si="76"/>
        <v>1970019.5499999998</v>
      </c>
      <c r="AV476" s="212">
        <f t="shared" si="76"/>
        <v>1206469.4499999997</v>
      </c>
      <c r="AW476" s="212">
        <f t="shared" si="76"/>
        <v>485634.27999999991</v>
      </c>
      <c r="AX476" s="212">
        <f t="shared" si="76"/>
        <v>649732.93999999994</v>
      </c>
      <c r="AY476" s="212">
        <f t="shared" si="76"/>
        <v>1196931.9700000002</v>
      </c>
      <c r="AZ476" s="212">
        <f t="shared" si="76"/>
        <v>234340.17999999988</v>
      </c>
      <c r="BA476" s="212">
        <f t="shared" si="76"/>
        <v>617521.48</v>
      </c>
      <c r="BB476" s="212">
        <f t="shared" si="76"/>
        <v>10713112.700000001</v>
      </c>
      <c r="BC476" s="212">
        <f t="shared" si="76"/>
        <v>680374.08999999985</v>
      </c>
      <c r="BD476" s="212">
        <f t="shared" si="76"/>
        <v>51057216.670000009</v>
      </c>
      <c r="BE476" s="212">
        <f t="shared" si="76"/>
        <v>3313030.0399999996</v>
      </c>
      <c r="BF476" s="212">
        <f t="shared" si="76"/>
        <v>529336.89</v>
      </c>
      <c r="BG476" s="212">
        <f t="shared" si="76"/>
        <v>876877.09000000008</v>
      </c>
      <c r="BH476" s="212">
        <f t="shared" si="76"/>
        <v>11478182.689999998</v>
      </c>
      <c r="BI476" s="212">
        <f t="shared" si="76"/>
        <v>630930.04999999981</v>
      </c>
      <c r="BJ476" s="212">
        <f t="shared" si="76"/>
        <v>232547.27</v>
      </c>
      <c r="BK476" s="212">
        <f t="shared" si="76"/>
        <v>362207.68999999994</v>
      </c>
      <c r="BL476" s="212">
        <f t="shared" si="76"/>
        <v>352958.62</v>
      </c>
      <c r="BM476" s="212">
        <f t="shared" si="76"/>
        <v>20783867.699999996</v>
      </c>
      <c r="BN476" s="212">
        <f t="shared" si="76"/>
        <v>1122368.3200000003</v>
      </c>
      <c r="BO476" s="212">
        <f t="shared" si="76"/>
        <v>1157076.5</v>
      </c>
      <c r="BP476" s="212">
        <f t="shared" si="76"/>
        <v>1252400.6099999999</v>
      </c>
      <c r="BQ476" s="212">
        <f t="shared" ref="BQ476:CM476" si="77">+BQ80+BQ81+BQ82+BQ83+BQ84+BQ85+BQ86+BQ87+BQ88+BQ89+BQ90+BQ91+BQ92+BQ93+BQ94+BQ95+BQ96</f>
        <v>514846.75</v>
      </c>
      <c r="BR476" s="212">
        <f t="shared" si="77"/>
        <v>392745</v>
      </c>
      <c r="BS476" s="212">
        <f t="shared" si="77"/>
        <v>91130112.730000004</v>
      </c>
      <c r="BT476" s="212">
        <f t="shared" si="77"/>
        <v>1716996.2000000002</v>
      </c>
      <c r="BU476" s="212">
        <f t="shared" si="77"/>
        <v>1067834.97</v>
      </c>
      <c r="BV476" s="212">
        <f t="shared" si="77"/>
        <v>10624854.199999999</v>
      </c>
      <c r="BW476" s="212">
        <f t="shared" si="77"/>
        <v>232163</v>
      </c>
      <c r="BX476" s="212">
        <f t="shared" si="77"/>
        <v>715369</v>
      </c>
      <c r="BY476" s="212">
        <f t="shared" si="77"/>
        <v>3883877.79</v>
      </c>
      <c r="BZ476" s="212">
        <f t="shared" si="77"/>
        <v>530897.49</v>
      </c>
      <c r="CA476" s="212">
        <f t="shared" si="77"/>
        <v>471389</v>
      </c>
      <c r="CB476" s="212">
        <f t="shared" si="77"/>
        <v>578834.6</v>
      </c>
      <c r="CC476" s="212">
        <f t="shared" si="77"/>
        <v>907104.80999999994</v>
      </c>
      <c r="CD476" s="212">
        <f t="shared" si="77"/>
        <v>3689903.75</v>
      </c>
      <c r="CE476" s="212">
        <f t="shared" si="77"/>
        <v>1022700.2199999999</v>
      </c>
      <c r="CF476" s="212">
        <f t="shared" si="77"/>
        <v>4714137.12</v>
      </c>
      <c r="CG476" s="212">
        <f t="shared" si="77"/>
        <v>570306</v>
      </c>
      <c r="CH476" s="212">
        <f t="shared" si="77"/>
        <v>521501.5</v>
      </c>
      <c r="CI476" s="212">
        <f t="shared" si="77"/>
        <v>515936.75</v>
      </c>
      <c r="CJ476" s="212">
        <f t="shared" si="77"/>
        <v>775998</v>
      </c>
      <c r="CK476" s="212">
        <f t="shared" si="77"/>
        <v>5551746.8300000001</v>
      </c>
      <c r="CL476" s="212">
        <f t="shared" si="77"/>
        <v>584350.52</v>
      </c>
      <c r="CM476" s="212">
        <f t="shared" si="77"/>
        <v>699445.9</v>
      </c>
    </row>
    <row r="477" spans="3:91" s="122" customFormat="1" ht="25.95" customHeight="1">
      <c r="C477" s="209">
        <v>6</v>
      </c>
      <c r="D477" s="213">
        <f>+D29+D30+D31+D32+D33+D34+D35+D36</f>
        <v>79184555.810000002</v>
      </c>
      <c r="E477" s="213">
        <f t="shared" ref="E477:BP477" si="78">+E29+E30+E31+E32+E33+E34+E35+E36</f>
        <v>5197450.62</v>
      </c>
      <c r="F477" s="213">
        <f t="shared" si="78"/>
        <v>3628358.75</v>
      </c>
      <c r="G477" s="213">
        <f t="shared" si="78"/>
        <v>3220752.81</v>
      </c>
      <c r="H477" s="213">
        <f t="shared" si="78"/>
        <v>1575221.75</v>
      </c>
      <c r="I477" s="213">
        <f t="shared" si="78"/>
        <v>9184809.9499999993</v>
      </c>
      <c r="J477" s="213">
        <f t="shared" si="78"/>
        <v>4448706.54</v>
      </c>
      <c r="K477" s="213">
        <f t="shared" si="78"/>
        <v>11437580.310000001</v>
      </c>
      <c r="L477" s="213">
        <f t="shared" si="78"/>
        <v>3189898.9200000004</v>
      </c>
      <c r="M477" s="213">
        <f t="shared" si="78"/>
        <v>2993982.04</v>
      </c>
      <c r="N477" s="213">
        <f t="shared" si="78"/>
        <v>22684500.640000001</v>
      </c>
      <c r="O477" s="213">
        <f t="shared" si="78"/>
        <v>1161131.96</v>
      </c>
      <c r="P477" s="213">
        <f t="shared" si="78"/>
        <v>42047885.800000004</v>
      </c>
      <c r="Q477" s="213">
        <f t="shared" si="78"/>
        <v>3609475.0100000002</v>
      </c>
      <c r="R477" s="213">
        <f t="shared" si="78"/>
        <v>8500340.959999999</v>
      </c>
      <c r="S477" s="213">
        <f t="shared" si="78"/>
        <v>15886398.43</v>
      </c>
      <c r="T477" s="213">
        <f t="shared" si="78"/>
        <v>4695738.5299999993</v>
      </c>
      <c r="U477" s="213">
        <f t="shared" si="78"/>
        <v>7602427.9400000004</v>
      </c>
      <c r="V477" s="213">
        <f t="shared" si="78"/>
        <v>3359971.96</v>
      </c>
      <c r="W477" s="213">
        <f t="shared" si="78"/>
        <v>2746422.77</v>
      </c>
      <c r="X477" s="213">
        <f t="shared" si="78"/>
        <v>87624382.589999989</v>
      </c>
      <c r="Y477" s="213">
        <f t="shared" si="78"/>
        <v>1724719.55</v>
      </c>
      <c r="Z477" s="213">
        <f t="shared" si="78"/>
        <v>5303511.63</v>
      </c>
      <c r="AA477" s="213">
        <f t="shared" si="78"/>
        <v>4880407.9400000004</v>
      </c>
      <c r="AB477" s="213">
        <f t="shared" si="78"/>
        <v>2176171.5000000005</v>
      </c>
      <c r="AC477" s="213">
        <f t="shared" si="78"/>
        <v>2347676.44</v>
      </c>
      <c r="AD477" s="213">
        <f t="shared" si="78"/>
        <v>3379351</v>
      </c>
      <c r="AE477" s="213">
        <f t="shared" si="78"/>
        <v>13274718.32</v>
      </c>
      <c r="AF477" s="213">
        <f t="shared" si="78"/>
        <v>2075502.59</v>
      </c>
      <c r="AG477" s="213">
        <f t="shared" si="78"/>
        <v>2695578.95</v>
      </c>
      <c r="AH477" s="213">
        <f t="shared" si="78"/>
        <v>2285860.9199999995</v>
      </c>
      <c r="AI477" s="213">
        <f t="shared" si="78"/>
        <v>9981637.6899999995</v>
      </c>
      <c r="AJ477" s="213">
        <f t="shared" si="78"/>
        <v>2426044.0500000003</v>
      </c>
      <c r="AK477" s="213">
        <f t="shared" si="78"/>
        <v>1913399.17</v>
      </c>
      <c r="AL477" s="213">
        <f t="shared" si="78"/>
        <v>285135381.06999999</v>
      </c>
      <c r="AM477" s="213">
        <f t="shared" si="78"/>
        <v>2280651.17</v>
      </c>
      <c r="AN477" s="213">
        <f t="shared" si="78"/>
        <v>4942368.07</v>
      </c>
      <c r="AO477" s="213">
        <f t="shared" si="78"/>
        <v>9912576.9500000011</v>
      </c>
      <c r="AP477" s="213">
        <f t="shared" si="78"/>
        <v>12208007.23</v>
      </c>
      <c r="AQ477" s="213">
        <f t="shared" si="78"/>
        <v>6640013.2700000005</v>
      </c>
      <c r="AR477" s="213">
        <f t="shared" si="78"/>
        <v>1447828.74</v>
      </c>
      <c r="AS477" s="213">
        <f t="shared" si="78"/>
        <v>42495422.239999995</v>
      </c>
      <c r="AT477" s="213">
        <f t="shared" si="78"/>
        <v>4194564.24</v>
      </c>
      <c r="AU477" s="213">
        <f t="shared" si="78"/>
        <v>11527613.389999999</v>
      </c>
      <c r="AV477" s="213">
        <f t="shared" si="78"/>
        <v>9686307.4199999999</v>
      </c>
      <c r="AW477" s="213">
        <f t="shared" si="78"/>
        <v>2871634.29</v>
      </c>
      <c r="AX477" s="213">
        <f t="shared" si="78"/>
        <v>1810239.68</v>
      </c>
      <c r="AY477" s="213">
        <f t="shared" si="78"/>
        <v>5291283.76</v>
      </c>
      <c r="AZ477" s="213">
        <f t="shared" si="78"/>
        <v>4461903.2300000004</v>
      </c>
      <c r="BA477" s="213">
        <f t="shared" si="78"/>
        <v>2929919.17</v>
      </c>
      <c r="BB477" s="213">
        <f t="shared" si="78"/>
        <v>43372175.600000001</v>
      </c>
      <c r="BC477" s="213">
        <f t="shared" si="78"/>
        <v>2669283.9600000004</v>
      </c>
      <c r="BD477" s="213">
        <f t="shared" si="78"/>
        <v>114527281.18000001</v>
      </c>
      <c r="BE477" s="213">
        <f t="shared" si="78"/>
        <v>11899903.02</v>
      </c>
      <c r="BF477" s="213">
        <f t="shared" si="78"/>
        <v>3178817.77</v>
      </c>
      <c r="BG477" s="213">
        <f t="shared" si="78"/>
        <v>3850373.67</v>
      </c>
      <c r="BH477" s="213">
        <f t="shared" si="78"/>
        <v>52597038.589999996</v>
      </c>
      <c r="BI477" s="213">
        <f t="shared" si="78"/>
        <v>1616101.2300000002</v>
      </c>
      <c r="BJ477" s="213">
        <f t="shared" si="78"/>
        <v>1550825.66</v>
      </c>
      <c r="BK477" s="213">
        <f t="shared" si="78"/>
        <v>1886082.49</v>
      </c>
      <c r="BL477" s="213">
        <f t="shared" si="78"/>
        <v>2244781.0700000003</v>
      </c>
      <c r="BM477" s="213">
        <f t="shared" si="78"/>
        <v>56041828.050000004</v>
      </c>
      <c r="BN477" s="213">
        <f t="shared" si="78"/>
        <v>5739520.9199999999</v>
      </c>
      <c r="BO477" s="213">
        <f t="shared" si="78"/>
        <v>3981568.85</v>
      </c>
      <c r="BP477" s="213">
        <f t="shared" si="78"/>
        <v>6455087.0999999996</v>
      </c>
      <c r="BQ477" s="213">
        <f t="shared" ref="BQ477:CM477" si="79">+BQ29+BQ30+BQ31+BQ32+BQ33+BQ34+BQ35+BQ36</f>
        <v>2974240.96</v>
      </c>
      <c r="BR477" s="213">
        <f t="shared" si="79"/>
        <v>2739996.92</v>
      </c>
      <c r="BS477" s="213">
        <f t="shared" si="79"/>
        <v>397976877.19999993</v>
      </c>
      <c r="BT477" s="213">
        <f t="shared" si="79"/>
        <v>4141474.3</v>
      </c>
      <c r="BU477" s="213">
        <f t="shared" si="79"/>
        <v>3389196.2300000004</v>
      </c>
      <c r="BV477" s="213">
        <f t="shared" si="79"/>
        <v>38623007.410000004</v>
      </c>
      <c r="BW477" s="213">
        <f t="shared" si="79"/>
        <v>3415186.21</v>
      </c>
      <c r="BX477" s="213">
        <f t="shared" si="79"/>
        <v>3703559.55</v>
      </c>
      <c r="BY477" s="213">
        <f t="shared" si="79"/>
        <v>16190180.050000001</v>
      </c>
      <c r="BZ477" s="213">
        <f t="shared" si="79"/>
        <v>2427000.79</v>
      </c>
      <c r="CA477" s="213">
        <f t="shared" si="79"/>
        <v>2020164.5299999998</v>
      </c>
      <c r="CB477" s="213">
        <f t="shared" si="79"/>
        <v>4489608.2300000004</v>
      </c>
      <c r="CC477" s="213">
        <f t="shared" si="79"/>
        <v>10063170.060000001</v>
      </c>
      <c r="CD477" s="213">
        <f t="shared" si="79"/>
        <v>15459289.689999999</v>
      </c>
      <c r="CE477" s="213">
        <f t="shared" si="79"/>
        <v>3263056.97</v>
      </c>
      <c r="CF477" s="213">
        <f t="shared" si="79"/>
        <v>11068443.970000001</v>
      </c>
      <c r="CG477" s="213">
        <f t="shared" si="79"/>
        <v>3804619.25</v>
      </c>
      <c r="CH477" s="213">
        <f t="shared" si="79"/>
        <v>1757184.95</v>
      </c>
      <c r="CI477" s="213">
        <f t="shared" si="79"/>
        <v>1610667.4000000001</v>
      </c>
      <c r="CJ477" s="213">
        <f t="shared" si="79"/>
        <v>2136411.38</v>
      </c>
      <c r="CK477" s="213">
        <f t="shared" si="79"/>
        <v>17341815.890000001</v>
      </c>
      <c r="CL477" s="213">
        <f t="shared" si="79"/>
        <v>1875254.3</v>
      </c>
      <c r="CM477" s="213">
        <f t="shared" si="79"/>
        <v>1772580.72</v>
      </c>
    </row>
    <row r="478" spans="3:91" s="122" customFormat="1" ht="25.95" customHeight="1">
      <c r="C478" s="209">
        <v>7</v>
      </c>
      <c r="D478" s="212">
        <f>+D37+D38</f>
        <v>5325935</v>
      </c>
      <c r="E478" s="212">
        <f t="shared" ref="E478:BP478" si="80">+E37+E38</f>
        <v>100498</v>
      </c>
      <c r="F478" s="212">
        <f t="shared" si="80"/>
        <v>74560</v>
      </c>
      <c r="G478" s="212">
        <f t="shared" si="80"/>
        <v>27659</v>
      </c>
      <c r="H478" s="212">
        <f t="shared" si="80"/>
        <v>182796</v>
      </c>
      <c r="I478" s="212">
        <f t="shared" si="80"/>
        <v>248714.5</v>
      </c>
      <c r="J478" s="212">
        <f t="shared" si="80"/>
        <v>471551</v>
      </c>
      <c r="K478" s="212">
        <f t="shared" si="80"/>
        <v>250586</v>
      </c>
      <c r="L478" s="212">
        <f t="shared" si="80"/>
        <v>104417.85</v>
      </c>
      <c r="M478" s="212">
        <f t="shared" si="80"/>
        <v>315348</v>
      </c>
      <c r="N478" s="212">
        <f t="shared" si="80"/>
        <v>1051268</v>
      </c>
      <c r="O478" s="212">
        <f t="shared" si="80"/>
        <v>110269</v>
      </c>
      <c r="P478" s="212">
        <f t="shared" si="80"/>
        <v>6285843.75</v>
      </c>
      <c r="Q478" s="212">
        <f t="shared" si="80"/>
        <v>523807.85</v>
      </c>
      <c r="R478" s="212">
        <f t="shared" si="80"/>
        <v>554424</v>
      </c>
      <c r="S478" s="212">
        <f t="shared" si="80"/>
        <v>517226</v>
      </c>
      <c r="T478" s="212">
        <f t="shared" si="80"/>
        <v>561469.75</v>
      </c>
      <c r="U478" s="212">
        <f t="shared" si="80"/>
        <v>489535.89</v>
      </c>
      <c r="V478" s="212">
        <f t="shared" si="80"/>
        <v>396669</v>
      </c>
      <c r="W478" s="212">
        <f t="shared" si="80"/>
        <v>89508.5</v>
      </c>
      <c r="X478" s="212">
        <f t="shared" si="80"/>
        <v>15495298.859999999</v>
      </c>
      <c r="Y478" s="212">
        <f t="shared" si="80"/>
        <v>291690.3</v>
      </c>
      <c r="Z478" s="212">
        <f t="shared" si="80"/>
        <v>731711</v>
      </c>
      <c r="AA478" s="212">
        <f t="shared" si="80"/>
        <v>183621</v>
      </c>
      <c r="AB478" s="212">
        <f t="shared" si="80"/>
        <v>132155</v>
      </c>
      <c r="AC478" s="212">
        <f t="shared" si="80"/>
        <v>203830</v>
      </c>
      <c r="AD478" s="212">
        <f t="shared" si="80"/>
        <v>119785</v>
      </c>
      <c r="AE478" s="212">
        <f t="shared" si="80"/>
        <v>1248544.5</v>
      </c>
      <c r="AF478" s="212">
        <f t="shared" si="80"/>
        <v>195202</v>
      </c>
      <c r="AG478" s="212">
        <f t="shared" si="80"/>
        <v>177470.75</v>
      </c>
      <c r="AH478" s="212">
        <f t="shared" si="80"/>
        <v>201063.5</v>
      </c>
      <c r="AI478" s="212">
        <f t="shared" si="80"/>
        <v>135354</v>
      </c>
      <c r="AJ478" s="212">
        <f t="shared" si="80"/>
        <v>219809.5</v>
      </c>
      <c r="AK478" s="212">
        <f t="shared" si="80"/>
        <v>131129</v>
      </c>
      <c r="AL478" s="212">
        <f t="shared" si="80"/>
        <v>24815090.170000002</v>
      </c>
      <c r="AM478" s="212">
        <f t="shared" si="80"/>
        <v>309075</v>
      </c>
      <c r="AN478" s="212">
        <f t="shared" si="80"/>
        <v>174198</v>
      </c>
      <c r="AO478" s="212">
        <f t="shared" si="80"/>
        <v>514155.61000000004</v>
      </c>
      <c r="AP478" s="212">
        <f t="shared" si="80"/>
        <v>1012586.2</v>
      </c>
      <c r="AQ478" s="212">
        <f t="shared" si="80"/>
        <v>346004</v>
      </c>
      <c r="AR478" s="212">
        <f t="shared" si="80"/>
        <v>92595</v>
      </c>
      <c r="AS478" s="212">
        <f t="shared" si="80"/>
        <v>5080666.91</v>
      </c>
      <c r="AT478" s="212">
        <f t="shared" si="80"/>
        <v>253581.75</v>
      </c>
      <c r="AU478" s="212">
        <f t="shared" si="80"/>
        <v>773008</v>
      </c>
      <c r="AV478" s="212">
        <f t="shared" si="80"/>
        <v>402750.7</v>
      </c>
      <c r="AW478" s="212">
        <f t="shared" si="80"/>
        <v>301264</v>
      </c>
      <c r="AX478" s="212">
        <f t="shared" si="80"/>
        <v>277356</v>
      </c>
      <c r="AY478" s="212">
        <f t="shared" si="80"/>
        <v>252977</v>
      </c>
      <c r="AZ478" s="212">
        <f t="shared" si="80"/>
        <v>336263</v>
      </c>
      <c r="BA478" s="212">
        <f t="shared" si="80"/>
        <v>260609</v>
      </c>
      <c r="BB478" s="212">
        <f t="shared" si="80"/>
        <v>4955288.5</v>
      </c>
      <c r="BC478" s="212">
        <f t="shared" si="80"/>
        <v>182754</v>
      </c>
      <c r="BD478" s="212">
        <f t="shared" si="80"/>
        <v>9970398.4600000009</v>
      </c>
      <c r="BE478" s="212">
        <f t="shared" si="80"/>
        <v>937715.34</v>
      </c>
      <c r="BF478" s="212">
        <f t="shared" si="80"/>
        <v>507566.25</v>
      </c>
      <c r="BG478" s="212">
        <f t="shared" si="80"/>
        <v>268254.5</v>
      </c>
      <c r="BH478" s="212">
        <f t="shared" si="80"/>
        <v>1940749.04</v>
      </c>
      <c r="BI478" s="212">
        <f t="shared" si="80"/>
        <v>217460</v>
      </c>
      <c r="BJ478" s="212">
        <f t="shared" si="80"/>
        <v>276452</v>
      </c>
      <c r="BK478" s="212">
        <f t="shared" si="80"/>
        <v>278790</v>
      </c>
      <c r="BL478" s="212">
        <f t="shared" si="80"/>
        <v>264461</v>
      </c>
      <c r="BM478" s="212">
        <f t="shared" si="80"/>
        <v>6686903.75</v>
      </c>
      <c r="BN478" s="212">
        <f t="shared" si="80"/>
        <v>96753</v>
      </c>
      <c r="BO478" s="212">
        <f t="shared" si="80"/>
        <v>109519.25</v>
      </c>
      <c r="BP478" s="212">
        <f t="shared" si="80"/>
        <v>650264.5</v>
      </c>
      <c r="BQ478" s="212">
        <f t="shared" ref="BQ478:CM478" si="81">+BQ37+BQ38</f>
        <v>321356.5</v>
      </c>
      <c r="BR478" s="212">
        <f t="shared" si="81"/>
        <v>132179</v>
      </c>
      <c r="BS478" s="212">
        <f t="shared" si="81"/>
        <v>25876186.100000001</v>
      </c>
      <c r="BT478" s="212">
        <f t="shared" si="81"/>
        <v>701493</v>
      </c>
      <c r="BU478" s="212">
        <f t="shared" si="81"/>
        <v>164861</v>
      </c>
      <c r="BV478" s="212">
        <f t="shared" si="81"/>
        <v>4519913</v>
      </c>
      <c r="BW478" s="212">
        <f t="shared" si="81"/>
        <v>54086</v>
      </c>
      <c r="BX478" s="212">
        <f t="shared" si="81"/>
        <v>196953.5</v>
      </c>
      <c r="BY478" s="212">
        <f t="shared" si="81"/>
        <v>2765997</v>
      </c>
      <c r="BZ478" s="212">
        <f t="shared" si="81"/>
        <v>167130</v>
      </c>
      <c r="CA478" s="212">
        <f t="shared" si="81"/>
        <v>149720</v>
      </c>
      <c r="CB478" s="212">
        <f t="shared" si="81"/>
        <v>240584</v>
      </c>
      <c r="CC478" s="212">
        <f t="shared" si="81"/>
        <v>340878</v>
      </c>
      <c r="CD478" s="212">
        <f t="shared" si="81"/>
        <v>1464008</v>
      </c>
      <c r="CE478" s="212">
        <f t="shared" si="81"/>
        <v>368709</v>
      </c>
      <c r="CF478" s="212">
        <f t="shared" si="81"/>
        <v>702438</v>
      </c>
      <c r="CG478" s="212">
        <f t="shared" si="81"/>
        <v>80517</v>
      </c>
      <c r="CH478" s="212">
        <f t="shared" si="81"/>
        <v>187014</v>
      </c>
      <c r="CI478" s="212">
        <f t="shared" si="81"/>
        <v>218030</v>
      </c>
      <c r="CJ478" s="212">
        <f t="shared" si="81"/>
        <v>135183</v>
      </c>
      <c r="CK478" s="212">
        <f t="shared" si="81"/>
        <v>3009039.5</v>
      </c>
      <c r="CL478" s="212">
        <f t="shared" si="81"/>
        <v>184514</v>
      </c>
      <c r="CM478" s="212">
        <f t="shared" si="81"/>
        <v>256781.4</v>
      </c>
    </row>
    <row r="479" spans="3:91" s="122" customFormat="1" ht="25.95" customHeight="1">
      <c r="C479" s="209">
        <v>8</v>
      </c>
      <c r="D479" s="213">
        <f>+D25+D26</f>
        <v>1528064</v>
      </c>
      <c r="E479" s="213">
        <f t="shared" ref="E479:BP479" si="82">+E25+E26</f>
        <v>0</v>
      </c>
      <c r="F479" s="213">
        <f t="shared" si="82"/>
        <v>0</v>
      </c>
      <c r="G479" s="213">
        <f t="shared" si="82"/>
        <v>48505</v>
      </c>
      <c r="H479" s="213">
        <f t="shared" si="82"/>
        <v>0</v>
      </c>
      <c r="I479" s="213">
        <f t="shared" si="82"/>
        <v>20036.5</v>
      </c>
      <c r="J479" s="213">
        <f t="shared" si="82"/>
        <v>13924.25</v>
      </c>
      <c r="K479" s="213">
        <f t="shared" si="82"/>
        <v>78512</v>
      </c>
      <c r="L479" s="213">
        <f t="shared" si="82"/>
        <v>0</v>
      </c>
      <c r="M479" s="213">
        <f t="shared" si="82"/>
        <v>0</v>
      </c>
      <c r="N479" s="213">
        <f t="shared" si="82"/>
        <v>546712.5</v>
      </c>
      <c r="O479" s="213">
        <f t="shared" si="82"/>
        <v>0</v>
      </c>
      <c r="P479" s="213">
        <f t="shared" si="82"/>
        <v>560719.44999999995</v>
      </c>
      <c r="Q479" s="213">
        <f t="shared" si="82"/>
        <v>5888.2</v>
      </c>
      <c r="R479" s="213">
        <f t="shared" si="82"/>
        <v>7811</v>
      </c>
      <c r="S479" s="213">
        <f t="shared" si="82"/>
        <v>163007</v>
      </c>
      <c r="T479" s="213">
        <f t="shared" si="82"/>
        <v>27818</v>
      </c>
      <c r="U479" s="213">
        <f t="shared" si="82"/>
        <v>2278.5</v>
      </c>
      <c r="V479" s="213">
        <f t="shared" si="82"/>
        <v>2887.5</v>
      </c>
      <c r="W479" s="213">
        <f t="shared" si="82"/>
        <v>1795</v>
      </c>
      <c r="X479" s="213">
        <f t="shared" si="82"/>
        <v>1518378.33</v>
      </c>
      <c r="Y479" s="213">
        <f t="shared" si="82"/>
        <v>8515</v>
      </c>
      <c r="Z479" s="213">
        <f t="shared" si="82"/>
        <v>26238</v>
      </c>
      <c r="AA479" s="213">
        <f t="shared" si="82"/>
        <v>384791.86</v>
      </c>
      <c r="AB479" s="213">
        <f t="shared" si="82"/>
        <v>15415</v>
      </c>
      <c r="AC479" s="213">
        <f t="shared" si="82"/>
        <v>35646.5</v>
      </c>
      <c r="AD479" s="213">
        <f t="shared" si="82"/>
        <v>24194</v>
      </c>
      <c r="AE479" s="213">
        <f t="shared" si="82"/>
        <v>74918</v>
      </c>
      <c r="AF479" s="213">
        <f t="shared" si="82"/>
        <v>112450.25</v>
      </c>
      <c r="AG479" s="213">
        <f t="shared" si="82"/>
        <v>43543</v>
      </c>
      <c r="AH479" s="213">
        <f t="shared" si="82"/>
        <v>18608.09</v>
      </c>
      <c r="AI479" s="213">
        <f t="shared" si="82"/>
        <v>57390</v>
      </c>
      <c r="AJ479" s="213">
        <f t="shared" si="82"/>
        <v>26645</v>
      </c>
      <c r="AK479" s="213">
        <f t="shared" si="82"/>
        <v>0</v>
      </c>
      <c r="AL479" s="213">
        <f t="shared" si="82"/>
        <v>8431313.9000000004</v>
      </c>
      <c r="AM479" s="213">
        <f t="shared" si="82"/>
        <v>0</v>
      </c>
      <c r="AN479" s="213">
        <f t="shared" si="82"/>
        <v>0</v>
      </c>
      <c r="AO479" s="213">
        <f t="shared" si="82"/>
        <v>42329.25</v>
      </c>
      <c r="AP479" s="213">
        <f t="shared" si="82"/>
        <v>177158</v>
      </c>
      <c r="AQ479" s="213">
        <f t="shared" si="82"/>
        <v>40906</v>
      </c>
      <c r="AR479" s="213">
        <f t="shared" si="82"/>
        <v>0</v>
      </c>
      <c r="AS479" s="213">
        <f t="shared" si="82"/>
        <v>84859</v>
      </c>
      <c r="AT479" s="213">
        <f t="shared" si="82"/>
        <v>13902.5</v>
      </c>
      <c r="AU479" s="213">
        <f t="shared" si="82"/>
        <v>29315</v>
      </c>
      <c r="AV479" s="213">
        <f t="shared" si="82"/>
        <v>0</v>
      </c>
      <c r="AW479" s="213">
        <f t="shared" si="82"/>
        <v>8690</v>
      </c>
      <c r="AX479" s="213">
        <f t="shared" si="82"/>
        <v>2714.5</v>
      </c>
      <c r="AY479" s="213">
        <f t="shared" si="82"/>
        <v>20798.25</v>
      </c>
      <c r="AZ479" s="213">
        <f t="shared" si="82"/>
        <v>8224</v>
      </c>
      <c r="BA479" s="213">
        <f t="shared" si="82"/>
        <v>8703</v>
      </c>
      <c r="BB479" s="213">
        <f t="shared" si="82"/>
        <v>604331.5</v>
      </c>
      <c r="BC479" s="213">
        <f t="shared" si="82"/>
        <v>2876.5</v>
      </c>
      <c r="BD479" s="213">
        <f t="shared" si="82"/>
        <v>7185763.2599999998</v>
      </c>
      <c r="BE479" s="213">
        <f t="shared" si="82"/>
        <v>169075.9</v>
      </c>
      <c r="BF479" s="213">
        <f t="shared" si="82"/>
        <v>3880</v>
      </c>
      <c r="BG479" s="213">
        <f t="shared" si="82"/>
        <v>30563.25</v>
      </c>
      <c r="BH479" s="213">
        <f t="shared" si="82"/>
        <v>2497716.7400000002</v>
      </c>
      <c r="BI479" s="213">
        <f t="shared" si="82"/>
        <v>13500</v>
      </c>
      <c r="BJ479" s="213">
        <f t="shared" si="82"/>
        <v>0</v>
      </c>
      <c r="BK479" s="213">
        <f t="shared" si="82"/>
        <v>0</v>
      </c>
      <c r="BL479" s="213">
        <f t="shared" si="82"/>
        <v>43384.5</v>
      </c>
      <c r="BM479" s="213">
        <f t="shared" si="82"/>
        <v>1078012.75</v>
      </c>
      <c r="BN479" s="213">
        <f t="shared" si="82"/>
        <v>0</v>
      </c>
      <c r="BO479" s="213">
        <f t="shared" si="82"/>
        <v>6825</v>
      </c>
      <c r="BP479" s="213">
        <f t="shared" si="82"/>
        <v>63866.5</v>
      </c>
      <c r="BQ479" s="213">
        <f t="shared" ref="BQ479:CM479" si="83">+BQ25+BQ26</f>
        <v>0</v>
      </c>
      <c r="BR479" s="213">
        <f t="shared" si="83"/>
        <v>0</v>
      </c>
      <c r="BS479" s="213">
        <f t="shared" si="83"/>
        <v>4155359.75</v>
      </c>
      <c r="BT479" s="213">
        <f t="shared" si="83"/>
        <v>17643</v>
      </c>
      <c r="BU479" s="213">
        <f t="shared" si="83"/>
        <v>22224.06</v>
      </c>
      <c r="BV479" s="213">
        <f t="shared" si="83"/>
        <v>632877</v>
      </c>
      <c r="BW479" s="213">
        <f t="shared" si="83"/>
        <v>1000</v>
      </c>
      <c r="BX479" s="213">
        <f t="shared" si="83"/>
        <v>16156.5</v>
      </c>
      <c r="BY479" s="213">
        <f t="shared" si="83"/>
        <v>31821</v>
      </c>
      <c r="BZ479" s="213">
        <f t="shared" si="83"/>
        <v>6397</v>
      </c>
      <c r="CA479" s="213">
        <f t="shared" si="83"/>
        <v>10965</v>
      </c>
      <c r="CB479" s="213">
        <f t="shared" si="83"/>
        <v>0</v>
      </c>
      <c r="CC479" s="213">
        <f t="shared" si="83"/>
        <v>20387</v>
      </c>
      <c r="CD479" s="213">
        <f t="shared" si="83"/>
        <v>150097</v>
      </c>
      <c r="CE479" s="213">
        <f t="shared" si="83"/>
        <v>109</v>
      </c>
      <c r="CF479" s="213">
        <f t="shared" si="83"/>
        <v>69699</v>
      </c>
      <c r="CG479" s="213">
        <f t="shared" si="83"/>
        <v>0</v>
      </c>
      <c r="CH479" s="213">
        <f t="shared" si="83"/>
        <v>0</v>
      </c>
      <c r="CI479" s="213">
        <f t="shared" si="83"/>
        <v>0</v>
      </c>
      <c r="CJ479" s="213">
        <f t="shared" si="83"/>
        <v>0</v>
      </c>
      <c r="CK479" s="213">
        <f t="shared" si="83"/>
        <v>137113</v>
      </c>
      <c r="CL479" s="213">
        <f t="shared" si="83"/>
        <v>0</v>
      </c>
      <c r="CM479" s="213">
        <f t="shared" si="83"/>
        <v>0</v>
      </c>
    </row>
    <row r="480" spans="3:91" s="122" customFormat="1" ht="25.95" customHeight="1">
      <c r="C480" s="209">
        <v>9</v>
      </c>
      <c r="D480" s="212">
        <f>+D39+D40+D41+D42+D43+D44+D45+D46</f>
        <v>10760290.969999999</v>
      </c>
      <c r="E480" s="212">
        <f t="shared" ref="E480:BP480" si="84">+E39+E40+E41+E42+E43+E44+E45+E46</f>
        <v>1012704.47</v>
      </c>
      <c r="F480" s="212">
        <f t="shared" si="84"/>
        <v>405567.04999999993</v>
      </c>
      <c r="G480" s="212">
        <f t="shared" si="84"/>
        <v>575117.66</v>
      </c>
      <c r="H480" s="212">
        <f t="shared" si="84"/>
        <v>298528.55</v>
      </c>
      <c r="I480" s="212">
        <f t="shared" si="84"/>
        <v>1038709.3099999999</v>
      </c>
      <c r="J480" s="212">
        <f t="shared" si="84"/>
        <v>765014.42</v>
      </c>
      <c r="K480" s="212">
        <f t="shared" si="84"/>
        <v>2872785.2199999997</v>
      </c>
      <c r="L480" s="212">
        <f t="shared" si="84"/>
        <v>662899.69000000006</v>
      </c>
      <c r="M480" s="212">
        <f t="shared" si="84"/>
        <v>602441.63</v>
      </c>
      <c r="N480" s="212">
        <f t="shared" si="84"/>
        <v>2845024.94</v>
      </c>
      <c r="O480" s="212">
        <f t="shared" si="84"/>
        <v>238803.01</v>
      </c>
      <c r="P480" s="212">
        <f t="shared" si="84"/>
        <v>9846701.5099999998</v>
      </c>
      <c r="Q480" s="212">
        <f t="shared" si="84"/>
        <v>1151810.0599999998</v>
      </c>
      <c r="R480" s="212">
        <f t="shared" si="84"/>
        <v>1827432.8600000003</v>
      </c>
      <c r="S480" s="212">
        <f t="shared" si="84"/>
        <v>3681742.2</v>
      </c>
      <c r="T480" s="212">
        <f t="shared" si="84"/>
        <v>886628.62</v>
      </c>
      <c r="U480" s="212">
        <f t="shared" si="84"/>
        <v>1352765.8900000001</v>
      </c>
      <c r="V480" s="212">
        <f t="shared" si="84"/>
        <v>761418.32000000018</v>
      </c>
      <c r="W480" s="212">
        <f t="shared" si="84"/>
        <v>432237.45999999996</v>
      </c>
      <c r="X480" s="212">
        <f t="shared" si="84"/>
        <v>16277956.93</v>
      </c>
      <c r="Y480" s="212">
        <f t="shared" si="84"/>
        <v>427735.46</v>
      </c>
      <c r="Z480" s="212">
        <f t="shared" si="84"/>
        <v>1082956.69</v>
      </c>
      <c r="AA480" s="212">
        <f t="shared" si="84"/>
        <v>694569.94000000006</v>
      </c>
      <c r="AB480" s="212">
        <f t="shared" si="84"/>
        <v>361683.06</v>
      </c>
      <c r="AC480" s="212">
        <f t="shared" si="84"/>
        <v>774939.93</v>
      </c>
      <c r="AD480" s="212">
        <f t="shared" si="84"/>
        <v>673226</v>
      </c>
      <c r="AE480" s="212">
        <f t="shared" si="84"/>
        <v>2844445.9799999995</v>
      </c>
      <c r="AF480" s="212">
        <f t="shared" si="84"/>
        <v>332606.15999999997</v>
      </c>
      <c r="AG480" s="212">
        <f t="shared" si="84"/>
        <v>480144.73000000004</v>
      </c>
      <c r="AH480" s="212">
        <f t="shared" si="84"/>
        <v>375560.64000000007</v>
      </c>
      <c r="AI480" s="212">
        <f t="shared" si="84"/>
        <v>1400817.79</v>
      </c>
      <c r="AJ480" s="212">
        <f t="shared" si="84"/>
        <v>512424.29000000004</v>
      </c>
      <c r="AK480" s="212">
        <f t="shared" si="84"/>
        <v>437076.27999999997</v>
      </c>
      <c r="AL480" s="212">
        <f t="shared" si="84"/>
        <v>50909898.399999999</v>
      </c>
      <c r="AM480" s="212">
        <f t="shared" si="84"/>
        <v>616492.49</v>
      </c>
      <c r="AN480" s="212">
        <f t="shared" si="84"/>
        <v>1357970.69</v>
      </c>
      <c r="AO480" s="212">
        <f t="shared" si="84"/>
        <v>2205148.9699999997</v>
      </c>
      <c r="AP480" s="212">
        <f t="shared" si="84"/>
        <v>2776294.7600000002</v>
      </c>
      <c r="AQ480" s="212">
        <f t="shared" si="84"/>
        <v>1363395.34</v>
      </c>
      <c r="AR480" s="212">
        <f t="shared" si="84"/>
        <v>574834.54</v>
      </c>
      <c r="AS480" s="212">
        <f t="shared" si="84"/>
        <v>7741419.6200000001</v>
      </c>
      <c r="AT480" s="212">
        <f t="shared" si="84"/>
        <v>1324797.2499999998</v>
      </c>
      <c r="AU480" s="212">
        <f t="shared" si="84"/>
        <v>3310401.8999999994</v>
      </c>
      <c r="AV480" s="212">
        <f t="shared" si="84"/>
        <v>2308065.8400000003</v>
      </c>
      <c r="AW480" s="212">
        <f t="shared" si="84"/>
        <v>717642.61</v>
      </c>
      <c r="AX480" s="212">
        <f t="shared" si="84"/>
        <v>367025.9</v>
      </c>
      <c r="AY480" s="212">
        <f t="shared" si="84"/>
        <v>827892.3899999999</v>
      </c>
      <c r="AZ480" s="212">
        <f t="shared" si="84"/>
        <v>1538954.56</v>
      </c>
      <c r="BA480" s="212">
        <f t="shared" si="84"/>
        <v>758617.13</v>
      </c>
      <c r="BB480" s="212">
        <f t="shared" si="84"/>
        <v>7899965.0899999999</v>
      </c>
      <c r="BC480" s="212">
        <f t="shared" si="84"/>
        <v>783965.35000000009</v>
      </c>
      <c r="BD480" s="212">
        <f t="shared" si="84"/>
        <v>16460822.330000002</v>
      </c>
      <c r="BE480" s="212">
        <f t="shared" si="84"/>
        <v>2229735.9900000002</v>
      </c>
      <c r="BF480" s="212">
        <f t="shared" si="84"/>
        <v>762163.28999999992</v>
      </c>
      <c r="BG480" s="212">
        <f t="shared" si="84"/>
        <v>746131.97000000009</v>
      </c>
      <c r="BH480" s="212">
        <f t="shared" si="84"/>
        <v>11362424.140000001</v>
      </c>
      <c r="BI480" s="212">
        <f t="shared" si="84"/>
        <v>171003.76</v>
      </c>
      <c r="BJ480" s="212">
        <f t="shared" si="84"/>
        <v>244452.05</v>
      </c>
      <c r="BK480" s="212">
        <f t="shared" si="84"/>
        <v>409379.74000000005</v>
      </c>
      <c r="BL480" s="212">
        <f t="shared" si="84"/>
        <v>532035.62</v>
      </c>
      <c r="BM480" s="212">
        <f t="shared" si="84"/>
        <v>11150825.129999997</v>
      </c>
      <c r="BN480" s="212">
        <f t="shared" si="84"/>
        <v>822764.33</v>
      </c>
      <c r="BO480" s="212">
        <f t="shared" si="84"/>
        <v>890926.75000000012</v>
      </c>
      <c r="BP480" s="212">
        <f t="shared" si="84"/>
        <v>1580228.0799999998</v>
      </c>
      <c r="BQ480" s="212">
        <f t="shared" ref="BQ480:CM480" si="85">+BQ39+BQ40+BQ41+BQ42+BQ43+BQ44+BQ45+BQ46</f>
        <v>622282.6100000001</v>
      </c>
      <c r="BR480" s="212">
        <f t="shared" si="85"/>
        <v>588116.94000000006</v>
      </c>
      <c r="BS480" s="212">
        <f t="shared" si="85"/>
        <v>50264544.380000003</v>
      </c>
      <c r="BT480" s="212">
        <f t="shared" si="85"/>
        <v>969927.15</v>
      </c>
      <c r="BU480" s="212">
        <f t="shared" si="85"/>
        <v>533881.80000000005</v>
      </c>
      <c r="BV480" s="212">
        <f t="shared" si="85"/>
        <v>6731655.8900000006</v>
      </c>
      <c r="BW480" s="212">
        <f t="shared" si="85"/>
        <v>380383.1700000001</v>
      </c>
      <c r="BX480" s="212">
        <f t="shared" si="85"/>
        <v>454977.64</v>
      </c>
      <c r="BY480" s="212">
        <f t="shared" si="85"/>
        <v>2138620.1800000002</v>
      </c>
      <c r="BZ480" s="212">
        <f t="shared" si="85"/>
        <v>511509.24000000005</v>
      </c>
      <c r="CA480" s="212">
        <f t="shared" si="85"/>
        <v>332706.24999999994</v>
      </c>
      <c r="CB480" s="212">
        <f t="shared" si="85"/>
        <v>612244.76</v>
      </c>
      <c r="CC480" s="212">
        <f t="shared" si="85"/>
        <v>2651510.25</v>
      </c>
      <c r="CD480" s="212">
        <f t="shared" si="85"/>
        <v>2689756.46</v>
      </c>
      <c r="CE480" s="212">
        <f t="shared" si="85"/>
        <v>616529.74999999988</v>
      </c>
      <c r="CF480" s="212">
        <f t="shared" si="85"/>
        <v>1446453.1300000001</v>
      </c>
      <c r="CG480" s="212">
        <f t="shared" si="85"/>
        <v>601518.09000000008</v>
      </c>
      <c r="CH480" s="212">
        <f t="shared" si="85"/>
        <v>298503.46999999997</v>
      </c>
      <c r="CI480" s="212">
        <f t="shared" si="85"/>
        <v>319626.61</v>
      </c>
      <c r="CJ480" s="212">
        <f t="shared" si="85"/>
        <v>585248.80000000005</v>
      </c>
      <c r="CK480" s="212">
        <f t="shared" si="85"/>
        <v>3321911.21</v>
      </c>
      <c r="CL480" s="212">
        <f t="shared" si="85"/>
        <v>405201.84</v>
      </c>
      <c r="CM480" s="212">
        <f t="shared" si="85"/>
        <v>199366.67</v>
      </c>
    </row>
    <row r="481" spans="2:91" s="122" customFormat="1" ht="25.95" customHeight="1">
      <c r="C481" s="209">
        <v>10</v>
      </c>
      <c r="D481" s="213">
        <f>+D97+D98+D99+D100+D101+D102+D103+D104+D105+D106+D107+D108+D109+D110+D111+D112</f>
        <v>795410.75</v>
      </c>
      <c r="E481" s="213">
        <f t="shared" ref="E481:BP481" si="86">+E97+E98+E99+E100+E101+E102+E103+E104+E105+E106+E107+E108+E109+E110+E111+E112</f>
        <v>23593</v>
      </c>
      <c r="F481" s="213">
        <f t="shared" si="86"/>
        <v>186374</v>
      </c>
      <c r="G481" s="213">
        <f t="shared" si="86"/>
        <v>51893.2</v>
      </c>
      <c r="H481" s="213">
        <f t="shared" si="86"/>
        <v>20332</v>
      </c>
      <c r="I481" s="213">
        <f t="shared" si="86"/>
        <v>58243</v>
      </c>
      <c r="J481" s="213">
        <f t="shared" si="86"/>
        <v>34485.679999999993</v>
      </c>
      <c r="K481" s="213">
        <f t="shared" si="86"/>
        <v>128656.8</v>
      </c>
      <c r="L481" s="213">
        <f t="shared" si="86"/>
        <v>23199.089999999997</v>
      </c>
      <c r="M481" s="213">
        <f t="shared" si="86"/>
        <v>13098</v>
      </c>
      <c r="N481" s="213">
        <f t="shared" si="86"/>
        <v>35480.92</v>
      </c>
      <c r="O481" s="213">
        <f t="shared" si="86"/>
        <v>9568.25</v>
      </c>
      <c r="P481" s="213">
        <f t="shared" si="86"/>
        <v>243907.01</v>
      </c>
      <c r="Q481" s="213">
        <f t="shared" si="86"/>
        <v>53962.439999999995</v>
      </c>
      <c r="R481" s="213">
        <f t="shared" si="86"/>
        <v>22877</v>
      </c>
      <c r="S481" s="213">
        <f t="shared" si="86"/>
        <v>85158.06</v>
      </c>
      <c r="T481" s="213">
        <f t="shared" si="86"/>
        <v>36277</v>
      </c>
      <c r="U481" s="213">
        <f t="shared" si="86"/>
        <v>0</v>
      </c>
      <c r="V481" s="213">
        <f t="shared" si="86"/>
        <v>16912.5</v>
      </c>
      <c r="W481" s="213">
        <f t="shared" si="86"/>
        <v>22000</v>
      </c>
      <c r="X481" s="213">
        <f t="shared" si="86"/>
        <v>852722.35</v>
      </c>
      <c r="Y481" s="213">
        <f t="shared" si="86"/>
        <v>12187.86</v>
      </c>
      <c r="Z481" s="213">
        <f t="shared" si="86"/>
        <v>112180</v>
      </c>
      <c r="AA481" s="213">
        <f t="shared" si="86"/>
        <v>185101</v>
      </c>
      <c r="AB481" s="213">
        <f t="shared" si="86"/>
        <v>0</v>
      </c>
      <c r="AC481" s="213">
        <f t="shared" si="86"/>
        <v>49374</v>
      </c>
      <c r="AD481" s="213">
        <f t="shared" si="86"/>
        <v>14192</v>
      </c>
      <c r="AE481" s="213">
        <f t="shared" si="86"/>
        <v>216180.3</v>
      </c>
      <c r="AF481" s="213">
        <f t="shared" si="86"/>
        <v>11649</v>
      </c>
      <c r="AG481" s="213">
        <f t="shared" si="86"/>
        <v>24983.62</v>
      </c>
      <c r="AH481" s="213">
        <f t="shared" si="86"/>
        <v>26260.799999999996</v>
      </c>
      <c r="AI481" s="213">
        <f t="shared" si="86"/>
        <v>170430.45</v>
      </c>
      <c r="AJ481" s="213">
        <f t="shared" si="86"/>
        <v>59335</v>
      </c>
      <c r="AK481" s="213">
        <f t="shared" si="86"/>
        <v>18525</v>
      </c>
      <c r="AL481" s="213">
        <f t="shared" si="86"/>
        <v>181798.24999999997</v>
      </c>
      <c r="AM481" s="213">
        <f t="shared" si="86"/>
        <v>10013</v>
      </c>
      <c r="AN481" s="213">
        <f t="shared" si="86"/>
        <v>5972</v>
      </c>
      <c r="AO481" s="213">
        <f t="shared" si="86"/>
        <v>36010</v>
      </c>
      <c r="AP481" s="213">
        <f t="shared" si="86"/>
        <v>28548.889999999996</v>
      </c>
      <c r="AQ481" s="213">
        <f t="shared" si="86"/>
        <v>2986</v>
      </c>
      <c r="AR481" s="213">
        <f t="shared" si="86"/>
        <v>2720</v>
      </c>
      <c r="AS481" s="213">
        <f t="shared" si="86"/>
        <v>59864.430000000008</v>
      </c>
      <c r="AT481" s="213">
        <f t="shared" si="86"/>
        <v>10481.5</v>
      </c>
      <c r="AU481" s="213">
        <f t="shared" si="86"/>
        <v>49509.58</v>
      </c>
      <c r="AV481" s="213">
        <f t="shared" si="86"/>
        <v>55182.8</v>
      </c>
      <c r="AW481" s="213">
        <f t="shared" si="86"/>
        <v>8784</v>
      </c>
      <c r="AX481" s="213">
        <f t="shared" si="86"/>
        <v>3238.5</v>
      </c>
      <c r="AY481" s="213">
        <f t="shared" si="86"/>
        <v>11567.5</v>
      </c>
      <c r="AZ481" s="213">
        <f t="shared" si="86"/>
        <v>7122</v>
      </c>
      <c r="BA481" s="213">
        <f t="shared" si="86"/>
        <v>7411</v>
      </c>
      <c r="BB481" s="213">
        <f t="shared" si="86"/>
        <v>114458.15</v>
      </c>
      <c r="BC481" s="213">
        <f t="shared" si="86"/>
        <v>510</v>
      </c>
      <c r="BD481" s="213">
        <f t="shared" si="86"/>
        <v>420768.74</v>
      </c>
      <c r="BE481" s="213">
        <f t="shared" si="86"/>
        <v>35219.5</v>
      </c>
      <c r="BF481" s="213">
        <f t="shared" si="86"/>
        <v>111989</v>
      </c>
      <c r="BG481" s="213">
        <f t="shared" si="86"/>
        <v>63702.46</v>
      </c>
      <c r="BH481" s="213">
        <f t="shared" si="86"/>
        <v>213804.39</v>
      </c>
      <c r="BI481" s="213">
        <f t="shared" si="86"/>
        <v>0</v>
      </c>
      <c r="BJ481" s="213">
        <f t="shared" si="86"/>
        <v>700</v>
      </c>
      <c r="BK481" s="213">
        <f t="shared" si="86"/>
        <v>0</v>
      </c>
      <c r="BL481" s="213">
        <f t="shared" si="86"/>
        <v>31118</v>
      </c>
      <c r="BM481" s="213">
        <f t="shared" si="86"/>
        <v>80211</v>
      </c>
      <c r="BN481" s="213">
        <f t="shared" si="86"/>
        <v>67228.5</v>
      </c>
      <c r="BO481" s="213">
        <f t="shared" si="86"/>
        <v>500</v>
      </c>
      <c r="BP481" s="213">
        <f t="shared" si="86"/>
        <v>4699</v>
      </c>
      <c r="BQ481" s="213">
        <f t="shared" ref="BQ481:CM481" si="87">+BQ97+BQ98+BQ99+BQ100+BQ101+BQ102+BQ103+BQ104+BQ105+BQ106+BQ107+BQ108+BQ109+BQ110+BQ111+BQ112</f>
        <v>22639</v>
      </c>
      <c r="BR481" s="213">
        <f t="shared" si="87"/>
        <v>32174</v>
      </c>
      <c r="BS481" s="213">
        <f t="shared" si="87"/>
        <v>637583.86</v>
      </c>
      <c r="BT481" s="213">
        <f t="shared" si="87"/>
        <v>28333.15</v>
      </c>
      <c r="BU481" s="213">
        <f t="shared" si="87"/>
        <v>0</v>
      </c>
      <c r="BV481" s="213">
        <f t="shared" si="87"/>
        <v>91205</v>
      </c>
      <c r="BW481" s="213">
        <f t="shared" si="87"/>
        <v>2000</v>
      </c>
      <c r="BX481" s="213">
        <f t="shared" si="87"/>
        <v>9484</v>
      </c>
      <c r="BY481" s="213">
        <f t="shared" si="87"/>
        <v>9624</v>
      </c>
      <c r="BZ481" s="213">
        <f t="shared" si="87"/>
        <v>4214</v>
      </c>
      <c r="CA481" s="213">
        <f t="shared" si="87"/>
        <v>2828</v>
      </c>
      <c r="CB481" s="213">
        <f t="shared" si="87"/>
        <v>6525</v>
      </c>
      <c r="CC481" s="213">
        <f t="shared" si="87"/>
        <v>1000</v>
      </c>
      <c r="CD481" s="213">
        <f t="shared" si="87"/>
        <v>44729</v>
      </c>
      <c r="CE481" s="213">
        <f t="shared" si="87"/>
        <v>14140</v>
      </c>
      <c r="CF481" s="213">
        <f t="shared" si="87"/>
        <v>62125.279999999999</v>
      </c>
      <c r="CG481" s="213">
        <f t="shared" si="87"/>
        <v>4960</v>
      </c>
      <c r="CH481" s="213">
        <f t="shared" si="87"/>
        <v>7711</v>
      </c>
      <c r="CI481" s="213">
        <f t="shared" si="87"/>
        <v>17990.96</v>
      </c>
      <c r="CJ481" s="213">
        <f t="shared" si="87"/>
        <v>1241</v>
      </c>
      <c r="CK481" s="213">
        <f t="shared" si="87"/>
        <v>7840.6399999999994</v>
      </c>
      <c r="CL481" s="213">
        <f t="shared" si="87"/>
        <v>0</v>
      </c>
      <c r="CM481" s="213">
        <f t="shared" si="87"/>
        <v>12262.76</v>
      </c>
    </row>
    <row r="482" spans="2:91" s="122" customFormat="1" ht="25.95" customHeight="1">
      <c r="C482" s="209">
        <v>11</v>
      </c>
      <c r="D482" s="212">
        <f>+D27+D28</f>
        <v>40841531.579999998</v>
      </c>
      <c r="E482" s="212">
        <f t="shared" ref="E482:BP482" si="88">+E27+E28</f>
        <v>775896.55</v>
      </c>
      <c r="F482" s="212">
        <f t="shared" si="88"/>
        <v>1087846</v>
      </c>
      <c r="G482" s="212">
        <f t="shared" si="88"/>
        <v>2791143</v>
      </c>
      <c r="H482" s="212">
        <f t="shared" si="88"/>
        <v>476041</v>
      </c>
      <c r="I482" s="212">
        <f t="shared" si="88"/>
        <v>992092</v>
      </c>
      <c r="J482" s="212">
        <f t="shared" si="88"/>
        <v>1354552.2</v>
      </c>
      <c r="K482" s="212">
        <f t="shared" si="88"/>
        <v>3804761.29</v>
      </c>
      <c r="L482" s="212">
        <f t="shared" si="88"/>
        <v>1127650</v>
      </c>
      <c r="M482" s="212">
        <f t="shared" si="88"/>
        <v>1372165.25</v>
      </c>
      <c r="N482" s="212">
        <f t="shared" si="88"/>
        <v>10060072.5</v>
      </c>
      <c r="O482" s="212">
        <f t="shared" si="88"/>
        <v>258959.5</v>
      </c>
      <c r="P482" s="212">
        <f t="shared" si="88"/>
        <v>17256753.850000001</v>
      </c>
      <c r="Q482" s="212">
        <f t="shared" si="88"/>
        <v>2082773.85</v>
      </c>
      <c r="R482" s="212">
        <f t="shared" si="88"/>
        <v>1621036</v>
      </c>
      <c r="S482" s="212">
        <f t="shared" si="88"/>
        <v>4698726.5</v>
      </c>
      <c r="T482" s="212">
        <f t="shared" si="88"/>
        <v>1655934.69</v>
      </c>
      <c r="U482" s="212">
        <f t="shared" si="88"/>
        <v>3624026.44</v>
      </c>
      <c r="V482" s="212">
        <f t="shared" si="88"/>
        <v>1239081.5</v>
      </c>
      <c r="W482" s="212">
        <f t="shared" si="88"/>
        <v>858517</v>
      </c>
      <c r="X482" s="212">
        <f t="shared" si="88"/>
        <v>50328558.32</v>
      </c>
      <c r="Y482" s="212">
        <f t="shared" si="88"/>
        <v>1191110.5</v>
      </c>
      <c r="Z482" s="212">
        <f t="shared" si="88"/>
        <v>4898033.1500000004</v>
      </c>
      <c r="AA482" s="212">
        <f t="shared" si="88"/>
        <v>2673409.56</v>
      </c>
      <c r="AB482" s="212">
        <f t="shared" si="88"/>
        <v>781673</v>
      </c>
      <c r="AC482" s="212">
        <f t="shared" si="88"/>
        <v>1076036.2</v>
      </c>
      <c r="AD482" s="212">
        <f t="shared" si="88"/>
        <v>4914144</v>
      </c>
      <c r="AE482" s="212">
        <f t="shared" si="88"/>
        <v>5695037.5</v>
      </c>
      <c r="AF482" s="212">
        <f t="shared" si="88"/>
        <v>1036862.5</v>
      </c>
      <c r="AG482" s="212">
        <f t="shared" si="88"/>
        <v>1495429.9</v>
      </c>
      <c r="AH482" s="212">
        <f t="shared" si="88"/>
        <v>871502.55</v>
      </c>
      <c r="AI482" s="212">
        <f t="shared" si="88"/>
        <v>5911794.5</v>
      </c>
      <c r="AJ482" s="212">
        <f t="shared" si="88"/>
        <v>997053.5</v>
      </c>
      <c r="AK482" s="212">
        <f t="shared" si="88"/>
        <v>1019741.5</v>
      </c>
      <c r="AL482" s="212">
        <f t="shared" si="88"/>
        <v>65592302.810000002</v>
      </c>
      <c r="AM482" s="212">
        <f t="shared" si="88"/>
        <v>569768</v>
      </c>
      <c r="AN482" s="212">
        <f t="shared" si="88"/>
        <v>500219</v>
      </c>
      <c r="AO482" s="212">
        <f t="shared" si="88"/>
        <v>3047978.25</v>
      </c>
      <c r="AP482" s="212">
        <f t="shared" si="88"/>
        <v>5488605</v>
      </c>
      <c r="AQ482" s="212">
        <f t="shared" si="88"/>
        <v>1376142.9</v>
      </c>
      <c r="AR482" s="212">
        <f t="shared" si="88"/>
        <v>338472.5</v>
      </c>
      <c r="AS482" s="212">
        <f t="shared" si="88"/>
        <v>17618507.550000001</v>
      </c>
      <c r="AT482" s="212">
        <f t="shared" si="88"/>
        <v>1370646.25</v>
      </c>
      <c r="AU482" s="212">
        <f t="shared" si="88"/>
        <v>2429100</v>
      </c>
      <c r="AV482" s="212">
        <f t="shared" si="88"/>
        <v>2256069.92</v>
      </c>
      <c r="AW482" s="212">
        <f t="shared" si="88"/>
        <v>1634477.99</v>
      </c>
      <c r="AX482" s="212">
        <f t="shared" si="88"/>
        <v>793643.25</v>
      </c>
      <c r="AY482" s="212">
        <f t="shared" si="88"/>
        <v>1470400.75</v>
      </c>
      <c r="AZ482" s="212">
        <f t="shared" si="88"/>
        <v>876251.5</v>
      </c>
      <c r="BA482" s="212">
        <f t="shared" si="88"/>
        <v>714570</v>
      </c>
      <c r="BB482" s="212">
        <f t="shared" si="88"/>
        <v>17451267.23</v>
      </c>
      <c r="BC482" s="212">
        <f t="shared" si="88"/>
        <v>862827</v>
      </c>
      <c r="BD482" s="212">
        <f t="shared" si="88"/>
        <v>62512955.939999998</v>
      </c>
      <c r="BE482" s="212">
        <f t="shared" si="88"/>
        <v>6249521.9000000004</v>
      </c>
      <c r="BF482" s="212">
        <f t="shared" si="88"/>
        <v>1314224</v>
      </c>
      <c r="BG482" s="212">
        <f t="shared" si="88"/>
        <v>1322635.5</v>
      </c>
      <c r="BH482" s="212">
        <f t="shared" si="88"/>
        <v>42736990.32</v>
      </c>
      <c r="BI482" s="212">
        <f t="shared" si="88"/>
        <v>726105.9</v>
      </c>
      <c r="BJ482" s="212">
        <f t="shared" si="88"/>
        <v>549488</v>
      </c>
      <c r="BK482" s="212">
        <f t="shared" si="88"/>
        <v>1032842</v>
      </c>
      <c r="BL482" s="212">
        <f t="shared" si="88"/>
        <v>1227027</v>
      </c>
      <c r="BM482" s="212">
        <f t="shared" si="88"/>
        <v>25172414.75</v>
      </c>
      <c r="BN482" s="212">
        <f t="shared" si="88"/>
        <v>2505227.25</v>
      </c>
      <c r="BO482" s="212">
        <f t="shared" si="88"/>
        <v>1211513.8599999999</v>
      </c>
      <c r="BP482" s="212">
        <f t="shared" si="88"/>
        <v>3178092.9</v>
      </c>
      <c r="BQ482" s="212">
        <f t="shared" ref="BQ482:CM482" si="89">+BQ27+BQ28</f>
        <v>1166379.55</v>
      </c>
      <c r="BR482" s="212">
        <f t="shared" si="89"/>
        <v>1438370.82</v>
      </c>
      <c r="BS482" s="212">
        <f t="shared" si="89"/>
        <v>128193419.68000001</v>
      </c>
      <c r="BT482" s="212">
        <f t="shared" si="89"/>
        <v>1314610.8999999999</v>
      </c>
      <c r="BU482" s="212">
        <f t="shared" si="89"/>
        <v>1510874.04</v>
      </c>
      <c r="BV482" s="212">
        <f t="shared" si="89"/>
        <v>13787320.91</v>
      </c>
      <c r="BW482" s="212">
        <f t="shared" si="89"/>
        <v>220719</v>
      </c>
      <c r="BX482" s="212">
        <f t="shared" si="89"/>
        <v>1028955.5</v>
      </c>
      <c r="BY482" s="212">
        <f t="shared" si="89"/>
        <v>8289020.1600000001</v>
      </c>
      <c r="BZ482" s="212">
        <f t="shared" si="89"/>
        <v>596516.9</v>
      </c>
      <c r="CA482" s="212">
        <f t="shared" si="89"/>
        <v>1209446.7</v>
      </c>
      <c r="CB482" s="212">
        <f t="shared" si="89"/>
        <v>812246</v>
      </c>
      <c r="CC482" s="212">
        <f t="shared" si="89"/>
        <v>2334095</v>
      </c>
      <c r="CD482" s="212">
        <f t="shared" si="89"/>
        <v>5944463.4000000004</v>
      </c>
      <c r="CE482" s="212">
        <f t="shared" si="89"/>
        <v>2587598.13</v>
      </c>
      <c r="CF482" s="212">
        <f t="shared" si="89"/>
        <v>4658553.9000000004</v>
      </c>
      <c r="CG482" s="212">
        <f t="shared" si="89"/>
        <v>610985.5</v>
      </c>
      <c r="CH482" s="212">
        <f t="shared" si="89"/>
        <v>702999</v>
      </c>
      <c r="CI482" s="212">
        <f t="shared" si="89"/>
        <v>641981.04</v>
      </c>
      <c r="CJ482" s="212">
        <f t="shared" si="89"/>
        <v>588967.5</v>
      </c>
      <c r="CK482" s="212">
        <f t="shared" si="89"/>
        <v>8157754.5099999998</v>
      </c>
      <c r="CL482" s="212">
        <f t="shared" si="89"/>
        <v>620025</v>
      </c>
      <c r="CM482" s="212">
        <f t="shared" si="89"/>
        <v>608804.19999999995</v>
      </c>
    </row>
    <row r="483" spans="2:91" s="122" customFormat="1" ht="25.95" customHeight="1">
      <c r="C483" s="209">
        <v>12</v>
      </c>
      <c r="D483" s="213">
        <f>+D113+D114+D115+D116+D117+D118+D119+D120+D121</f>
        <v>2951947.6</v>
      </c>
      <c r="E483" s="213">
        <f t="shared" ref="E483:BP483" si="90">+E113+E114+E115+E116+E117+E118+E119+E120+E121</f>
        <v>25900.39</v>
      </c>
      <c r="F483" s="213">
        <f t="shared" si="90"/>
        <v>207992.7</v>
      </c>
      <c r="G483" s="213">
        <f t="shared" si="90"/>
        <v>142243.15</v>
      </c>
      <c r="H483" s="213">
        <f t="shared" si="90"/>
        <v>6283.04</v>
      </c>
      <c r="I483" s="213">
        <f t="shared" si="90"/>
        <v>50</v>
      </c>
      <c r="J483" s="213">
        <f t="shared" si="90"/>
        <v>0</v>
      </c>
      <c r="K483" s="213">
        <f t="shared" si="90"/>
        <v>57203.92</v>
      </c>
      <c r="L483" s="213">
        <f t="shared" si="90"/>
        <v>3287.11</v>
      </c>
      <c r="M483" s="213">
        <f t="shared" si="90"/>
        <v>21701.54</v>
      </c>
      <c r="N483" s="213">
        <f t="shared" si="90"/>
        <v>238287.94</v>
      </c>
      <c r="O483" s="213">
        <f t="shared" si="90"/>
        <v>7314.25</v>
      </c>
      <c r="P483" s="213">
        <f t="shared" si="90"/>
        <v>293510.14</v>
      </c>
      <c r="Q483" s="213">
        <f t="shared" si="90"/>
        <v>3604.21</v>
      </c>
      <c r="R483" s="213">
        <f t="shared" si="90"/>
        <v>3290</v>
      </c>
      <c r="S483" s="213">
        <f t="shared" si="90"/>
        <v>11229.39</v>
      </c>
      <c r="T483" s="213">
        <f t="shared" si="90"/>
        <v>45856.75</v>
      </c>
      <c r="U483" s="213">
        <f t="shared" si="90"/>
        <v>5862</v>
      </c>
      <c r="V483" s="213">
        <f t="shared" si="90"/>
        <v>5285</v>
      </c>
      <c r="W483" s="213">
        <f t="shared" si="90"/>
        <v>22681.919999999984</v>
      </c>
      <c r="X483" s="213">
        <f t="shared" si="90"/>
        <v>2732749.17</v>
      </c>
      <c r="Y483" s="213">
        <f t="shared" si="90"/>
        <v>46079.440000000017</v>
      </c>
      <c r="Z483" s="213">
        <f t="shared" si="90"/>
        <v>779516.69000000006</v>
      </c>
      <c r="AA483" s="213">
        <f t="shared" si="90"/>
        <v>123536</v>
      </c>
      <c r="AB483" s="213">
        <f t="shared" si="90"/>
        <v>108428.04999999999</v>
      </c>
      <c r="AC483" s="213">
        <f t="shared" si="90"/>
        <v>155408.00999999998</v>
      </c>
      <c r="AD483" s="213">
        <f t="shared" si="90"/>
        <v>372287</v>
      </c>
      <c r="AE483" s="213">
        <f t="shared" si="90"/>
        <v>28397.15</v>
      </c>
      <c r="AF483" s="213">
        <f t="shared" si="90"/>
        <v>0</v>
      </c>
      <c r="AG483" s="213">
        <f t="shared" si="90"/>
        <v>0</v>
      </c>
      <c r="AH483" s="213">
        <f t="shared" si="90"/>
        <v>63430.049999999996</v>
      </c>
      <c r="AI483" s="213">
        <f t="shared" si="90"/>
        <v>22960</v>
      </c>
      <c r="AJ483" s="213">
        <f t="shared" si="90"/>
        <v>189472.45</v>
      </c>
      <c r="AK483" s="213">
        <f t="shared" si="90"/>
        <v>0</v>
      </c>
      <c r="AL483" s="213">
        <f t="shared" si="90"/>
        <v>1000527.31</v>
      </c>
      <c r="AM483" s="213">
        <f t="shared" si="90"/>
        <v>0</v>
      </c>
      <c r="AN483" s="213">
        <f t="shared" si="90"/>
        <v>617.98</v>
      </c>
      <c r="AO483" s="213">
        <f t="shared" si="90"/>
        <v>19167.45</v>
      </c>
      <c r="AP483" s="213">
        <f t="shared" si="90"/>
        <v>31323.53</v>
      </c>
      <c r="AQ483" s="213">
        <f t="shared" si="90"/>
        <v>6800.8099999999995</v>
      </c>
      <c r="AR483" s="213">
        <f t="shared" si="90"/>
        <v>0</v>
      </c>
      <c r="AS483" s="213">
        <f t="shared" si="90"/>
        <v>4365</v>
      </c>
      <c r="AT483" s="213">
        <f t="shared" si="90"/>
        <v>0</v>
      </c>
      <c r="AU483" s="213">
        <f t="shared" si="90"/>
        <v>0</v>
      </c>
      <c r="AV483" s="213">
        <f t="shared" si="90"/>
        <v>6095.58</v>
      </c>
      <c r="AW483" s="213">
        <f t="shared" si="90"/>
        <v>0</v>
      </c>
      <c r="AX483" s="213">
        <f t="shared" si="90"/>
        <v>11948</v>
      </c>
      <c r="AY483" s="213">
        <f t="shared" si="90"/>
        <v>617.98</v>
      </c>
      <c r="AZ483" s="213">
        <f t="shared" si="90"/>
        <v>0</v>
      </c>
      <c r="BA483" s="213">
        <f t="shared" si="90"/>
        <v>3091.91</v>
      </c>
      <c r="BB483" s="213">
        <f t="shared" si="90"/>
        <v>330557.83</v>
      </c>
      <c r="BC483" s="213">
        <f t="shared" si="90"/>
        <v>0</v>
      </c>
      <c r="BD483" s="213">
        <f t="shared" si="90"/>
        <v>2279143.0099999998</v>
      </c>
      <c r="BE483" s="213">
        <f t="shared" si="90"/>
        <v>261891.47999999998</v>
      </c>
      <c r="BF483" s="213">
        <f t="shared" si="90"/>
        <v>154820.96</v>
      </c>
      <c r="BG483" s="213">
        <f t="shared" si="90"/>
        <v>16026.509999999995</v>
      </c>
      <c r="BH483" s="213">
        <f t="shared" si="90"/>
        <v>1971191.7300000002</v>
      </c>
      <c r="BI483" s="213">
        <f t="shared" si="90"/>
        <v>6713.48</v>
      </c>
      <c r="BJ483" s="213">
        <f t="shared" si="90"/>
        <v>14164.7</v>
      </c>
      <c r="BK483" s="213">
        <f t="shared" si="90"/>
        <v>741.96</v>
      </c>
      <c r="BL483" s="213">
        <f t="shared" si="90"/>
        <v>370</v>
      </c>
      <c r="BM483" s="213">
        <f t="shared" si="90"/>
        <v>7639.75</v>
      </c>
      <c r="BN483" s="213">
        <f t="shared" si="90"/>
        <v>7393</v>
      </c>
      <c r="BO483" s="213">
        <f t="shared" si="90"/>
        <v>4494</v>
      </c>
      <c r="BP483" s="213">
        <f t="shared" si="90"/>
        <v>0</v>
      </c>
      <c r="BQ483" s="213">
        <f t="shared" ref="BQ483:CM483" si="91">+BQ113+BQ114+BQ115+BQ116+BQ117+BQ118+BQ119+BQ120+BQ121</f>
        <v>5666.96</v>
      </c>
      <c r="BR483" s="213">
        <f t="shared" si="91"/>
        <v>10913</v>
      </c>
      <c r="BS483" s="213">
        <f t="shared" si="91"/>
        <v>3683694.41</v>
      </c>
      <c r="BT483" s="213">
        <f t="shared" si="91"/>
        <v>0</v>
      </c>
      <c r="BU483" s="213">
        <f t="shared" si="91"/>
        <v>8037.9499999999989</v>
      </c>
      <c r="BV483" s="213">
        <f t="shared" si="91"/>
        <v>197852.69</v>
      </c>
      <c r="BW483" s="213">
        <f t="shared" si="91"/>
        <v>11747.78</v>
      </c>
      <c r="BX483" s="213">
        <f t="shared" si="91"/>
        <v>0</v>
      </c>
      <c r="BY483" s="213">
        <f t="shared" si="91"/>
        <v>0</v>
      </c>
      <c r="BZ483" s="213">
        <f t="shared" si="91"/>
        <v>618.29999999999995</v>
      </c>
      <c r="CA483" s="213">
        <f t="shared" si="91"/>
        <v>0</v>
      </c>
      <c r="CB483" s="213">
        <f t="shared" si="91"/>
        <v>0</v>
      </c>
      <c r="CC483" s="213">
        <f t="shared" si="91"/>
        <v>49529.47</v>
      </c>
      <c r="CD483" s="213">
        <f t="shared" si="91"/>
        <v>7984.75</v>
      </c>
      <c r="CE483" s="213">
        <f t="shared" si="91"/>
        <v>58989.07</v>
      </c>
      <c r="CF483" s="213">
        <f t="shared" si="91"/>
        <v>986.94</v>
      </c>
      <c r="CG483" s="213">
        <f t="shared" si="91"/>
        <v>5035.3500000000004</v>
      </c>
      <c r="CH483" s="213">
        <f t="shared" si="91"/>
        <v>0</v>
      </c>
      <c r="CI483" s="213">
        <f t="shared" si="91"/>
        <v>14985.46</v>
      </c>
      <c r="CJ483" s="213">
        <f t="shared" si="91"/>
        <v>0</v>
      </c>
      <c r="CK483" s="213">
        <f t="shared" si="91"/>
        <v>49065.34</v>
      </c>
      <c r="CL483" s="213">
        <f t="shared" si="91"/>
        <v>0</v>
      </c>
      <c r="CM483" s="213">
        <f t="shared" si="91"/>
        <v>0</v>
      </c>
    </row>
    <row r="484" spans="2:91" s="122" customFormat="1" ht="25.95" customHeight="1">
      <c r="C484" s="209">
        <v>13</v>
      </c>
      <c r="D484" s="212">
        <f>+D52</f>
        <v>0</v>
      </c>
      <c r="E484" s="212">
        <f t="shared" ref="E484:BP484" si="92">+E52</f>
        <v>0</v>
      </c>
      <c r="F484" s="212">
        <f t="shared" si="92"/>
        <v>0</v>
      </c>
      <c r="G484" s="212">
        <f t="shared" si="92"/>
        <v>0</v>
      </c>
      <c r="H484" s="212">
        <f t="shared" si="92"/>
        <v>0</v>
      </c>
      <c r="I484" s="212">
        <f t="shared" si="92"/>
        <v>0</v>
      </c>
      <c r="J484" s="212">
        <f t="shared" si="92"/>
        <v>0</v>
      </c>
      <c r="K484" s="212">
        <f t="shared" si="92"/>
        <v>0</v>
      </c>
      <c r="L484" s="212">
        <f t="shared" si="92"/>
        <v>0</v>
      </c>
      <c r="M484" s="212">
        <f t="shared" si="92"/>
        <v>0</v>
      </c>
      <c r="N484" s="212">
        <f t="shared" si="92"/>
        <v>0</v>
      </c>
      <c r="O484" s="212">
        <f t="shared" si="92"/>
        <v>0</v>
      </c>
      <c r="P484" s="212">
        <f t="shared" si="92"/>
        <v>6623378.2000000002</v>
      </c>
      <c r="Q484" s="212">
        <f t="shared" si="92"/>
        <v>1900107.27</v>
      </c>
      <c r="R484" s="212">
        <f t="shared" si="92"/>
        <v>2392947.86</v>
      </c>
      <c r="S484" s="212">
        <f t="shared" si="92"/>
        <v>2959781.9</v>
      </c>
      <c r="T484" s="212">
        <f t="shared" si="92"/>
        <v>1403621.29</v>
      </c>
      <c r="U484" s="212">
        <f t="shared" si="92"/>
        <v>1408167.64</v>
      </c>
      <c r="V484" s="212">
        <f t="shared" si="92"/>
        <v>0</v>
      </c>
      <c r="W484" s="212">
        <f t="shared" si="92"/>
        <v>488414.09</v>
      </c>
      <c r="X484" s="212">
        <f t="shared" si="92"/>
        <v>0</v>
      </c>
      <c r="Y484" s="212">
        <f t="shared" si="92"/>
        <v>0</v>
      </c>
      <c r="Z484" s="212">
        <f t="shared" si="92"/>
        <v>1340890.21</v>
      </c>
      <c r="AA484" s="212">
        <f t="shared" si="92"/>
        <v>1818590.55</v>
      </c>
      <c r="AB484" s="212">
        <f t="shared" si="92"/>
        <v>434733.8</v>
      </c>
      <c r="AC484" s="212">
        <f t="shared" si="92"/>
        <v>0</v>
      </c>
      <c r="AD484" s="212">
        <f t="shared" si="92"/>
        <v>0</v>
      </c>
      <c r="AE484" s="212">
        <f t="shared" si="92"/>
        <v>3106764.17</v>
      </c>
      <c r="AF484" s="212">
        <f t="shared" si="92"/>
        <v>1109826.9099999999</v>
      </c>
      <c r="AG484" s="212">
        <f t="shared" si="92"/>
        <v>1008674.71</v>
      </c>
      <c r="AH484" s="212">
        <f t="shared" si="92"/>
        <v>1294130.5</v>
      </c>
      <c r="AI484" s="212">
        <f t="shared" si="92"/>
        <v>1502208.2</v>
      </c>
      <c r="AJ484" s="212">
        <f t="shared" si="92"/>
        <v>1156463.42</v>
      </c>
      <c r="AK484" s="212">
        <f t="shared" si="92"/>
        <v>924639.28</v>
      </c>
      <c r="AL484" s="212">
        <f t="shared" si="92"/>
        <v>0</v>
      </c>
      <c r="AM484" s="212">
        <f t="shared" si="92"/>
        <v>0</v>
      </c>
      <c r="AN484" s="212">
        <f t="shared" si="92"/>
        <v>6000</v>
      </c>
      <c r="AO484" s="212">
        <f t="shared" si="92"/>
        <v>0</v>
      </c>
      <c r="AP484" s="212">
        <f t="shared" si="92"/>
        <v>0</v>
      </c>
      <c r="AQ484" s="212">
        <f t="shared" si="92"/>
        <v>0</v>
      </c>
      <c r="AR484" s="212">
        <f t="shared" si="92"/>
        <v>0</v>
      </c>
      <c r="AS484" s="212">
        <f t="shared" si="92"/>
        <v>0</v>
      </c>
      <c r="AT484" s="212">
        <f t="shared" si="92"/>
        <v>0</v>
      </c>
      <c r="AU484" s="212">
        <f t="shared" si="92"/>
        <v>0</v>
      </c>
      <c r="AV484" s="212">
        <f t="shared" si="92"/>
        <v>0</v>
      </c>
      <c r="AW484" s="212">
        <f t="shared" si="92"/>
        <v>0</v>
      </c>
      <c r="AX484" s="212">
        <f t="shared" si="92"/>
        <v>0</v>
      </c>
      <c r="AY484" s="212">
        <f t="shared" si="92"/>
        <v>0</v>
      </c>
      <c r="AZ484" s="212">
        <f t="shared" si="92"/>
        <v>0</v>
      </c>
      <c r="BA484" s="212">
        <f t="shared" si="92"/>
        <v>0</v>
      </c>
      <c r="BB484" s="212">
        <f t="shared" si="92"/>
        <v>0</v>
      </c>
      <c r="BC484" s="212">
        <f t="shared" si="92"/>
        <v>0</v>
      </c>
      <c r="BD484" s="212">
        <f t="shared" si="92"/>
        <v>0</v>
      </c>
      <c r="BE484" s="212">
        <f t="shared" si="92"/>
        <v>0</v>
      </c>
      <c r="BF484" s="212">
        <f t="shared" si="92"/>
        <v>0</v>
      </c>
      <c r="BG484" s="212">
        <f t="shared" si="92"/>
        <v>0</v>
      </c>
      <c r="BH484" s="212">
        <f t="shared" si="92"/>
        <v>0</v>
      </c>
      <c r="BI484" s="212">
        <f t="shared" si="92"/>
        <v>0</v>
      </c>
      <c r="BJ484" s="212">
        <f t="shared" si="92"/>
        <v>0</v>
      </c>
      <c r="BK484" s="212">
        <f t="shared" si="92"/>
        <v>0</v>
      </c>
      <c r="BL484" s="212">
        <f t="shared" si="92"/>
        <v>0</v>
      </c>
      <c r="BM484" s="212">
        <f t="shared" si="92"/>
        <v>0</v>
      </c>
      <c r="BN484" s="212">
        <f t="shared" si="92"/>
        <v>0</v>
      </c>
      <c r="BO484" s="212">
        <f t="shared" si="92"/>
        <v>0</v>
      </c>
      <c r="BP484" s="212">
        <f t="shared" si="92"/>
        <v>0</v>
      </c>
      <c r="BQ484" s="212">
        <f t="shared" ref="BQ484:CM484" si="93">+BQ52</f>
        <v>0</v>
      </c>
      <c r="BR484" s="212">
        <f t="shared" si="93"/>
        <v>0</v>
      </c>
      <c r="BS484" s="212">
        <f t="shared" si="93"/>
        <v>30775444.48</v>
      </c>
      <c r="BT484" s="212">
        <f t="shared" si="93"/>
        <v>0</v>
      </c>
      <c r="BU484" s="212">
        <f t="shared" si="93"/>
        <v>2235392.38</v>
      </c>
      <c r="BV484" s="212">
        <f t="shared" si="93"/>
        <v>0</v>
      </c>
      <c r="BW484" s="212">
        <f t="shared" si="93"/>
        <v>73000</v>
      </c>
      <c r="BX484" s="212">
        <f t="shared" si="93"/>
        <v>888000</v>
      </c>
      <c r="BY484" s="212">
        <f t="shared" si="93"/>
        <v>4782837.93</v>
      </c>
      <c r="BZ484" s="212">
        <f t="shared" si="93"/>
        <v>0</v>
      </c>
      <c r="CA484" s="212">
        <f t="shared" si="93"/>
        <v>830000</v>
      </c>
      <c r="CB484" s="212">
        <f t="shared" si="93"/>
        <v>1649955.39</v>
      </c>
      <c r="CC484" s="212">
        <f t="shared" si="93"/>
        <v>0</v>
      </c>
      <c r="CD484" s="212">
        <f t="shared" si="93"/>
        <v>0</v>
      </c>
      <c r="CE484" s="212">
        <f t="shared" si="93"/>
        <v>494147.64</v>
      </c>
      <c r="CF484" s="212">
        <f t="shared" si="93"/>
        <v>0</v>
      </c>
      <c r="CG484" s="212">
        <f t="shared" si="93"/>
        <v>508851.09</v>
      </c>
      <c r="CH484" s="212">
        <f t="shared" si="93"/>
        <v>0</v>
      </c>
      <c r="CI484" s="212">
        <f t="shared" si="93"/>
        <v>513601.22</v>
      </c>
      <c r="CJ484" s="212">
        <f t="shared" si="93"/>
        <v>0</v>
      </c>
      <c r="CK484" s="212">
        <f t="shared" si="93"/>
        <v>4911283.17</v>
      </c>
      <c r="CL484" s="212">
        <f t="shared" si="93"/>
        <v>853632.89</v>
      </c>
      <c r="CM484" s="212">
        <f t="shared" si="93"/>
        <v>0</v>
      </c>
    </row>
    <row r="485" spans="2:91" s="122" customFormat="1" ht="25.95" customHeight="1">
      <c r="C485" s="209">
        <v>14</v>
      </c>
      <c r="D485" s="213">
        <f>+D65</f>
        <v>0</v>
      </c>
      <c r="E485" s="213">
        <f t="shared" ref="E485:BP485" si="94">+E65</f>
        <v>0</v>
      </c>
      <c r="F485" s="213">
        <f t="shared" si="94"/>
        <v>0</v>
      </c>
      <c r="G485" s="213">
        <f t="shared" si="94"/>
        <v>0</v>
      </c>
      <c r="H485" s="213">
        <f t="shared" si="94"/>
        <v>0</v>
      </c>
      <c r="I485" s="213">
        <f t="shared" si="94"/>
        <v>0</v>
      </c>
      <c r="J485" s="213">
        <f t="shared" si="94"/>
        <v>0</v>
      </c>
      <c r="K485" s="213">
        <f t="shared" si="94"/>
        <v>0</v>
      </c>
      <c r="L485" s="213">
        <f t="shared" si="94"/>
        <v>0</v>
      </c>
      <c r="M485" s="213">
        <f t="shared" si="94"/>
        <v>0</v>
      </c>
      <c r="N485" s="213">
        <f t="shared" si="94"/>
        <v>0</v>
      </c>
      <c r="O485" s="213">
        <f t="shared" si="94"/>
        <v>0</v>
      </c>
      <c r="P485" s="213">
        <f t="shared" si="94"/>
        <v>0</v>
      </c>
      <c r="Q485" s="213">
        <f t="shared" si="94"/>
        <v>0</v>
      </c>
      <c r="R485" s="213">
        <f t="shared" si="94"/>
        <v>0</v>
      </c>
      <c r="S485" s="213">
        <f t="shared" si="94"/>
        <v>0</v>
      </c>
      <c r="T485" s="213">
        <f t="shared" si="94"/>
        <v>0</v>
      </c>
      <c r="U485" s="213">
        <f t="shared" si="94"/>
        <v>0</v>
      </c>
      <c r="V485" s="213">
        <f t="shared" si="94"/>
        <v>0</v>
      </c>
      <c r="W485" s="213">
        <f t="shared" si="94"/>
        <v>0</v>
      </c>
      <c r="X485" s="213">
        <f t="shared" si="94"/>
        <v>0</v>
      </c>
      <c r="Y485" s="213">
        <f t="shared" si="94"/>
        <v>0</v>
      </c>
      <c r="Z485" s="213">
        <f t="shared" si="94"/>
        <v>0</v>
      </c>
      <c r="AA485" s="213">
        <f t="shared" si="94"/>
        <v>0</v>
      </c>
      <c r="AB485" s="213">
        <f t="shared" si="94"/>
        <v>0</v>
      </c>
      <c r="AC485" s="213">
        <f t="shared" si="94"/>
        <v>0</v>
      </c>
      <c r="AD485" s="213">
        <f t="shared" si="94"/>
        <v>0</v>
      </c>
      <c r="AE485" s="213">
        <f t="shared" si="94"/>
        <v>0</v>
      </c>
      <c r="AF485" s="213">
        <f t="shared" si="94"/>
        <v>0</v>
      </c>
      <c r="AG485" s="213">
        <f t="shared" si="94"/>
        <v>0</v>
      </c>
      <c r="AH485" s="213">
        <f t="shared" si="94"/>
        <v>0</v>
      </c>
      <c r="AI485" s="213">
        <f t="shared" si="94"/>
        <v>0</v>
      </c>
      <c r="AJ485" s="213">
        <f t="shared" si="94"/>
        <v>0</v>
      </c>
      <c r="AK485" s="213">
        <f t="shared" si="94"/>
        <v>0</v>
      </c>
      <c r="AL485" s="213">
        <f t="shared" si="94"/>
        <v>0</v>
      </c>
      <c r="AM485" s="213">
        <f t="shared" si="94"/>
        <v>0</v>
      </c>
      <c r="AN485" s="213">
        <f t="shared" si="94"/>
        <v>0</v>
      </c>
      <c r="AO485" s="213">
        <f t="shared" si="94"/>
        <v>0</v>
      </c>
      <c r="AP485" s="213">
        <f t="shared" si="94"/>
        <v>0</v>
      </c>
      <c r="AQ485" s="213">
        <f t="shared" si="94"/>
        <v>0</v>
      </c>
      <c r="AR485" s="213">
        <f t="shared" si="94"/>
        <v>0</v>
      </c>
      <c r="AS485" s="213">
        <f t="shared" si="94"/>
        <v>0</v>
      </c>
      <c r="AT485" s="213">
        <f t="shared" si="94"/>
        <v>0</v>
      </c>
      <c r="AU485" s="213">
        <f t="shared" si="94"/>
        <v>0</v>
      </c>
      <c r="AV485" s="213">
        <f t="shared" si="94"/>
        <v>0</v>
      </c>
      <c r="AW485" s="213">
        <f t="shared" si="94"/>
        <v>0</v>
      </c>
      <c r="AX485" s="213">
        <f t="shared" si="94"/>
        <v>0</v>
      </c>
      <c r="AY485" s="213">
        <f t="shared" si="94"/>
        <v>0</v>
      </c>
      <c r="AZ485" s="213">
        <f t="shared" si="94"/>
        <v>0</v>
      </c>
      <c r="BA485" s="213">
        <f t="shared" si="94"/>
        <v>0</v>
      </c>
      <c r="BB485" s="213">
        <f t="shared" si="94"/>
        <v>0</v>
      </c>
      <c r="BC485" s="213">
        <f t="shared" si="94"/>
        <v>0</v>
      </c>
      <c r="BD485" s="213">
        <f t="shared" si="94"/>
        <v>0</v>
      </c>
      <c r="BE485" s="213">
        <f t="shared" si="94"/>
        <v>0</v>
      </c>
      <c r="BF485" s="213">
        <f t="shared" si="94"/>
        <v>0</v>
      </c>
      <c r="BG485" s="213">
        <f t="shared" si="94"/>
        <v>4000000</v>
      </c>
      <c r="BH485" s="213">
        <f t="shared" si="94"/>
        <v>0</v>
      </c>
      <c r="BI485" s="213">
        <f t="shared" si="94"/>
        <v>0</v>
      </c>
      <c r="BJ485" s="213">
        <f t="shared" si="94"/>
        <v>5700000</v>
      </c>
      <c r="BK485" s="213">
        <f t="shared" si="94"/>
        <v>0</v>
      </c>
      <c r="BL485" s="213">
        <f t="shared" si="94"/>
        <v>0</v>
      </c>
      <c r="BM485" s="213">
        <f t="shared" si="94"/>
        <v>0</v>
      </c>
      <c r="BN485" s="213">
        <f t="shared" si="94"/>
        <v>0</v>
      </c>
      <c r="BO485" s="213">
        <f t="shared" si="94"/>
        <v>0</v>
      </c>
      <c r="BP485" s="213">
        <f t="shared" si="94"/>
        <v>0</v>
      </c>
      <c r="BQ485" s="213">
        <f t="shared" ref="BQ485:CM485" si="95">+BQ65</f>
        <v>0</v>
      </c>
      <c r="BR485" s="213">
        <f t="shared" si="95"/>
        <v>0</v>
      </c>
      <c r="BS485" s="213">
        <f t="shared" si="95"/>
        <v>0</v>
      </c>
      <c r="BT485" s="213">
        <f t="shared" si="95"/>
        <v>0</v>
      </c>
      <c r="BU485" s="213">
        <f t="shared" si="95"/>
        <v>0</v>
      </c>
      <c r="BV485" s="213">
        <f t="shared" si="95"/>
        <v>0</v>
      </c>
      <c r="BW485" s="213">
        <f t="shared" si="95"/>
        <v>0</v>
      </c>
      <c r="BX485" s="213">
        <f t="shared" si="95"/>
        <v>0</v>
      </c>
      <c r="BY485" s="213">
        <f t="shared" si="95"/>
        <v>0</v>
      </c>
      <c r="BZ485" s="213">
        <f t="shared" si="95"/>
        <v>0</v>
      </c>
      <c r="CA485" s="213">
        <f t="shared" si="95"/>
        <v>0</v>
      </c>
      <c r="CB485" s="213">
        <f t="shared" si="95"/>
        <v>0</v>
      </c>
      <c r="CC485" s="213">
        <f t="shared" si="95"/>
        <v>0</v>
      </c>
      <c r="CD485" s="213">
        <f t="shared" si="95"/>
        <v>0</v>
      </c>
      <c r="CE485" s="213">
        <f t="shared" si="95"/>
        <v>0</v>
      </c>
      <c r="CF485" s="213">
        <f t="shared" si="95"/>
        <v>0</v>
      </c>
      <c r="CG485" s="213">
        <f t="shared" si="95"/>
        <v>0</v>
      </c>
      <c r="CH485" s="213">
        <f t="shared" si="95"/>
        <v>0</v>
      </c>
      <c r="CI485" s="213">
        <f t="shared" si="95"/>
        <v>0</v>
      </c>
      <c r="CJ485" s="213">
        <f t="shared" si="95"/>
        <v>0</v>
      </c>
      <c r="CK485" s="213">
        <f t="shared" si="95"/>
        <v>0</v>
      </c>
      <c r="CL485" s="213">
        <f t="shared" si="95"/>
        <v>0</v>
      </c>
      <c r="CM485" s="213">
        <f t="shared" si="95"/>
        <v>0</v>
      </c>
    </row>
    <row r="486" spans="2:91" s="122" customFormat="1" ht="25.95" customHeight="1">
      <c r="C486" s="209">
        <v>15</v>
      </c>
      <c r="D486" s="212">
        <f>+D15+D16+D17+D18+D19+D20+D21+D22</f>
        <v>4598583</v>
      </c>
      <c r="E486" s="212">
        <f t="shared" ref="E486:BP486" si="96">+E15+E16+E17+E18+E19+E20+E21+E22</f>
        <v>0</v>
      </c>
      <c r="F486" s="212">
        <f t="shared" si="96"/>
        <v>3440</v>
      </c>
      <c r="G486" s="212">
        <f t="shared" si="96"/>
        <v>0</v>
      </c>
      <c r="H486" s="212">
        <f t="shared" si="96"/>
        <v>40930</v>
      </c>
      <c r="I486" s="212">
        <f t="shared" si="96"/>
        <v>49287</v>
      </c>
      <c r="J486" s="212">
        <f t="shared" si="96"/>
        <v>0</v>
      </c>
      <c r="K486" s="212">
        <f t="shared" si="96"/>
        <v>0</v>
      </c>
      <c r="L486" s="212">
        <f t="shared" si="96"/>
        <v>0</v>
      </c>
      <c r="M486" s="212">
        <f t="shared" si="96"/>
        <v>255538</v>
      </c>
      <c r="N486" s="212">
        <f t="shared" si="96"/>
        <v>94890</v>
      </c>
      <c r="O486" s="212">
        <f t="shared" si="96"/>
        <v>0</v>
      </c>
      <c r="P486" s="212">
        <f t="shared" si="96"/>
        <v>871122</v>
      </c>
      <c r="Q486" s="212">
        <f t="shared" si="96"/>
        <v>0</v>
      </c>
      <c r="R486" s="212">
        <f t="shared" si="96"/>
        <v>1650</v>
      </c>
      <c r="S486" s="212">
        <f t="shared" si="96"/>
        <v>6860</v>
      </c>
      <c r="T486" s="212">
        <f t="shared" si="96"/>
        <v>45400</v>
      </c>
      <c r="U486" s="212">
        <f t="shared" si="96"/>
        <v>4900</v>
      </c>
      <c r="V486" s="212">
        <f t="shared" si="96"/>
        <v>74740</v>
      </c>
      <c r="W486" s="212">
        <f t="shared" si="96"/>
        <v>0</v>
      </c>
      <c r="X486" s="212">
        <f t="shared" si="96"/>
        <v>6924686</v>
      </c>
      <c r="Y486" s="212">
        <f t="shared" si="96"/>
        <v>79910</v>
      </c>
      <c r="Z486" s="212">
        <f t="shared" si="96"/>
        <v>10610</v>
      </c>
      <c r="AA486" s="212">
        <f t="shared" si="96"/>
        <v>102200</v>
      </c>
      <c r="AB486" s="212">
        <f t="shared" si="96"/>
        <v>0</v>
      </c>
      <c r="AC486" s="212">
        <f t="shared" si="96"/>
        <v>0</v>
      </c>
      <c r="AD486" s="212">
        <f t="shared" si="96"/>
        <v>37699</v>
      </c>
      <c r="AE486" s="212">
        <f t="shared" si="96"/>
        <v>131110</v>
      </c>
      <c r="AF486" s="212">
        <f t="shared" si="96"/>
        <v>0</v>
      </c>
      <c r="AG486" s="212">
        <f t="shared" si="96"/>
        <v>0</v>
      </c>
      <c r="AH486" s="212">
        <f t="shared" si="96"/>
        <v>0</v>
      </c>
      <c r="AI486" s="212">
        <f t="shared" si="96"/>
        <v>56600</v>
      </c>
      <c r="AJ486" s="212">
        <f t="shared" si="96"/>
        <v>4770</v>
      </c>
      <c r="AK486" s="212">
        <f t="shared" si="96"/>
        <v>0</v>
      </c>
      <c r="AL486" s="212">
        <f t="shared" si="96"/>
        <v>9900546.5399999991</v>
      </c>
      <c r="AM486" s="212">
        <f t="shared" si="96"/>
        <v>0</v>
      </c>
      <c r="AN486" s="212">
        <f t="shared" si="96"/>
        <v>0</v>
      </c>
      <c r="AO486" s="212">
        <f t="shared" si="96"/>
        <v>7612331</v>
      </c>
      <c r="AP486" s="212">
        <f t="shared" si="96"/>
        <v>9260</v>
      </c>
      <c r="AQ486" s="212">
        <f t="shared" si="96"/>
        <v>169387</v>
      </c>
      <c r="AR486" s="212">
        <f t="shared" si="96"/>
        <v>0</v>
      </c>
      <c r="AS486" s="212">
        <f t="shared" si="96"/>
        <v>171406</v>
      </c>
      <c r="AT486" s="212">
        <f t="shared" si="96"/>
        <v>0</v>
      </c>
      <c r="AU486" s="212">
        <f t="shared" si="96"/>
        <v>0</v>
      </c>
      <c r="AV486" s="212">
        <f t="shared" si="96"/>
        <v>0</v>
      </c>
      <c r="AW486" s="212">
        <f t="shared" si="96"/>
        <v>0</v>
      </c>
      <c r="AX486" s="212">
        <f t="shared" si="96"/>
        <v>63993.5</v>
      </c>
      <c r="AY486" s="212">
        <f t="shared" si="96"/>
        <v>0</v>
      </c>
      <c r="AZ486" s="212">
        <f t="shared" si="96"/>
        <v>0</v>
      </c>
      <c r="BA486" s="212">
        <f t="shared" si="96"/>
        <v>0</v>
      </c>
      <c r="BB486" s="212">
        <f t="shared" si="96"/>
        <v>531076.5</v>
      </c>
      <c r="BC486" s="212">
        <f t="shared" si="96"/>
        <v>0</v>
      </c>
      <c r="BD486" s="212">
        <f t="shared" si="96"/>
        <v>3835815.5</v>
      </c>
      <c r="BE486" s="212">
        <f t="shared" si="96"/>
        <v>350133</v>
      </c>
      <c r="BF486" s="212">
        <f t="shared" si="96"/>
        <v>69275</v>
      </c>
      <c r="BG486" s="212">
        <f t="shared" si="96"/>
        <v>43080</v>
      </c>
      <c r="BH486" s="212">
        <f t="shared" si="96"/>
        <v>599760</v>
      </c>
      <c r="BI486" s="212">
        <f t="shared" si="96"/>
        <v>0</v>
      </c>
      <c r="BJ486" s="212">
        <f t="shared" si="96"/>
        <v>1000</v>
      </c>
      <c r="BK486" s="212">
        <f t="shared" si="96"/>
        <v>155691</v>
      </c>
      <c r="BL486" s="212">
        <f t="shared" si="96"/>
        <v>45520</v>
      </c>
      <c r="BM486" s="212">
        <f t="shared" si="96"/>
        <v>909264.91</v>
      </c>
      <c r="BN486" s="212">
        <f t="shared" si="96"/>
        <v>163330</v>
      </c>
      <c r="BO486" s="212">
        <f t="shared" si="96"/>
        <v>67495</v>
      </c>
      <c r="BP486" s="212">
        <f t="shared" si="96"/>
        <v>126431</v>
      </c>
      <c r="BQ486" s="212">
        <f t="shared" ref="BQ486:CM486" si="97">+BQ15+BQ16+BQ17+BQ18+BQ19+BQ20+BQ21+BQ22</f>
        <v>680</v>
      </c>
      <c r="BR486" s="212">
        <f t="shared" si="97"/>
        <v>0</v>
      </c>
      <c r="BS486" s="212">
        <f t="shared" si="97"/>
        <v>3044790</v>
      </c>
      <c r="BT486" s="212">
        <f t="shared" si="97"/>
        <v>85930</v>
      </c>
      <c r="BU486" s="212">
        <f t="shared" si="97"/>
        <v>0</v>
      </c>
      <c r="BV486" s="212">
        <f t="shared" si="97"/>
        <v>382642</v>
      </c>
      <c r="BW486" s="212">
        <f t="shared" si="97"/>
        <v>873710</v>
      </c>
      <c r="BX486" s="212">
        <f t="shared" si="97"/>
        <v>20635</v>
      </c>
      <c r="BY486" s="212">
        <f t="shared" si="97"/>
        <v>557055</v>
      </c>
      <c r="BZ486" s="212">
        <f t="shared" si="97"/>
        <v>47761.66</v>
      </c>
      <c r="CA486" s="212">
        <f t="shared" si="97"/>
        <v>0</v>
      </c>
      <c r="CB486" s="212">
        <f t="shared" si="97"/>
        <v>113350</v>
      </c>
      <c r="CC486" s="212">
        <f t="shared" si="97"/>
        <v>0</v>
      </c>
      <c r="CD486" s="212">
        <f t="shared" si="97"/>
        <v>15030</v>
      </c>
      <c r="CE486" s="212">
        <f t="shared" si="97"/>
        <v>150344</v>
      </c>
      <c r="CF486" s="212">
        <f t="shared" si="97"/>
        <v>23090</v>
      </c>
      <c r="CG486" s="212">
        <f t="shared" si="97"/>
        <v>0</v>
      </c>
      <c r="CH486" s="212">
        <f t="shared" si="97"/>
        <v>0</v>
      </c>
      <c r="CI486" s="212">
        <f t="shared" si="97"/>
        <v>0</v>
      </c>
      <c r="CJ486" s="212">
        <f t="shared" si="97"/>
        <v>12350</v>
      </c>
      <c r="CK486" s="212">
        <f t="shared" si="97"/>
        <v>61416</v>
      </c>
      <c r="CL486" s="212">
        <f t="shared" si="97"/>
        <v>0</v>
      </c>
      <c r="CM486" s="212">
        <f t="shared" si="97"/>
        <v>0</v>
      </c>
    </row>
    <row r="487" spans="2:91" s="122" customFormat="1" ht="25.95" customHeight="1">
      <c r="C487" s="210">
        <v>16</v>
      </c>
      <c r="D487" s="213">
        <f>+D136</f>
        <v>150777750.33000001</v>
      </c>
      <c r="E487" s="213">
        <f t="shared" ref="E487:BP487" si="98">+E136</f>
        <v>19551443.690000001</v>
      </c>
      <c r="F487" s="213">
        <f t="shared" si="98"/>
        <v>20750590.649999999</v>
      </c>
      <c r="G487" s="213">
        <f t="shared" si="98"/>
        <v>20856542.57</v>
      </c>
      <c r="H487" s="213">
        <f t="shared" si="98"/>
        <v>14711372.25</v>
      </c>
      <c r="I487" s="213">
        <f t="shared" si="98"/>
        <v>22154701.289999999</v>
      </c>
      <c r="J487" s="213">
        <f t="shared" si="98"/>
        <v>29333626.350000001</v>
      </c>
      <c r="K487" s="213">
        <f t="shared" si="98"/>
        <v>29783150.109999999</v>
      </c>
      <c r="L487" s="213">
        <f t="shared" si="98"/>
        <v>20146702.899999999</v>
      </c>
      <c r="M487" s="213">
        <f t="shared" si="98"/>
        <v>18794746.800000001</v>
      </c>
      <c r="N487" s="213">
        <f t="shared" si="98"/>
        <v>40512944.530000001</v>
      </c>
      <c r="O487" s="213">
        <f t="shared" si="98"/>
        <v>5956393.2300000004</v>
      </c>
      <c r="P487" s="213">
        <f t="shared" si="98"/>
        <v>72813511.980000004</v>
      </c>
      <c r="Q487" s="213">
        <f t="shared" si="98"/>
        <v>17571005.640000001</v>
      </c>
      <c r="R487" s="213">
        <f t="shared" si="98"/>
        <v>18136320.5</v>
      </c>
      <c r="S487" s="213">
        <f t="shared" si="98"/>
        <v>30638382.25</v>
      </c>
      <c r="T487" s="213">
        <f t="shared" si="98"/>
        <v>18476196</v>
      </c>
      <c r="U487" s="213">
        <f t="shared" si="98"/>
        <v>17130716.899999999</v>
      </c>
      <c r="V487" s="213">
        <f t="shared" si="98"/>
        <v>18363410.75</v>
      </c>
      <c r="W487" s="213">
        <f t="shared" si="98"/>
        <v>11209922.060000001</v>
      </c>
      <c r="X487" s="213">
        <f t="shared" si="98"/>
        <v>178384498.40000001</v>
      </c>
      <c r="Y487" s="213">
        <f t="shared" si="98"/>
        <v>12953958.710000001</v>
      </c>
      <c r="Z487" s="213">
        <f t="shared" si="98"/>
        <v>22077061.300000001</v>
      </c>
      <c r="AA487" s="213">
        <f t="shared" si="98"/>
        <v>16597447.65</v>
      </c>
      <c r="AB487" s="213">
        <f t="shared" si="98"/>
        <v>11025758.65</v>
      </c>
      <c r="AC487" s="213">
        <f t="shared" si="98"/>
        <v>13409340.630000001</v>
      </c>
      <c r="AD487" s="213">
        <f t="shared" si="98"/>
        <v>15353427.4</v>
      </c>
      <c r="AE487" s="213">
        <f t="shared" si="98"/>
        <v>46941490.509999998</v>
      </c>
      <c r="AF487" s="213">
        <f t="shared" si="98"/>
        <v>16577972.26</v>
      </c>
      <c r="AG487" s="213">
        <f t="shared" si="98"/>
        <v>15006777.42</v>
      </c>
      <c r="AH487" s="213">
        <f t="shared" si="98"/>
        <v>17501948</v>
      </c>
      <c r="AI487" s="213">
        <f t="shared" si="98"/>
        <v>29333549.289999999</v>
      </c>
      <c r="AJ487" s="213">
        <f t="shared" si="98"/>
        <v>15456764.189999999</v>
      </c>
      <c r="AK487" s="213">
        <f t="shared" si="98"/>
        <v>10709970.220000001</v>
      </c>
      <c r="AL487" s="213">
        <f t="shared" si="98"/>
        <v>269799907.56999999</v>
      </c>
      <c r="AM487" s="213">
        <f t="shared" si="98"/>
        <v>18482563.219999999</v>
      </c>
      <c r="AN487" s="213">
        <f t="shared" si="98"/>
        <v>15219500.85</v>
      </c>
      <c r="AO487" s="213">
        <f t="shared" si="98"/>
        <v>33368362.719999999</v>
      </c>
      <c r="AP487" s="213">
        <f t="shared" si="98"/>
        <v>31460887.350000001</v>
      </c>
      <c r="AQ487" s="213">
        <f t="shared" si="98"/>
        <v>18459923.870000001</v>
      </c>
      <c r="AR487" s="213">
        <f t="shared" si="98"/>
        <v>10154170</v>
      </c>
      <c r="AS487" s="213">
        <f t="shared" si="98"/>
        <v>55214952.770000003</v>
      </c>
      <c r="AT487" s="213">
        <f t="shared" si="98"/>
        <v>17400416.440000001</v>
      </c>
      <c r="AU487" s="213">
        <f t="shared" si="98"/>
        <v>25777844.66</v>
      </c>
      <c r="AV487" s="213">
        <f t="shared" si="98"/>
        <v>34629161.609999999</v>
      </c>
      <c r="AW487" s="213">
        <f t="shared" si="98"/>
        <v>17410654.829999998</v>
      </c>
      <c r="AX487" s="213">
        <f t="shared" si="98"/>
        <v>12886403</v>
      </c>
      <c r="AY487" s="213">
        <f t="shared" si="98"/>
        <v>23129897.670000002</v>
      </c>
      <c r="AZ487" s="213">
        <f t="shared" si="98"/>
        <v>15966979.24</v>
      </c>
      <c r="BA487" s="213">
        <f t="shared" si="98"/>
        <v>14144186.130000001</v>
      </c>
      <c r="BB487" s="213">
        <f t="shared" si="98"/>
        <v>78872465.170000002</v>
      </c>
      <c r="BC487" s="213">
        <f t="shared" si="98"/>
        <v>14215563.76</v>
      </c>
      <c r="BD487" s="213">
        <f t="shared" si="98"/>
        <v>154110964.41999999</v>
      </c>
      <c r="BE487" s="213">
        <f t="shared" si="98"/>
        <v>43164111.399999999</v>
      </c>
      <c r="BF487" s="213">
        <f t="shared" si="98"/>
        <v>18443825.25</v>
      </c>
      <c r="BG487" s="213">
        <f t="shared" si="98"/>
        <v>15008647.76</v>
      </c>
      <c r="BH487" s="213">
        <f t="shared" si="98"/>
        <v>78421209.739999995</v>
      </c>
      <c r="BI487" s="213">
        <f t="shared" si="98"/>
        <v>10207952.82</v>
      </c>
      <c r="BJ487" s="213">
        <f t="shared" si="98"/>
        <v>7478206.6699999999</v>
      </c>
      <c r="BK487" s="213">
        <f t="shared" si="98"/>
        <v>9368240</v>
      </c>
      <c r="BL487" s="213">
        <f t="shared" si="98"/>
        <v>8830605.1600000001</v>
      </c>
      <c r="BM487" s="213">
        <f t="shared" si="98"/>
        <v>116985201.52</v>
      </c>
      <c r="BN487" s="213">
        <f t="shared" si="98"/>
        <v>28566731.870000001</v>
      </c>
      <c r="BO487" s="213">
        <f t="shared" si="98"/>
        <v>22087172.039999999</v>
      </c>
      <c r="BP487" s="213">
        <f t="shared" si="98"/>
        <v>32104950.210000001</v>
      </c>
      <c r="BQ487" s="213">
        <f t="shared" ref="BQ487:CM487" si="99">+BQ136</f>
        <v>22338916.120000001</v>
      </c>
      <c r="BR487" s="213">
        <f t="shared" si="99"/>
        <v>13995769.119999999</v>
      </c>
      <c r="BS487" s="213">
        <f t="shared" si="99"/>
        <v>407507346.14999998</v>
      </c>
      <c r="BT487" s="213">
        <f t="shared" si="99"/>
        <v>23207882.859999999</v>
      </c>
      <c r="BU487" s="213">
        <f t="shared" si="99"/>
        <v>23840013.120000001</v>
      </c>
      <c r="BV487" s="213">
        <f t="shared" si="99"/>
        <v>74759618.849999994</v>
      </c>
      <c r="BW487" s="213">
        <f t="shared" si="99"/>
        <v>6840494.9100000001</v>
      </c>
      <c r="BX487" s="213">
        <f t="shared" si="99"/>
        <v>19228576.77</v>
      </c>
      <c r="BY487" s="213">
        <f t="shared" si="99"/>
        <v>44154002.75</v>
      </c>
      <c r="BZ487" s="213">
        <f t="shared" si="99"/>
        <v>15649257.41</v>
      </c>
      <c r="CA487" s="213">
        <f t="shared" si="99"/>
        <v>14574048.720000001</v>
      </c>
      <c r="CB487" s="213">
        <f t="shared" si="99"/>
        <v>20281540.32</v>
      </c>
      <c r="CC487" s="213">
        <f t="shared" si="99"/>
        <v>23350983.329999998</v>
      </c>
      <c r="CD487" s="213">
        <f t="shared" si="99"/>
        <v>42423839.770000003</v>
      </c>
      <c r="CE487" s="213">
        <f t="shared" si="99"/>
        <v>26245312.23</v>
      </c>
      <c r="CF487" s="213">
        <f t="shared" si="99"/>
        <v>33616669.920000002</v>
      </c>
      <c r="CG487" s="213">
        <f t="shared" si="99"/>
        <v>12056333.050000001</v>
      </c>
      <c r="CH487" s="213">
        <f t="shared" si="99"/>
        <v>14925616.779999999</v>
      </c>
      <c r="CI487" s="213">
        <f t="shared" si="99"/>
        <v>11169406.289999999</v>
      </c>
      <c r="CJ487" s="213">
        <f t="shared" si="99"/>
        <v>14229888.560000001</v>
      </c>
      <c r="CK487" s="213">
        <f t="shared" si="99"/>
        <v>41196444.850000001</v>
      </c>
      <c r="CL487" s="213">
        <f t="shared" si="99"/>
        <v>8482719.9000000004</v>
      </c>
      <c r="CM487" s="213">
        <f t="shared" si="99"/>
        <v>7971789.6699999999</v>
      </c>
    </row>
    <row r="488" spans="2:91" s="122" customFormat="1" ht="25.95" customHeight="1">
      <c r="C488" s="211">
        <v>17</v>
      </c>
      <c r="D488" s="212">
        <f>+D137+D138+D139+D140+D141+D142</f>
        <v>14724168.079999998</v>
      </c>
      <c r="E488" s="212">
        <f t="shared" ref="E488:BP488" si="100">+E137+E138+E139+E140+E141+E142</f>
        <v>753960.9</v>
      </c>
      <c r="F488" s="212">
        <f t="shared" si="100"/>
        <v>899753.77</v>
      </c>
      <c r="G488" s="212">
        <f t="shared" si="100"/>
        <v>967696.37</v>
      </c>
      <c r="H488" s="212">
        <f t="shared" si="100"/>
        <v>638870.96</v>
      </c>
      <c r="I488" s="212">
        <f t="shared" si="100"/>
        <v>875572.17</v>
      </c>
      <c r="J488" s="212">
        <f t="shared" si="100"/>
        <v>1288330.6400000001</v>
      </c>
      <c r="K488" s="212">
        <f t="shared" si="100"/>
        <v>1331478.3500000001</v>
      </c>
      <c r="L488" s="212">
        <f t="shared" si="100"/>
        <v>838057.8899999999</v>
      </c>
      <c r="M488" s="212">
        <f t="shared" si="100"/>
        <v>831676.6</v>
      </c>
      <c r="N488" s="212">
        <f t="shared" si="100"/>
        <v>1818364.68</v>
      </c>
      <c r="O488" s="212">
        <f t="shared" si="100"/>
        <v>255215.12</v>
      </c>
      <c r="P488" s="212">
        <f t="shared" si="100"/>
        <v>10001229.689999999</v>
      </c>
      <c r="Q488" s="212">
        <f t="shared" si="100"/>
        <v>737987</v>
      </c>
      <c r="R488" s="212">
        <f t="shared" si="100"/>
        <v>725604.79</v>
      </c>
      <c r="S488" s="212">
        <f t="shared" si="100"/>
        <v>1335832.2</v>
      </c>
      <c r="T488" s="212">
        <f t="shared" si="100"/>
        <v>782289.39</v>
      </c>
      <c r="U488" s="212">
        <f t="shared" si="100"/>
        <v>683651.3899999999</v>
      </c>
      <c r="V488" s="212">
        <f t="shared" si="100"/>
        <v>753674</v>
      </c>
      <c r="W488" s="212">
        <f t="shared" si="100"/>
        <v>442150.92</v>
      </c>
      <c r="X488" s="212">
        <f t="shared" si="100"/>
        <v>22647054.23</v>
      </c>
      <c r="Y488" s="212">
        <f t="shared" si="100"/>
        <v>509136.77999999997</v>
      </c>
      <c r="Z488" s="212">
        <f t="shared" si="100"/>
        <v>918884.80999999994</v>
      </c>
      <c r="AA488" s="212">
        <f t="shared" si="100"/>
        <v>687975.2</v>
      </c>
      <c r="AB488" s="212">
        <f t="shared" si="100"/>
        <v>419888.94</v>
      </c>
      <c r="AC488" s="212">
        <f t="shared" si="100"/>
        <v>427365.79</v>
      </c>
      <c r="AD488" s="212">
        <f t="shared" si="100"/>
        <v>516009.61</v>
      </c>
      <c r="AE488" s="212">
        <f t="shared" si="100"/>
        <v>1720760.84</v>
      </c>
      <c r="AF488" s="212">
        <f t="shared" si="100"/>
        <v>577327.18999999994</v>
      </c>
      <c r="AG488" s="212">
        <f t="shared" si="100"/>
        <v>595329.18000000005</v>
      </c>
      <c r="AH488" s="212">
        <f t="shared" si="100"/>
        <v>781041.98</v>
      </c>
      <c r="AI488" s="212">
        <f t="shared" si="100"/>
        <v>1244164.51</v>
      </c>
      <c r="AJ488" s="212">
        <f t="shared" si="100"/>
        <v>601697.32000000007</v>
      </c>
      <c r="AK488" s="212">
        <f t="shared" si="100"/>
        <v>377632.16</v>
      </c>
      <c r="AL488" s="212">
        <f t="shared" si="100"/>
        <v>59078409.199999996</v>
      </c>
      <c r="AM488" s="212">
        <f t="shared" si="100"/>
        <v>855979.68</v>
      </c>
      <c r="AN488" s="212">
        <f t="shared" si="100"/>
        <v>679149.7300000001</v>
      </c>
      <c r="AO488" s="212">
        <f t="shared" si="100"/>
        <v>1220388.6200000001</v>
      </c>
      <c r="AP488" s="212">
        <f t="shared" si="100"/>
        <v>1291618.6000000001</v>
      </c>
      <c r="AQ488" s="212">
        <f t="shared" si="100"/>
        <v>777699.15999999992</v>
      </c>
      <c r="AR488" s="212">
        <f t="shared" si="100"/>
        <v>427343.86</v>
      </c>
      <c r="AS488" s="212">
        <f t="shared" si="100"/>
        <v>7680538.9500000002</v>
      </c>
      <c r="AT488" s="212">
        <f t="shared" si="100"/>
        <v>712111.3</v>
      </c>
      <c r="AU488" s="212">
        <f t="shared" si="100"/>
        <v>1098493.1300000001</v>
      </c>
      <c r="AV488" s="212">
        <f t="shared" si="100"/>
        <v>1517829.3900000001</v>
      </c>
      <c r="AW488" s="212">
        <f t="shared" si="100"/>
        <v>670839.43999999994</v>
      </c>
      <c r="AX488" s="212">
        <f t="shared" si="100"/>
        <v>525579.64</v>
      </c>
      <c r="AY488" s="212">
        <f t="shared" si="100"/>
        <v>1031453.66</v>
      </c>
      <c r="AZ488" s="212">
        <f t="shared" si="100"/>
        <v>592105.1</v>
      </c>
      <c r="BA488" s="212">
        <f t="shared" si="100"/>
        <v>654639.31999999995</v>
      </c>
      <c r="BB488" s="212">
        <f t="shared" si="100"/>
        <v>12211013.149999999</v>
      </c>
      <c r="BC488" s="212">
        <f t="shared" si="100"/>
        <v>661763.92000000004</v>
      </c>
      <c r="BD488" s="212">
        <f t="shared" si="100"/>
        <v>17223786.009999998</v>
      </c>
      <c r="BE488" s="212">
        <f t="shared" si="100"/>
        <v>1917617.69</v>
      </c>
      <c r="BF488" s="212">
        <f t="shared" si="100"/>
        <v>707751</v>
      </c>
      <c r="BG488" s="212">
        <f t="shared" si="100"/>
        <v>613921.48</v>
      </c>
      <c r="BH488" s="212">
        <f t="shared" si="100"/>
        <v>3473588.36</v>
      </c>
      <c r="BI488" s="212">
        <f t="shared" si="100"/>
        <v>402543.5</v>
      </c>
      <c r="BJ488" s="212">
        <f t="shared" si="100"/>
        <v>342573.3</v>
      </c>
      <c r="BK488" s="212">
        <f t="shared" si="100"/>
        <v>428277.4</v>
      </c>
      <c r="BL488" s="212">
        <f t="shared" si="100"/>
        <v>385284</v>
      </c>
      <c r="BM488" s="212">
        <f t="shared" si="100"/>
        <v>14816975.4</v>
      </c>
      <c r="BN488" s="212">
        <f t="shared" si="100"/>
        <v>1259143.1099999999</v>
      </c>
      <c r="BO488" s="212">
        <f t="shared" si="100"/>
        <v>967778.9</v>
      </c>
      <c r="BP488" s="212">
        <f t="shared" si="100"/>
        <v>1434669.82</v>
      </c>
      <c r="BQ488" s="212">
        <f t="shared" ref="BQ488:CM488" si="101">+BQ137+BQ138+BQ139+BQ140+BQ141+BQ142</f>
        <v>927014.54</v>
      </c>
      <c r="BR488" s="212">
        <f t="shared" si="101"/>
        <v>625590.39</v>
      </c>
      <c r="BS488" s="212">
        <f t="shared" si="101"/>
        <v>65779277.329999998</v>
      </c>
      <c r="BT488" s="212">
        <f t="shared" si="101"/>
        <v>1007121</v>
      </c>
      <c r="BU488" s="212">
        <f t="shared" si="101"/>
        <v>1026067.13</v>
      </c>
      <c r="BV488" s="212">
        <f t="shared" si="101"/>
        <v>10314890.890000001</v>
      </c>
      <c r="BW488" s="212">
        <f t="shared" si="101"/>
        <v>277931</v>
      </c>
      <c r="BX488" s="212">
        <f t="shared" si="101"/>
        <v>818942.39</v>
      </c>
      <c r="BY488" s="212">
        <f t="shared" si="101"/>
        <v>1886202.6099999999</v>
      </c>
      <c r="BZ488" s="212">
        <f t="shared" si="101"/>
        <v>696617.63</v>
      </c>
      <c r="CA488" s="212">
        <f t="shared" si="101"/>
        <v>678536.78999999992</v>
      </c>
      <c r="CB488" s="212">
        <f t="shared" si="101"/>
        <v>903581.12</v>
      </c>
      <c r="CC488" s="212">
        <f t="shared" si="101"/>
        <v>1097260.98</v>
      </c>
      <c r="CD488" s="212">
        <f t="shared" si="101"/>
        <v>1838448.06</v>
      </c>
      <c r="CE488" s="212">
        <f t="shared" si="101"/>
        <v>1116454.08</v>
      </c>
      <c r="CF488" s="212">
        <f t="shared" si="101"/>
        <v>1444360.11</v>
      </c>
      <c r="CG488" s="212">
        <f t="shared" si="101"/>
        <v>495777.49</v>
      </c>
      <c r="CH488" s="212">
        <f t="shared" si="101"/>
        <v>531601.57999999996</v>
      </c>
      <c r="CI488" s="212">
        <f t="shared" si="101"/>
        <v>480798.4</v>
      </c>
      <c r="CJ488" s="212">
        <f t="shared" si="101"/>
        <v>579707.05999999994</v>
      </c>
      <c r="CK488" s="212">
        <f t="shared" si="101"/>
        <v>1863336.25</v>
      </c>
      <c r="CL488" s="212">
        <f t="shared" si="101"/>
        <v>344131.86</v>
      </c>
      <c r="CM488" s="212">
        <f t="shared" si="101"/>
        <v>311857.2</v>
      </c>
    </row>
    <row r="489" spans="2:91" s="122" customFormat="1" ht="25.95" customHeight="1">
      <c r="C489" s="209">
        <v>18</v>
      </c>
      <c r="D489" s="213">
        <f>+D143+D144+D145+D146+D147+D148+D149+D150</f>
        <v>4362414.55</v>
      </c>
      <c r="E489" s="213">
        <f t="shared" ref="E489:BP489" si="102">+E143+E144+E145+E146+E147+E148+E149+E150</f>
        <v>0</v>
      </c>
      <c r="F489" s="213">
        <f t="shared" si="102"/>
        <v>0</v>
      </c>
      <c r="G489" s="213">
        <f t="shared" si="102"/>
        <v>0</v>
      </c>
      <c r="H489" s="213">
        <f t="shared" si="102"/>
        <v>0</v>
      </c>
      <c r="I489" s="213">
        <f t="shared" si="102"/>
        <v>0</v>
      </c>
      <c r="J489" s="213">
        <f t="shared" si="102"/>
        <v>0</v>
      </c>
      <c r="K489" s="213">
        <f t="shared" si="102"/>
        <v>0</v>
      </c>
      <c r="L489" s="213">
        <f t="shared" si="102"/>
        <v>0</v>
      </c>
      <c r="M489" s="213">
        <f t="shared" si="102"/>
        <v>0</v>
      </c>
      <c r="N489" s="213">
        <f t="shared" si="102"/>
        <v>0</v>
      </c>
      <c r="O489" s="213">
        <f t="shared" si="102"/>
        <v>0</v>
      </c>
      <c r="P489" s="213">
        <f t="shared" si="102"/>
        <v>18000</v>
      </c>
      <c r="Q489" s="213">
        <f t="shared" si="102"/>
        <v>0</v>
      </c>
      <c r="R489" s="213">
        <f t="shared" si="102"/>
        <v>0</v>
      </c>
      <c r="S489" s="213">
        <f t="shared" si="102"/>
        <v>0</v>
      </c>
      <c r="T489" s="213">
        <f t="shared" si="102"/>
        <v>0</v>
      </c>
      <c r="U489" s="213">
        <f t="shared" si="102"/>
        <v>0</v>
      </c>
      <c r="V489" s="213">
        <f t="shared" si="102"/>
        <v>0</v>
      </c>
      <c r="W489" s="213">
        <f t="shared" si="102"/>
        <v>0</v>
      </c>
      <c r="X489" s="213">
        <f t="shared" si="102"/>
        <v>0</v>
      </c>
      <c r="Y489" s="213">
        <f t="shared" si="102"/>
        <v>0</v>
      </c>
      <c r="Z489" s="213">
        <f t="shared" si="102"/>
        <v>0</v>
      </c>
      <c r="AA489" s="213">
        <f t="shared" si="102"/>
        <v>0</v>
      </c>
      <c r="AB489" s="213">
        <f t="shared" si="102"/>
        <v>0</v>
      </c>
      <c r="AC489" s="213">
        <f t="shared" si="102"/>
        <v>0</v>
      </c>
      <c r="AD489" s="213">
        <f t="shared" si="102"/>
        <v>0</v>
      </c>
      <c r="AE489" s="213">
        <f t="shared" si="102"/>
        <v>0</v>
      </c>
      <c r="AF489" s="213">
        <f t="shared" si="102"/>
        <v>0</v>
      </c>
      <c r="AG489" s="213">
        <f t="shared" si="102"/>
        <v>0</v>
      </c>
      <c r="AH489" s="213">
        <f t="shared" si="102"/>
        <v>0</v>
      </c>
      <c r="AI489" s="213">
        <f t="shared" si="102"/>
        <v>0</v>
      </c>
      <c r="AJ489" s="213">
        <f t="shared" si="102"/>
        <v>0</v>
      </c>
      <c r="AK489" s="213">
        <f t="shared" si="102"/>
        <v>0</v>
      </c>
      <c r="AL489" s="213">
        <f t="shared" si="102"/>
        <v>0</v>
      </c>
      <c r="AM489" s="213">
        <f t="shared" si="102"/>
        <v>0</v>
      </c>
      <c r="AN489" s="213">
        <f t="shared" si="102"/>
        <v>0</v>
      </c>
      <c r="AO489" s="213">
        <f t="shared" si="102"/>
        <v>0</v>
      </c>
      <c r="AP489" s="213">
        <f t="shared" si="102"/>
        <v>0</v>
      </c>
      <c r="AQ489" s="213">
        <f t="shared" si="102"/>
        <v>0</v>
      </c>
      <c r="AR489" s="213">
        <f t="shared" si="102"/>
        <v>0</v>
      </c>
      <c r="AS489" s="213">
        <f t="shared" si="102"/>
        <v>243550</v>
      </c>
      <c r="AT489" s="213">
        <f t="shared" si="102"/>
        <v>0</v>
      </c>
      <c r="AU489" s="213">
        <f t="shared" si="102"/>
        <v>0</v>
      </c>
      <c r="AV489" s="213">
        <f t="shared" si="102"/>
        <v>0</v>
      </c>
      <c r="AW489" s="213">
        <f t="shared" si="102"/>
        <v>0</v>
      </c>
      <c r="AX489" s="213">
        <f t="shared" si="102"/>
        <v>0</v>
      </c>
      <c r="AY489" s="213">
        <f t="shared" si="102"/>
        <v>0</v>
      </c>
      <c r="AZ489" s="213">
        <f t="shared" si="102"/>
        <v>0</v>
      </c>
      <c r="BA489" s="213">
        <f t="shared" si="102"/>
        <v>0</v>
      </c>
      <c r="BB489" s="213">
        <f t="shared" si="102"/>
        <v>0</v>
      </c>
      <c r="BC489" s="213">
        <f t="shared" si="102"/>
        <v>0</v>
      </c>
      <c r="BD489" s="213">
        <f t="shared" si="102"/>
        <v>0</v>
      </c>
      <c r="BE489" s="213">
        <f t="shared" si="102"/>
        <v>0</v>
      </c>
      <c r="BF489" s="213">
        <f t="shared" si="102"/>
        <v>0</v>
      </c>
      <c r="BG489" s="213">
        <f t="shared" si="102"/>
        <v>0</v>
      </c>
      <c r="BH489" s="213">
        <f t="shared" si="102"/>
        <v>0</v>
      </c>
      <c r="BI489" s="213">
        <f t="shared" si="102"/>
        <v>0</v>
      </c>
      <c r="BJ489" s="213">
        <f t="shared" si="102"/>
        <v>0</v>
      </c>
      <c r="BK489" s="213">
        <f t="shared" si="102"/>
        <v>0</v>
      </c>
      <c r="BL489" s="213">
        <f t="shared" si="102"/>
        <v>0</v>
      </c>
      <c r="BM489" s="213">
        <f t="shared" si="102"/>
        <v>25266396.300000001</v>
      </c>
      <c r="BN489" s="213">
        <f t="shared" si="102"/>
        <v>0</v>
      </c>
      <c r="BO489" s="213">
        <f t="shared" si="102"/>
        <v>0</v>
      </c>
      <c r="BP489" s="213">
        <f t="shared" si="102"/>
        <v>0</v>
      </c>
      <c r="BQ489" s="213">
        <f t="shared" ref="BQ489:CM489" si="103">+BQ143+BQ144+BQ145+BQ146+BQ147+BQ148+BQ149+BQ150</f>
        <v>0</v>
      </c>
      <c r="BR489" s="213">
        <f t="shared" si="103"/>
        <v>0</v>
      </c>
      <c r="BS489" s="213">
        <f t="shared" si="103"/>
        <v>4557577.5</v>
      </c>
      <c r="BT489" s="213">
        <f t="shared" si="103"/>
        <v>0</v>
      </c>
      <c r="BU489" s="213">
        <f t="shared" si="103"/>
        <v>0</v>
      </c>
      <c r="BV489" s="213">
        <f t="shared" si="103"/>
        <v>0</v>
      </c>
      <c r="BW489" s="213">
        <f t="shared" si="103"/>
        <v>0</v>
      </c>
      <c r="BX489" s="213">
        <f t="shared" si="103"/>
        <v>0</v>
      </c>
      <c r="BY489" s="213">
        <f t="shared" si="103"/>
        <v>0</v>
      </c>
      <c r="BZ489" s="213">
        <f t="shared" si="103"/>
        <v>0</v>
      </c>
      <c r="CA489" s="213">
        <f t="shared" si="103"/>
        <v>0</v>
      </c>
      <c r="CB489" s="213">
        <f t="shared" si="103"/>
        <v>0</v>
      </c>
      <c r="CC489" s="213">
        <f t="shared" si="103"/>
        <v>0</v>
      </c>
      <c r="CD489" s="213">
        <f t="shared" si="103"/>
        <v>0</v>
      </c>
      <c r="CE489" s="213">
        <f t="shared" si="103"/>
        <v>0</v>
      </c>
      <c r="CF489" s="213">
        <f t="shared" si="103"/>
        <v>98000</v>
      </c>
      <c r="CG489" s="213">
        <f t="shared" si="103"/>
        <v>0</v>
      </c>
      <c r="CH489" s="213">
        <f t="shared" si="103"/>
        <v>0</v>
      </c>
      <c r="CI489" s="213">
        <f t="shared" si="103"/>
        <v>0</v>
      </c>
      <c r="CJ489" s="213">
        <f t="shared" si="103"/>
        <v>0</v>
      </c>
      <c r="CK489" s="213">
        <f t="shared" si="103"/>
        <v>0</v>
      </c>
      <c r="CL489" s="213">
        <f t="shared" si="103"/>
        <v>0</v>
      </c>
      <c r="CM489" s="213">
        <f t="shared" si="103"/>
        <v>0</v>
      </c>
    </row>
    <row r="490" spans="2:91" s="122" customFormat="1" ht="25.95" customHeight="1">
      <c r="C490" s="209">
        <v>19</v>
      </c>
      <c r="D490" s="212">
        <f>+D24+D122+D123+D124+D125+D126+D127+D128+D129+D130+D131+D132+D133+D134+D135+D151+D152+D153+D154+D155+D156+D157+D158+D159+D160+D161+D162+D163+D164+D165+D166+D167+D168+D169+D170</f>
        <v>11853495.390000001</v>
      </c>
      <c r="E490" s="212">
        <f t="shared" ref="E490:BP490" si="104">+E24+E122+E123+E124+E125+E126+E127+E128+E129+E130+E131+E132+E133+E134+E135+E151+E152+E153+E154+E155+E156+E157+E158+E159+E160+E161+E162+E163+E164+E165+E166+E167+E168+E169+E170</f>
        <v>4643560.62</v>
      </c>
      <c r="F490" s="212">
        <f t="shared" si="104"/>
        <v>2575524.4299999997</v>
      </c>
      <c r="G490" s="212">
        <f t="shared" si="104"/>
        <v>2249979.65</v>
      </c>
      <c r="H490" s="212">
        <f t="shared" si="104"/>
        <v>866235.47000000009</v>
      </c>
      <c r="I490" s="212">
        <f t="shared" si="104"/>
        <v>2738359.66</v>
      </c>
      <c r="J490" s="212">
        <f t="shared" si="104"/>
        <v>3280074.41</v>
      </c>
      <c r="K490" s="212">
        <f t="shared" si="104"/>
        <v>13936363.630000001</v>
      </c>
      <c r="L490" s="212">
        <f t="shared" si="104"/>
        <v>3860744.8000000003</v>
      </c>
      <c r="M490" s="212">
        <f t="shared" si="104"/>
        <v>4089988.96</v>
      </c>
      <c r="N490" s="212">
        <f t="shared" si="104"/>
        <v>33970609.93</v>
      </c>
      <c r="O490" s="212">
        <f t="shared" si="104"/>
        <v>3237280.4699999997</v>
      </c>
      <c r="P490" s="212">
        <f t="shared" si="104"/>
        <v>15910840.18</v>
      </c>
      <c r="Q490" s="212">
        <f t="shared" si="104"/>
        <v>3158388.51</v>
      </c>
      <c r="R490" s="212">
        <f t="shared" si="104"/>
        <v>3822454.6900000004</v>
      </c>
      <c r="S490" s="212">
        <f t="shared" si="104"/>
        <v>4812720.57</v>
      </c>
      <c r="T490" s="212">
        <f t="shared" si="104"/>
        <v>2174633.37</v>
      </c>
      <c r="U490" s="212">
        <f t="shared" si="104"/>
        <v>4080935.6599999997</v>
      </c>
      <c r="V490" s="212">
        <f t="shared" si="104"/>
        <v>2152573.2599999998</v>
      </c>
      <c r="W490" s="212">
        <f t="shared" si="104"/>
        <v>1235359.9300000002</v>
      </c>
      <c r="X490" s="212">
        <f t="shared" si="104"/>
        <v>484794790.32999998</v>
      </c>
      <c r="Y490" s="212">
        <f t="shared" si="104"/>
        <v>4996921.21</v>
      </c>
      <c r="Z490" s="212">
        <f t="shared" si="104"/>
        <v>7487520.25</v>
      </c>
      <c r="AA490" s="212">
        <f t="shared" si="104"/>
        <v>1670633.65</v>
      </c>
      <c r="AB490" s="212">
        <f t="shared" si="104"/>
        <v>1052377.75</v>
      </c>
      <c r="AC490" s="212">
        <f t="shared" si="104"/>
        <v>3144450.99</v>
      </c>
      <c r="AD490" s="212">
        <f t="shared" si="104"/>
        <v>2103504.5499999998</v>
      </c>
      <c r="AE490" s="212">
        <f t="shared" si="104"/>
        <v>16095774.539999999</v>
      </c>
      <c r="AF490" s="212">
        <f t="shared" si="104"/>
        <v>1624467.23</v>
      </c>
      <c r="AG490" s="212">
        <f t="shared" si="104"/>
        <v>1713228.85</v>
      </c>
      <c r="AH490" s="212">
        <f t="shared" si="104"/>
        <v>10779307.1</v>
      </c>
      <c r="AI490" s="212">
        <f t="shared" si="104"/>
        <v>6147602.0800000001</v>
      </c>
      <c r="AJ490" s="212">
        <f t="shared" si="104"/>
        <v>2048852.4300000002</v>
      </c>
      <c r="AK490" s="212">
        <f t="shared" si="104"/>
        <v>2444819.11</v>
      </c>
      <c r="AL490" s="212">
        <f t="shared" si="104"/>
        <v>45598248.109999999</v>
      </c>
      <c r="AM490" s="212">
        <f t="shared" si="104"/>
        <v>8381728.2599999998</v>
      </c>
      <c r="AN490" s="212">
        <f t="shared" si="104"/>
        <v>3128313.93</v>
      </c>
      <c r="AO490" s="212">
        <f t="shared" si="104"/>
        <v>25053085.52</v>
      </c>
      <c r="AP490" s="212">
        <f t="shared" si="104"/>
        <v>4674959.62</v>
      </c>
      <c r="AQ490" s="212">
        <f t="shared" si="104"/>
        <v>5101831.2300000004</v>
      </c>
      <c r="AR490" s="212">
        <f t="shared" si="104"/>
        <v>1328446.83</v>
      </c>
      <c r="AS490" s="212">
        <f t="shared" si="104"/>
        <v>12452749.660000002</v>
      </c>
      <c r="AT490" s="212">
        <f t="shared" si="104"/>
        <v>2340242.62</v>
      </c>
      <c r="AU490" s="212">
        <f t="shared" si="104"/>
        <v>5173159.59</v>
      </c>
      <c r="AV490" s="212">
        <f t="shared" si="104"/>
        <v>4482315.13</v>
      </c>
      <c r="AW490" s="212">
        <f t="shared" si="104"/>
        <v>8580565.0700000003</v>
      </c>
      <c r="AX490" s="212">
        <f t="shared" si="104"/>
        <v>2025878.99</v>
      </c>
      <c r="AY490" s="212">
        <f t="shared" si="104"/>
        <v>2972009.67</v>
      </c>
      <c r="AZ490" s="212">
        <f t="shared" si="104"/>
        <v>2811213.98</v>
      </c>
      <c r="BA490" s="212">
        <f t="shared" si="104"/>
        <v>2715057.3</v>
      </c>
      <c r="BB490" s="212">
        <f t="shared" si="104"/>
        <v>28871212.719999999</v>
      </c>
      <c r="BC490" s="212">
        <f t="shared" si="104"/>
        <v>4914643.22</v>
      </c>
      <c r="BD490" s="212">
        <f t="shared" si="104"/>
        <v>29491678.619999997</v>
      </c>
      <c r="BE490" s="212">
        <f t="shared" si="104"/>
        <v>7469073.2699999996</v>
      </c>
      <c r="BF490" s="212">
        <f t="shared" si="104"/>
        <v>2462181.83</v>
      </c>
      <c r="BG490" s="212">
        <f t="shared" si="104"/>
        <v>5941530.0899999999</v>
      </c>
      <c r="BH490" s="212">
        <f t="shared" si="104"/>
        <v>80831722.569999993</v>
      </c>
      <c r="BI490" s="212">
        <f t="shared" si="104"/>
        <v>1519922.0699999998</v>
      </c>
      <c r="BJ490" s="212">
        <f t="shared" si="104"/>
        <v>1353737.43</v>
      </c>
      <c r="BK490" s="212">
        <f t="shared" si="104"/>
        <v>2616756.58</v>
      </c>
      <c r="BL490" s="212">
        <f t="shared" si="104"/>
        <v>10014424.720000001</v>
      </c>
      <c r="BM490" s="212">
        <f t="shared" si="104"/>
        <v>22231110.379999999</v>
      </c>
      <c r="BN490" s="212">
        <f t="shared" si="104"/>
        <v>3915609.67</v>
      </c>
      <c r="BO490" s="212">
        <f t="shared" si="104"/>
        <v>3033935.4</v>
      </c>
      <c r="BP490" s="212">
        <f t="shared" si="104"/>
        <v>9855748.9299999997</v>
      </c>
      <c r="BQ490" s="212">
        <f t="shared" ref="BQ490:CM490" si="105">+BQ24+BQ122+BQ123+BQ124+BQ125+BQ126+BQ127+BQ128+BQ129+BQ130+BQ131+BQ132+BQ133+BQ134+BQ135+BQ151+BQ152+BQ153+BQ154+BQ155+BQ156+BQ157+BQ158+BQ159+BQ160+BQ161+BQ162+BQ163+BQ164+BQ165+BQ166+BQ167+BQ168+BQ169+BQ170</f>
        <v>6940020.6899999995</v>
      </c>
      <c r="BR490" s="212">
        <f t="shared" si="105"/>
        <v>2927108.46</v>
      </c>
      <c r="BS490" s="212">
        <f t="shared" si="105"/>
        <v>80792244.75999999</v>
      </c>
      <c r="BT490" s="212">
        <f t="shared" si="105"/>
        <v>3491224.88</v>
      </c>
      <c r="BU490" s="212">
        <f t="shared" si="105"/>
        <v>5868194.4900000002</v>
      </c>
      <c r="BV490" s="212">
        <f t="shared" si="105"/>
        <v>7127481.2800000012</v>
      </c>
      <c r="BW490" s="212">
        <f t="shared" si="105"/>
        <v>3071850.3000000003</v>
      </c>
      <c r="BX490" s="212">
        <f t="shared" si="105"/>
        <v>3457395.49</v>
      </c>
      <c r="BY490" s="212">
        <f t="shared" si="105"/>
        <v>6316628.0999999996</v>
      </c>
      <c r="BZ490" s="212">
        <f t="shared" si="105"/>
        <v>1448886.56</v>
      </c>
      <c r="CA490" s="212">
        <f t="shared" si="105"/>
        <v>3858588.49</v>
      </c>
      <c r="CB490" s="212">
        <f t="shared" si="105"/>
        <v>2480150.71</v>
      </c>
      <c r="CC490" s="212">
        <f t="shared" si="105"/>
        <v>2966924.31</v>
      </c>
      <c r="CD490" s="212">
        <f t="shared" si="105"/>
        <v>6452368.4900000002</v>
      </c>
      <c r="CE490" s="212">
        <f t="shared" si="105"/>
        <v>2923848.9</v>
      </c>
      <c r="CF490" s="212">
        <f t="shared" si="105"/>
        <v>6284149.1500000004</v>
      </c>
      <c r="CG490" s="212">
        <f t="shared" si="105"/>
        <v>2097479.7200000002</v>
      </c>
      <c r="CH490" s="212">
        <f t="shared" si="105"/>
        <v>1705455.63</v>
      </c>
      <c r="CI490" s="212">
        <f t="shared" si="105"/>
        <v>3925853.2800000003</v>
      </c>
      <c r="CJ490" s="212">
        <f t="shared" si="105"/>
        <v>1692792.9</v>
      </c>
      <c r="CK490" s="212">
        <f t="shared" si="105"/>
        <v>8054143.4799999995</v>
      </c>
      <c r="CL490" s="212">
        <f t="shared" si="105"/>
        <v>2050355.0499999998</v>
      </c>
      <c r="CM490" s="212">
        <f t="shared" si="105"/>
        <v>3281477.44</v>
      </c>
    </row>
    <row r="491" spans="2:91" s="122" customFormat="1" ht="25.95" customHeight="1"/>
    <row r="492" spans="2:91" s="122" customFormat="1" ht="25.95" customHeight="1">
      <c r="B492" s="122">
        <v>20</v>
      </c>
      <c r="C492" s="216" t="s">
        <v>708</v>
      </c>
      <c r="D492" s="212">
        <f>+D171+D172+D173+D174+D175+D176+D177+D178+D179+D180+D181+D182+D189+D190+D191+D192+D193+D194+D195+D196+D197+D198</f>
        <v>148762037.90000001</v>
      </c>
      <c r="E492" s="212">
        <f t="shared" ref="E492:BP492" si="106">+E171+E172+E173+E174+E175+E176+E177+E178+E179+E180+E181+E182+E189+E190+E191+E192+E193+E194+E195+E196+E197+E198</f>
        <v>19551443.689999998</v>
      </c>
      <c r="F492" s="212">
        <f t="shared" si="106"/>
        <v>20814826.400000002</v>
      </c>
      <c r="G492" s="212">
        <f t="shared" si="106"/>
        <v>20934702.370000001</v>
      </c>
      <c r="H492" s="212">
        <f t="shared" si="106"/>
        <v>14708372.25</v>
      </c>
      <c r="I492" s="212">
        <f t="shared" si="106"/>
        <v>22154701.289999999</v>
      </c>
      <c r="J492" s="212">
        <f t="shared" si="106"/>
        <v>29343409.899999999</v>
      </c>
      <c r="K492" s="212">
        <f t="shared" si="106"/>
        <v>29783150.109999999</v>
      </c>
      <c r="L492" s="212">
        <f t="shared" si="106"/>
        <v>20183297.59</v>
      </c>
      <c r="M492" s="212">
        <f t="shared" si="106"/>
        <v>18794746.800000001</v>
      </c>
      <c r="N492" s="212">
        <f t="shared" si="106"/>
        <v>40607377.819999993</v>
      </c>
      <c r="O492" s="212">
        <f t="shared" si="106"/>
        <v>5956393.2300000004</v>
      </c>
      <c r="P492" s="212">
        <f t="shared" si="106"/>
        <v>72860110.140000015</v>
      </c>
      <c r="Q492" s="212">
        <f t="shared" si="106"/>
        <v>17586792.84</v>
      </c>
      <c r="R492" s="212">
        <f t="shared" si="106"/>
        <v>18141688.900000002</v>
      </c>
      <c r="S492" s="212">
        <f t="shared" si="106"/>
        <v>30638382.25</v>
      </c>
      <c r="T492" s="212">
        <f t="shared" si="106"/>
        <v>18487837.260000005</v>
      </c>
      <c r="U492" s="212">
        <f t="shared" si="106"/>
        <v>17134824.100000001</v>
      </c>
      <c r="V492" s="212">
        <f t="shared" si="106"/>
        <v>18367517.949999999</v>
      </c>
      <c r="W492" s="212">
        <f t="shared" si="106"/>
        <v>11202422.060000001</v>
      </c>
      <c r="X492" s="212">
        <f t="shared" si="106"/>
        <v>174728889.64000002</v>
      </c>
      <c r="Y492" s="212">
        <f t="shared" si="106"/>
        <v>12991004.59</v>
      </c>
      <c r="Z492" s="212">
        <f t="shared" si="106"/>
        <v>22119407.539999999</v>
      </c>
      <c r="AA492" s="212">
        <f t="shared" si="106"/>
        <v>16747897.65</v>
      </c>
      <c r="AB492" s="212">
        <f t="shared" si="106"/>
        <v>11041957.290000001</v>
      </c>
      <c r="AC492" s="212">
        <f t="shared" si="106"/>
        <v>13490917.93</v>
      </c>
      <c r="AD492" s="212">
        <f t="shared" si="106"/>
        <v>15380874.560000001</v>
      </c>
      <c r="AE492" s="212">
        <f t="shared" si="106"/>
        <v>48270496.829999998</v>
      </c>
      <c r="AF492" s="212">
        <f t="shared" si="106"/>
        <v>16680442.34</v>
      </c>
      <c r="AG492" s="212">
        <f t="shared" si="106"/>
        <v>15347167.42</v>
      </c>
      <c r="AH492" s="212">
        <f t="shared" si="106"/>
        <v>17519493.280000001</v>
      </c>
      <c r="AI492" s="212">
        <f t="shared" si="106"/>
        <v>29470134.560000002</v>
      </c>
      <c r="AJ492" s="212">
        <f t="shared" si="106"/>
        <v>15803609.75</v>
      </c>
      <c r="AK492" s="212">
        <f t="shared" si="106"/>
        <v>10972770.220000001</v>
      </c>
      <c r="AL492" s="212">
        <f t="shared" si="106"/>
        <v>279390216.16999996</v>
      </c>
      <c r="AM492" s="212">
        <f t="shared" si="106"/>
        <v>18528630.099999998</v>
      </c>
      <c r="AN492" s="212">
        <f t="shared" si="106"/>
        <v>15234097.77</v>
      </c>
      <c r="AO492" s="212">
        <f t="shared" si="106"/>
        <v>33368362.720000003</v>
      </c>
      <c r="AP492" s="212">
        <f t="shared" si="106"/>
        <v>31552100.879999995</v>
      </c>
      <c r="AQ492" s="212">
        <f t="shared" si="106"/>
        <v>18570399.329999998</v>
      </c>
      <c r="AR492" s="212">
        <f t="shared" si="106"/>
        <v>10161668.16</v>
      </c>
      <c r="AS492" s="212">
        <f t="shared" si="106"/>
        <v>55288701.450000003</v>
      </c>
      <c r="AT492" s="212">
        <f t="shared" si="106"/>
        <v>17435368.119999997</v>
      </c>
      <c r="AU492" s="212">
        <f t="shared" si="106"/>
        <v>25773273.709999997</v>
      </c>
      <c r="AV492" s="212">
        <f t="shared" si="106"/>
        <v>34996630.730000004</v>
      </c>
      <c r="AW492" s="212">
        <f t="shared" si="106"/>
        <v>17437409.069999997</v>
      </c>
      <c r="AX492" s="212">
        <f t="shared" si="106"/>
        <v>12894690.439999999</v>
      </c>
      <c r="AY492" s="212">
        <f t="shared" si="106"/>
        <v>23201649.030000001</v>
      </c>
      <c r="AZ492" s="212">
        <f t="shared" si="106"/>
        <v>15980837.84</v>
      </c>
      <c r="BA492" s="212">
        <f t="shared" si="106"/>
        <v>14155585.450000001</v>
      </c>
      <c r="BB492" s="212">
        <f t="shared" si="106"/>
        <v>80840935.540000007</v>
      </c>
      <c r="BC492" s="212">
        <f t="shared" si="106"/>
        <v>14263099.280000001</v>
      </c>
      <c r="BD492" s="212">
        <f t="shared" si="106"/>
        <v>154478183.60999998</v>
      </c>
      <c r="BE492" s="212">
        <f t="shared" si="106"/>
        <v>43164111.399999999</v>
      </c>
      <c r="BF492" s="212">
        <f t="shared" si="106"/>
        <v>18493857.850000001</v>
      </c>
      <c r="BG492" s="212">
        <f t="shared" si="106"/>
        <v>15008647.76</v>
      </c>
      <c r="BH492" s="212">
        <f t="shared" si="106"/>
        <v>78496151.5</v>
      </c>
      <c r="BI492" s="212">
        <f t="shared" si="106"/>
        <v>10207952.82</v>
      </c>
      <c r="BJ492" s="212">
        <f t="shared" si="106"/>
        <v>7484765.8700000001</v>
      </c>
      <c r="BK492" s="212">
        <f t="shared" si="106"/>
        <v>9368240</v>
      </c>
      <c r="BL492" s="212">
        <f t="shared" si="106"/>
        <v>8831790.9600000009</v>
      </c>
      <c r="BM492" s="212">
        <f t="shared" si="106"/>
        <v>117062217.73999999</v>
      </c>
      <c r="BN492" s="212">
        <f t="shared" si="106"/>
        <v>28605716.309999999</v>
      </c>
      <c r="BO492" s="212">
        <f t="shared" si="106"/>
        <v>22099717.720000003</v>
      </c>
      <c r="BP492" s="212">
        <f t="shared" si="106"/>
        <v>32129561.009999998</v>
      </c>
      <c r="BQ492" s="212">
        <f t="shared" ref="BQ492:CM492" si="107">+BQ171+BQ172+BQ173+BQ174+BQ175+BQ176+BQ177+BQ178+BQ179+BQ180+BQ181+BQ182+BQ189+BQ190+BQ191+BQ192+BQ193+BQ194+BQ195+BQ196+BQ197+BQ198</f>
        <v>22354744.100000001</v>
      </c>
      <c r="BR492" s="212">
        <f t="shared" si="107"/>
        <v>13999853.76</v>
      </c>
      <c r="BS492" s="212">
        <f t="shared" si="107"/>
        <v>408642996.20999998</v>
      </c>
      <c r="BT492" s="212">
        <f t="shared" si="107"/>
        <v>23292272.960000001</v>
      </c>
      <c r="BU492" s="212">
        <f t="shared" si="107"/>
        <v>23840013.120000005</v>
      </c>
      <c r="BV492" s="212">
        <f t="shared" si="107"/>
        <v>74867015.470000014</v>
      </c>
      <c r="BW492" s="212">
        <f t="shared" si="107"/>
        <v>6840494.9100000001</v>
      </c>
      <c r="BX492" s="212">
        <f t="shared" si="107"/>
        <v>19236660.629999999</v>
      </c>
      <c r="BY492" s="212">
        <f t="shared" si="107"/>
        <v>44203615.149999991</v>
      </c>
      <c r="BZ492" s="212">
        <f t="shared" si="107"/>
        <v>15677171.369999999</v>
      </c>
      <c r="CA492" s="212">
        <f t="shared" si="107"/>
        <v>14605290.799999999</v>
      </c>
      <c r="CB492" s="212">
        <f t="shared" si="107"/>
        <v>20442027.440000001</v>
      </c>
      <c r="CC492" s="212">
        <f t="shared" si="107"/>
        <v>23397717.109999999</v>
      </c>
      <c r="CD492" s="212">
        <f t="shared" si="107"/>
        <v>42456695.829999998</v>
      </c>
      <c r="CE492" s="212">
        <f t="shared" si="107"/>
        <v>26228857.810000002</v>
      </c>
      <c r="CF492" s="212">
        <f t="shared" si="107"/>
        <v>33945659.459999993</v>
      </c>
      <c r="CG492" s="212">
        <f t="shared" si="107"/>
        <v>12073161.09</v>
      </c>
      <c r="CH492" s="212">
        <f t="shared" si="107"/>
        <v>14947162.42</v>
      </c>
      <c r="CI492" s="212">
        <f t="shared" si="107"/>
        <v>11166311.789999999</v>
      </c>
      <c r="CJ492" s="212">
        <f t="shared" si="107"/>
        <v>14241801.520000001</v>
      </c>
      <c r="CK492" s="212">
        <f t="shared" si="107"/>
        <v>41240850.890000001</v>
      </c>
      <c r="CL492" s="212">
        <f t="shared" si="107"/>
        <v>8486372.2599999998</v>
      </c>
      <c r="CM492" s="212">
        <f t="shared" si="107"/>
        <v>7976895.4700000007</v>
      </c>
    </row>
    <row r="493" spans="2:91" s="122" customFormat="1" ht="25.95" customHeight="1">
      <c r="B493" s="122">
        <v>21</v>
      </c>
      <c r="C493" s="217" t="s">
        <v>709</v>
      </c>
      <c r="D493" s="212">
        <f>+D183+D184+D185+D186+D187+D188</f>
        <v>46787241.390000001</v>
      </c>
      <c r="E493" s="212">
        <f t="shared" ref="E493:BP493" si="108">+E183+E184+E185+E186+E187+E188</f>
        <v>7363030</v>
      </c>
      <c r="F493" s="212">
        <f t="shared" si="108"/>
        <v>6128775.1200000001</v>
      </c>
      <c r="G493" s="212">
        <f t="shared" si="108"/>
        <v>4780354</v>
      </c>
      <c r="H493" s="212">
        <f t="shared" si="108"/>
        <v>5260541.62</v>
      </c>
      <c r="I493" s="212">
        <f t="shared" si="108"/>
        <v>5625989.7300000004</v>
      </c>
      <c r="J493" s="212">
        <f t="shared" si="108"/>
        <v>5459605</v>
      </c>
      <c r="K493" s="212">
        <f t="shared" si="108"/>
        <v>10040758.59</v>
      </c>
      <c r="L493" s="212">
        <f t="shared" si="108"/>
        <v>6458776</v>
      </c>
      <c r="M493" s="212">
        <f t="shared" si="108"/>
        <v>8503846.620000001</v>
      </c>
      <c r="N493" s="212">
        <f t="shared" si="108"/>
        <v>9348548.5999999996</v>
      </c>
      <c r="O493" s="212">
        <f t="shared" si="108"/>
        <v>2072825</v>
      </c>
      <c r="P493" s="212">
        <f t="shared" si="108"/>
        <v>28035359.349999998</v>
      </c>
      <c r="Q493" s="212">
        <f t="shared" si="108"/>
        <v>6179481</v>
      </c>
      <c r="R493" s="212">
        <f t="shared" si="108"/>
        <v>7000678.0600000005</v>
      </c>
      <c r="S493" s="212">
        <f t="shared" si="108"/>
        <v>8934207.8900000006</v>
      </c>
      <c r="T493" s="212">
        <f t="shared" si="108"/>
        <v>7016419.8000000007</v>
      </c>
      <c r="U493" s="212">
        <f t="shared" si="108"/>
        <v>5090182</v>
      </c>
      <c r="V493" s="212">
        <f t="shared" si="108"/>
        <v>5991580</v>
      </c>
      <c r="W493" s="212">
        <f t="shared" si="108"/>
        <v>3716469</v>
      </c>
      <c r="X493" s="212">
        <f t="shared" si="108"/>
        <v>41915306.799999997</v>
      </c>
      <c r="Y493" s="212">
        <f t="shared" si="108"/>
        <v>4797441.32</v>
      </c>
      <c r="Z493" s="212">
        <f t="shared" si="108"/>
        <v>11838418.33</v>
      </c>
      <c r="AA493" s="212">
        <f t="shared" si="108"/>
        <v>6901796.6900000004</v>
      </c>
      <c r="AB493" s="212">
        <f t="shared" si="108"/>
        <v>4046282</v>
      </c>
      <c r="AC493" s="212">
        <f t="shared" si="108"/>
        <v>4252817.5</v>
      </c>
      <c r="AD493" s="212">
        <f t="shared" si="108"/>
        <v>4577098.97</v>
      </c>
      <c r="AE493" s="212">
        <f t="shared" si="108"/>
        <v>15587482.02</v>
      </c>
      <c r="AF493" s="212">
        <f t="shared" si="108"/>
        <v>2910584.44</v>
      </c>
      <c r="AG493" s="212">
        <f t="shared" si="108"/>
        <v>5277521</v>
      </c>
      <c r="AH493" s="212">
        <f t="shared" si="108"/>
        <v>5686080.2800000003</v>
      </c>
      <c r="AI493" s="212">
        <f t="shared" si="108"/>
        <v>9965529</v>
      </c>
      <c r="AJ493" s="212">
        <f t="shared" si="108"/>
        <v>5200890</v>
      </c>
      <c r="AK493" s="212">
        <f t="shared" si="108"/>
        <v>4245818.76</v>
      </c>
      <c r="AL493" s="212">
        <f t="shared" si="108"/>
        <v>94940811.549999997</v>
      </c>
      <c r="AM493" s="212">
        <f t="shared" si="108"/>
        <v>5756091.5300000003</v>
      </c>
      <c r="AN493" s="212">
        <f t="shared" si="108"/>
        <v>5492827</v>
      </c>
      <c r="AO493" s="212">
        <f t="shared" si="108"/>
        <v>11533569.189999999</v>
      </c>
      <c r="AP493" s="212">
        <f t="shared" si="108"/>
        <v>11698386.350000001</v>
      </c>
      <c r="AQ493" s="212">
        <f t="shared" si="108"/>
        <v>7203710.96</v>
      </c>
      <c r="AR493" s="212">
        <f t="shared" si="108"/>
        <v>3434336.4800000004</v>
      </c>
      <c r="AS493" s="212">
        <f t="shared" si="108"/>
        <v>25531748</v>
      </c>
      <c r="AT493" s="212">
        <f t="shared" si="108"/>
        <v>6588474</v>
      </c>
      <c r="AU493" s="212">
        <f t="shared" si="108"/>
        <v>13827951</v>
      </c>
      <c r="AV493" s="212">
        <f t="shared" si="108"/>
        <v>10711516.779999999</v>
      </c>
      <c r="AW493" s="212">
        <f t="shared" si="108"/>
        <v>6769495.8600000003</v>
      </c>
      <c r="AX493" s="212">
        <f t="shared" si="108"/>
        <v>4657125.55</v>
      </c>
      <c r="AY493" s="212">
        <f t="shared" si="108"/>
        <v>6440472.71</v>
      </c>
      <c r="AZ493" s="212">
        <f t="shared" si="108"/>
        <v>6678633.3799999999</v>
      </c>
      <c r="BA493" s="212">
        <f t="shared" si="108"/>
        <v>7379323</v>
      </c>
      <c r="BB493" s="212">
        <f t="shared" si="108"/>
        <v>22548401.359999999</v>
      </c>
      <c r="BC493" s="212">
        <f t="shared" si="108"/>
        <v>6330039.3499999996</v>
      </c>
      <c r="BD493" s="212">
        <f t="shared" si="108"/>
        <v>39617650.150000006</v>
      </c>
      <c r="BE493" s="212">
        <f t="shared" si="108"/>
        <v>14402921</v>
      </c>
      <c r="BF493" s="212">
        <f t="shared" si="108"/>
        <v>4741392</v>
      </c>
      <c r="BG493" s="212">
        <f t="shared" si="108"/>
        <v>7153077.1800000006</v>
      </c>
      <c r="BH493" s="212">
        <f t="shared" si="108"/>
        <v>31284293.359999999</v>
      </c>
      <c r="BI493" s="212">
        <f t="shared" si="108"/>
        <v>5101827.6900000004</v>
      </c>
      <c r="BJ493" s="212">
        <f t="shared" si="108"/>
        <v>3770320</v>
      </c>
      <c r="BK493" s="212">
        <f t="shared" si="108"/>
        <v>6243316.5899999999</v>
      </c>
      <c r="BL493" s="212">
        <f t="shared" si="108"/>
        <v>5843924.6200000001</v>
      </c>
      <c r="BM493" s="212">
        <f t="shared" si="108"/>
        <v>27411675</v>
      </c>
      <c r="BN493" s="212">
        <f t="shared" si="108"/>
        <v>7312039</v>
      </c>
      <c r="BO493" s="212">
        <f t="shared" si="108"/>
        <v>5689845</v>
      </c>
      <c r="BP493" s="212">
        <f t="shared" si="108"/>
        <v>9399353.1500000004</v>
      </c>
      <c r="BQ493" s="212">
        <f t="shared" ref="BQ493:CM493" si="109">+BQ183+BQ184+BQ185+BQ186+BQ187+BQ188</f>
        <v>6975569.7400000002</v>
      </c>
      <c r="BR493" s="212">
        <f t="shared" si="109"/>
        <v>7161564.8399999999</v>
      </c>
      <c r="BS493" s="212">
        <f t="shared" si="109"/>
        <v>122971202</v>
      </c>
      <c r="BT493" s="212">
        <f t="shared" si="109"/>
        <v>8812613.3200000003</v>
      </c>
      <c r="BU493" s="212">
        <f t="shared" si="109"/>
        <v>9437948.2799999993</v>
      </c>
      <c r="BV493" s="212">
        <f t="shared" si="109"/>
        <v>27024189.830000002</v>
      </c>
      <c r="BW493" s="212">
        <f t="shared" si="109"/>
        <v>2756290</v>
      </c>
      <c r="BX493" s="212">
        <f t="shared" si="109"/>
        <v>6014783.75</v>
      </c>
      <c r="BY493" s="212">
        <f t="shared" si="109"/>
        <v>16233815.41</v>
      </c>
      <c r="BZ493" s="212">
        <f t="shared" si="109"/>
        <v>5022583</v>
      </c>
      <c r="CA493" s="212">
        <f t="shared" si="109"/>
        <v>5906905</v>
      </c>
      <c r="CB493" s="212">
        <f t="shared" si="109"/>
        <v>6435586.2300000004</v>
      </c>
      <c r="CC493" s="212">
        <f t="shared" si="109"/>
        <v>7677239.7899999991</v>
      </c>
      <c r="CD493" s="212">
        <f t="shared" si="109"/>
        <v>15072512.540000001</v>
      </c>
      <c r="CE493" s="212">
        <f t="shared" si="109"/>
        <v>8038894.0499999998</v>
      </c>
      <c r="CF493" s="212">
        <f t="shared" si="109"/>
        <v>16106556.800000001</v>
      </c>
      <c r="CG493" s="212">
        <f t="shared" si="109"/>
        <v>5501362.0199999996</v>
      </c>
      <c r="CH493" s="212">
        <f t="shared" si="109"/>
        <v>4723959.75</v>
      </c>
      <c r="CI493" s="212">
        <f t="shared" si="109"/>
        <v>5525522</v>
      </c>
      <c r="CJ493" s="212">
        <f t="shared" si="109"/>
        <v>4234459.55</v>
      </c>
      <c r="CK493" s="212">
        <f t="shared" si="109"/>
        <v>19885101.100000001</v>
      </c>
      <c r="CL493" s="212">
        <f t="shared" si="109"/>
        <v>4452973.0999999996</v>
      </c>
      <c r="CM493" s="212">
        <f t="shared" si="109"/>
        <v>4088821.12</v>
      </c>
    </row>
    <row r="494" spans="2:91" s="122" customFormat="1" ht="25.95" customHeight="1">
      <c r="B494" s="122">
        <v>22</v>
      </c>
      <c r="C494" s="217" t="s">
        <v>710</v>
      </c>
      <c r="D494" s="212">
        <f>+D199+D210+D211+D212+D213+D214+D215+D216+D217+D218+D314+D315+D316+D317+D318+D319+D320+D321+D322+D323+D324+D325+D326+D327+D328+D329+D330+D331+D332+D333</f>
        <v>75612783.959999993</v>
      </c>
      <c r="E494" s="212">
        <f t="shared" ref="E494:BP494" si="110">+E199+E210+E211+E212+E213+E214+E215+E216+E217+E218+E314+E315+E316+E317+E318+E319+E320+E321+E322+E323+E324+E325+E326+E327+E328+E329+E330+E331+E332+E333</f>
        <v>7376858</v>
      </c>
      <c r="F494" s="212">
        <f t="shared" si="110"/>
        <v>7899484.3900000006</v>
      </c>
      <c r="G494" s="212">
        <f t="shared" si="110"/>
        <v>8191837.5</v>
      </c>
      <c r="H494" s="212">
        <f t="shared" si="110"/>
        <v>5937309.75</v>
      </c>
      <c r="I494" s="212">
        <f t="shared" si="110"/>
        <v>9181668.0500000007</v>
      </c>
      <c r="J494" s="212">
        <f t="shared" si="110"/>
        <v>13827621.5</v>
      </c>
      <c r="K494" s="212">
        <f t="shared" si="110"/>
        <v>20901744.009999998</v>
      </c>
      <c r="L494" s="212">
        <f t="shared" si="110"/>
        <v>8742338.5</v>
      </c>
      <c r="M494" s="212">
        <f t="shared" si="110"/>
        <v>12575523.59</v>
      </c>
      <c r="N494" s="212">
        <f t="shared" si="110"/>
        <v>23964657.66</v>
      </c>
      <c r="O494" s="212">
        <f t="shared" si="110"/>
        <v>4698028.75</v>
      </c>
      <c r="P494" s="212">
        <f t="shared" si="110"/>
        <v>58420908.379999995</v>
      </c>
      <c r="Q494" s="212">
        <f t="shared" si="110"/>
        <v>10927496.5</v>
      </c>
      <c r="R494" s="212">
        <f t="shared" si="110"/>
        <v>19255322.75</v>
      </c>
      <c r="S494" s="212">
        <f t="shared" si="110"/>
        <v>19730518.550000001</v>
      </c>
      <c r="T494" s="212">
        <f t="shared" si="110"/>
        <v>10538505.9</v>
      </c>
      <c r="U494" s="212">
        <f t="shared" si="110"/>
        <v>11741257.5</v>
      </c>
      <c r="V494" s="212">
        <f t="shared" si="110"/>
        <v>10128576.219999999</v>
      </c>
      <c r="W494" s="212">
        <f t="shared" si="110"/>
        <v>6867816.9100000001</v>
      </c>
      <c r="X494" s="212">
        <f t="shared" si="110"/>
        <v>105959691.69</v>
      </c>
      <c r="Y494" s="212">
        <f t="shared" si="110"/>
        <v>7876260.8600000003</v>
      </c>
      <c r="Z494" s="212">
        <f t="shared" si="110"/>
        <v>13148982</v>
      </c>
      <c r="AA494" s="212">
        <f t="shared" si="110"/>
        <v>12174077.460000001</v>
      </c>
      <c r="AB494" s="212">
        <f t="shared" si="110"/>
        <v>7143527.0199999996</v>
      </c>
      <c r="AC494" s="212">
        <f t="shared" si="110"/>
        <v>6850237.5300000003</v>
      </c>
      <c r="AD494" s="212">
        <f t="shared" si="110"/>
        <v>8592137.2699999996</v>
      </c>
      <c r="AE494" s="212">
        <f t="shared" si="110"/>
        <v>25848772.75</v>
      </c>
      <c r="AF494" s="212">
        <f t="shared" si="110"/>
        <v>9174538.5</v>
      </c>
      <c r="AG494" s="212">
        <f t="shared" si="110"/>
        <v>9620598.4700000007</v>
      </c>
      <c r="AH494" s="212">
        <f t="shared" si="110"/>
        <v>14575168.9</v>
      </c>
      <c r="AI494" s="212">
        <f t="shared" si="110"/>
        <v>15580956.75</v>
      </c>
      <c r="AJ494" s="212">
        <f t="shared" si="110"/>
        <v>9188731.5</v>
      </c>
      <c r="AK494" s="212">
        <f t="shared" si="110"/>
        <v>7480345.8600000003</v>
      </c>
      <c r="AL494" s="212">
        <f t="shared" si="110"/>
        <v>179640994.04000002</v>
      </c>
      <c r="AM494" s="212">
        <f t="shared" si="110"/>
        <v>11016129</v>
      </c>
      <c r="AN494" s="212">
        <f t="shared" si="110"/>
        <v>6997395.7199999997</v>
      </c>
      <c r="AO494" s="212">
        <f t="shared" si="110"/>
        <v>18456795.280000001</v>
      </c>
      <c r="AP494" s="212">
        <f t="shared" si="110"/>
        <v>19219412.479999997</v>
      </c>
      <c r="AQ494" s="212">
        <f t="shared" si="110"/>
        <v>10239706.949999999</v>
      </c>
      <c r="AR494" s="212">
        <f t="shared" si="110"/>
        <v>5498879.25</v>
      </c>
      <c r="AS494" s="212">
        <f t="shared" si="110"/>
        <v>38596111.700000003</v>
      </c>
      <c r="AT494" s="212">
        <f t="shared" si="110"/>
        <v>9062053.8399999999</v>
      </c>
      <c r="AU494" s="212">
        <f t="shared" si="110"/>
        <v>20911071</v>
      </c>
      <c r="AV494" s="212">
        <f t="shared" si="110"/>
        <v>14647030.07</v>
      </c>
      <c r="AW494" s="212">
        <f t="shared" si="110"/>
        <v>9036986</v>
      </c>
      <c r="AX494" s="212">
        <f t="shared" si="110"/>
        <v>6354535.4800000004</v>
      </c>
      <c r="AY494" s="212">
        <f t="shared" si="110"/>
        <v>8515448</v>
      </c>
      <c r="AZ494" s="212">
        <f t="shared" si="110"/>
        <v>8167828.2400000002</v>
      </c>
      <c r="BA494" s="212">
        <f t="shared" si="110"/>
        <v>8044241.5</v>
      </c>
      <c r="BB494" s="212">
        <f t="shared" si="110"/>
        <v>46423921.760000005</v>
      </c>
      <c r="BC494" s="212">
        <f t="shared" si="110"/>
        <v>8944172.5</v>
      </c>
      <c r="BD494" s="212">
        <f t="shared" si="110"/>
        <v>85179657.930000007</v>
      </c>
      <c r="BE494" s="212">
        <f t="shared" si="110"/>
        <v>23078971.82</v>
      </c>
      <c r="BF494" s="212">
        <f t="shared" si="110"/>
        <v>8582074</v>
      </c>
      <c r="BG494" s="212">
        <f t="shared" si="110"/>
        <v>10855699.59</v>
      </c>
      <c r="BH494" s="212">
        <f t="shared" si="110"/>
        <v>61163326.579999998</v>
      </c>
      <c r="BI494" s="212">
        <f t="shared" si="110"/>
        <v>6755975</v>
      </c>
      <c r="BJ494" s="212">
        <f t="shared" si="110"/>
        <v>6315963</v>
      </c>
      <c r="BK494" s="212">
        <f t="shared" si="110"/>
        <v>9068593</v>
      </c>
      <c r="BL494" s="212">
        <f t="shared" si="110"/>
        <v>6523103.75</v>
      </c>
      <c r="BM494" s="212">
        <f t="shared" si="110"/>
        <v>65693000.289999999</v>
      </c>
      <c r="BN494" s="212">
        <f t="shared" si="110"/>
        <v>16998341.25</v>
      </c>
      <c r="BO494" s="212">
        <f t="shared" si="110"/>
        <v>11251228</v>
      </c>
      <c r="BP494" s="212">
        <f t="shared" si="110"/>
        <v>20509533.920000002</v>
      </c>
      <c r="BQ494" s="212">
        <f t="shared" ref="BQ494:CM494" si="111">+BQ199+BQ210+BQ211+BQ212+BQ213+BQ214+BQ215+BQ216+BQ217+BQ218+BQ314+BQ315+BQ316+BQ317+BQ318+BQ319+BQ320+BQ321+BQ322+BQ323+BQ324+BQ325+BQ326+BQ327+BQ328+BQ329+BQ330+BQ331+BQ332+BQ333</f>
        <v>13965021.810000001</v>
      </c>
      <c r="BR494" s="212">
        <f t="shared" si="111"/>
        <v>10200337</v>
      </c>
      <c r="BS494" s="212">
        <f t="shared" si="111"/>
        <v>302252004.64999998</v>
      </c>
      <c r="BT494" s="212">
        <f t="shared" si="111"/>
        <v>12615304.890000001</v>
      </c>
      <c r="BU494" s="212">
        <f t="shared" si="111"/>
        <v>10613923.890000001</v>
      </c>
      <c r="BV494" s="212">
        <f t="shared" si="111"/>
        <v>55439422.149999999</v>
      </c>
      <c r="BW494" s="212">
        <f t="shared" si="111"/>
        <v>3199683</v>
      </c>
      <c r="BX494" s="212">
        <f t="shared" si="111"/>
        <v>10223750.25</v>
      </c>
      <c r="BY494" s="212">
        <f t="shared" si="111"/>
        <v>30172223.310000002</v>
      </c>
      <c r="BZ494" s="212">
        <f t="shared" si="111"/>
        <v>7398535.25</v>
      </c>
      <c r="CA494" s="212">
        <f t="shared" si="111"/>
        <v>7877507</v>
      </c>
      <c r="CB494" s="212">
        <f t="shared" si="111"/>
        <v>8801295.0700000003</v>
      </c>
      <c r="CC494" s="212">
        <f t="shared" si="111"/>
        <v>11346934.25</v>
      </c>
      <c r="CD494" s="212">
        <f t="shared" si="111"/>
        <v>27501755.199999999</v>
      </c>
      <c r="CE494" s="212">
        <f t="shared" si="111"/>
        <v>16267260.5</v>
      </c>
      <c r="CF494" s="212">
        <f t="shared" si="111"/>
        <v>21359865.199999999</v>
      </c>
      <c r="CG494" s="212">
        <f t="shared" si="111"/>
        <v>8770460.6699999999</v>
      </c>
      <c r="CH494" s="212">
        <f t="shared" si="111"/>
        <v>7586971</v>
      </c>
      <c r="CI494" s="212">
        <f t="shared" si="111"/>
        <v>9158037.379999999</v>
      </c>
      <c r="CJ494" s="212">
        <f t="shared" si="111"/>
        <v>6993298.25</v>
      </c>
      <c r="CK494" s="212">
        <f t="shared" si="111"/>
        <v>35242775</v>
      </c>
      <c r="CL494" s="212">
        <f t="shared" si="111"/>
        <v>7238824.8200000003</v>
      </c>
      <c r="CM494" s="212">
        <f t="shared" si="111"/>
        <v>5649936.5</v>
      </c>
    </row>
    <row r="495" spans="2:91" s="122" customFormat="1" ht="25.95" customHeight="1">
      <c r="B495" s="122">
        <v>23</v>
      </c>
      <c r="C495" s="217" t="s">
        <v>711</v>
      </c>
      <c r="D495" s="212">
        <f>+D200+D201+D202+D203+D204+D205+D206+D207+D208+D209+D219+D220+D221+D222+D223+D224+D225+D226+D227+D228+D229+D230+D231+D232</f>
        <v>9366686.6699999999</v>
      </c>
      <c r="E495" s="212">
        <f t="shared" ref="E495:BP495" si="112">+E200+E201+E202+E203+E204+E205+E206+E207+E208+E209+E219+E220+E221+E222+E223+E224+E225+E226+E227+E228+E229+E230+E231+E232</f>
        <v>1016515.9</v>
      </c>
      <c r="F495" s="212">
        <f t="shared" si="112"/>
        <v>1169827.42</v>
      </c>
      <c r="G495" s="212">
        <f t="shared" si="112"/>
        <v>1328743.77</v>
      </c>
      <c r="H495" s="212">
        <f t="shared" si="112"/>
        <v>831908.96</v>
      </c>
      <c r="I495" s="212">
        <f t="shared" si="112"/>
        <v>1211463.0899999999</v>
      </c>
      <c r="J495" s="212">
        <f t="shared" si="112"/>
        <v>1689580.8900000001</v>
      </c>
      <c r="K495" s="212">
        <f t="shared" si="112"/>
        <v>1944250.35</v>
      </c>
      <c r="L495" s="212">
        <f t="shared" si="112"/>
        <v>1190569.5999999999</v>
      </c>
      <c r="M495" s="212">
        <f t="shared" si="112"/>
        <v>1238470.8</v>
      </c>
      <c r="N495" s="212">
        <f t="shared" si="112"/>
        <v>2243243.0300000003</v>
      </c>
      <c r="O495" s="212">
        <f t="shared" si="112"/>
        <v>384451.12</v>
      </c>
      <c r="P495" s="212">
        <f t="shared" si="112"/>
        <v>4936881.42</v>
      </c>
      <c r="Q495" s="212">
        <f t="shared" si="112"/>
        <v>1136981.8</v>
      </c>
      <c r="R495" s="212">
        <f t="shared" si="112"/>
        <v>1197959.9900000002</v>
      </c>
      <c r="S495" s="212">
        <f t="shared" si="112"/>
        <v>2018477.95</v>
      </c>
      <c r="T495" s="212">
        <f t="shared" si="112"/>
        <v>1524746.16</v>
      </c>
      <c r="U495" s="212">
        <f t="shared" si="112"/>
        <v>1047947.94</v>
      </c>
      <c r="V495" s="212">
        <f t="shared" si="112"/>
        <v>1071109.8</v>
      </c>
      <c r="W495" s="212">
        <f t="shared" si="112"/>
        <v>669403.91999999993</v>
      </c>
      <c r="X495" s="212">
        <f t="shared" si="112"/>
        <v>9932499.5700000003</v>
      </c>
      <c r="Y495" s="212">
        <f t="shared" si="112"/>
        <v>732210.1</v>
      </c>
      <c r="Z495" s="212">
        <f t="shared" si="112"/>
        <v>1393379.07</v>
      </c>
      <c r="AA495" s="212">
        <f t="shared" si="112"/>
        <v>1031222.2</v>
      </c>
      <c r="AB495" s="212">
        <f t="shared" si="112"/>
        <v>627445.5</v>
      </c>
      <c r="AC495" s="212">
        <f t="shared" si="112"/>
        <v>652212.49</v>
      </c>
      <c r="AD495" s="212">
        <f t="shared" si="112"/>
        <v>718431.45</v>
      </c>
      <c r="AE495" s="212">
        <f t="shared" si="112"/>
        <v>2521031.7699999996</v>
      </c>
      <c r="AF495" s="212">
        <f t="shared" si="112"/>
        <v>790380.11</v>
      </c>
      <c r="AG495" s="212">
        <f t="shared" si="112"/>
        <v>869640.17999999993</v>
      </c>
      <c r="AH495" s="212">
        <f t="shared" si="112"/>
        <v>1096864.7</v>
      </c>
      <c r="AI495" s="212">
        <f t="shared" si="112"/>
        <v>1860480.84</v>
      </c>
      <c r="AJ495" s="212">
        <f t="shared" si="112"/>
        <v>898555.76</v>
      </c>
      <c r="AK495" s="212">
        <f t="shared" si="112"/>
        <v>628028.55999999994</v>
      </c>
      <c r="AL495" s="212">
        <f t="shared" si="112"/>
        <v>17355541.160000004</v>
      </c>
      <c r="AM495" s="212">
        <f t="shared" si="112"/>
        <v>1140496.8</v>
      </c>
      <c r="AN495" s="212">
        <f t="shared" si="112"/>
        <v>1021328.8099999999</v>
      </c>
      <c r="AO495" s="212">
        <f t="shared" si="112"/>
        <v>1871419.42</v>
      </c>
      <c r="AP495" s="212">
        <f t="shared" si="112"/>
        <v>1954913.87</v>
      </c>
      <c r="AQ495" s="212">
        <f t="shared" si="112"/>
        <v>1222086.7</v>
      </c>
      <c r="AR495" s="212">
        <f t="shared" si="112"/>
        <v>604962.69999999995</v>
      </c>
      <c r="AS495" s="212">
        <f t="shared" si="112"/>
        <v>3905186.9699999997</v>
      </c>
      <c r="AT495" s="212">
        <f t="shared" si="112"/>
        <v>1130184.2200000002</v>
      </c>
      <c r="AU495" s="212">
        <f t="shared" si="112"/>
        <v>1811590.0799999998</v>
      </c>
      <c r="AV495" s="212">
        <f t="shared" si="112"/>
        <v>2150482.2700000005</v>
      </c>
      <c r="AW495" s="212">
        <f t="shared" si="112"/>
        <v>1032163.2</v>
      </c>
      <c r="AX495" s="212">
        <f t="shared" si="112"/>
        <v>766810.2</v>
      </c>
      <c r="AY495" s="212">
        <f t="shared" si="112"/>
        <v>1357704.3</v>
      </c>
      <c r="AZ495" s="212">
        <f t="shared" si="112"/>
        <v>1043981.8800000001</v>
      </c>
      <c r="BA495" s="212">
        <f t="shared" si="112"/>
        <v>1065796.5</v>
      </c>
      <c r="BB495" s="212">
        <f t="shared" si="112"/>
        <v>4725286.28</v>
      </c>
      <c r="BC495" s="212">
        <f t="shared" si="112"/>
        <v>962760.39999999991</v>
      </c>
      <c r="BD495" s="212">
        <f t="shared" si="112"/>
        <v>9963942.4800000004</v>
      </c>
      <c r="BE495" s="212">
        <f t="shared" si="112"/>
        <v>2673654.29</v>
      </c>
      <c r="BF495" s="212">
        <f t="shared" si="112"/>
        <v>960812.4</v>
      </c>
      <c r="BG495" s="212">
        <f t="shared" si="112"/>
        <v>1046362.28</v>
      </c>
      <c r="BH495" s="212">
        <f t="shared" si="112"/>
        <v>5263005.6499999994</v>
      </c>
      <c r="BI495" s="212">
        <f t="shared" si="112"/>
        <v>613498.5</v>
      </c>
      <c r="BJ495" s="212">
        <f t="shared" si="112"/>
        <v>515494.1</v>
      </c>
      <c r="BK495" s="212">
        <f t="shared" si="112"/>
        <v>815680</v>
      </c>
      <c r="BL495" s="212">
        <f t="shared" si="112"/>
        <v>688396.2</v>
      </c>
      <c r="BM495" s="212">
        <f t="shared" si="112"/>
        <v>7610578.6900000004</v>
      </c>
      <c r="BN495" s="212">
        <f t="shared" si="112"/>
        <v>1800994.4700000002</v>
      </c>
      <c r="BO495" s="212">
        <f t="shared" si="112"/>
        <v>1276938.6199999999</v>
      </c>
      <c r="BP495" s="212">
        <f t="shared" si="112"/>
        <v>2121236.42</v>
      </c>
      <c r="BQ495" s="212">
        <f t="shared" ref="BQ495:CM495" si="113">+BQ200+BQ201+BQ202+BQ203+BQ204+BQ205+BQ206+BQ207+BQ208+BQ209+BQ219+BQ220+BQ221+BQ222+BQ223+BQ224+BQ225+BQ226+BQ227+BQ228+BQ229+BQ230+BQ231+BQ232</f>
        <v>1329779.56</v>
      </c>
      <c r="BR495" s="212">
        <f t="shared" si="113"/>
        <v>1027974.35</v>
      </c>
      <c r="BS495" s="212">
        <f t="shared" si="113"/>
        <v>25604048.350000001</v>
      </c>
      <c r="BT495" s="212">
        <f t="shared" si="113"/>
        <v>1448147.4</v>
      </c>
      <c r="BU495" s="212">
        <f t="shared" si="113"/>
        <v>1621452.38</v>
      </c>
      <c r="BV495" s="212">
        <f t="shared" si="113"/>
        <v>6092907.9499999993</v>
      </c>
      <c r="BW495" s="212">
        <f t="shared" si="113"/>
        <v>429251</v>
      </c>
      <c r="BX495" s="212">
        <f t="shared" si="113"/>
        <v>1173457.28</v>
      </c>
      <c r="BY495" s="212">
        <f t="shared" si="113"/>
        <v>2807628.11</v>
      </c>
      <c r="BZ495" s="212">
        <f t="shared" si="113"/>
        <v>957215.19</v>
      </c>
      <c r="CA495" s="212">
        <f t="shared" si="113"/>
        <v>971062.21</v>
      </c>
      <c r="CB495" s="212">
        <f t="shared" si="113"/>
        <v>1239671.8500000001</v>
      </c>
      <c r="CC495" s="212">
        <f t="shared" si="113"/>
        <v>1316508.9500000002</v>
      </c>
      <c r="CD495" s="212">
        <f t="shared" si="113"/>
        <v>2455503</v>
      </c>
      <c r="CE495" s="212">
        <f t="shared" si="113"/>
        <v>1580751.5</v>
      </c>
      <c r="CF495" s="212">
        <f t="shared" si="113"/>
        <v>2356912.5700000003</v>
      </c>
      <c r="CG495" s="212">
        <f t="shared" si="113"/>
        <v>793291.45</v>
      </c>
      <c r="CH495" s="212">
        <f t="shared" si="113"/>
        <v>782462.94</v>
      </c>
      <c r="CI495" s="212">
        <f t="shared" si="113"/>
        <v>763648.39999999991</v>
      </c>
      <c r="CJ495" s="212">
        <f t="shared" si="113"/>
        <v>822706.1</v>
      </c>
      <c r="CK495" s="212">
        <f t="shared" si="113"/>
        <v>3025540.01</v>
      </c>
      <c r="CL495" s="212">
        <f t="shared" si="113"/>
        <v>573697.5</v>
      </c>
      <c r="CM495" s="212">
        <f t="shared" si="113"/>
        <v>561037.60000000009</v>
      </c>
    </row>
    <row r="496" spans="2:91" s="220" customFormat="1" ht="25.95" customHeight="1">
      <c r="C496" s="221" t="s">
        <v>1337</v>
      </c>
      <c r="D496" s="219">
        <f>+D493+D494+D495</f>
        <v>131766712.02</v>
      </c>
      <c r="E496" s="219">
        <f t="shared" ref="E496:BP496" si="114">+E493+E494+E495</f>
        <v>15756403.9</v>
      </c>
      <c r="F496" s="219">
        <f t="shared" si="114"/>
        <v>15198086.930000002</v>
      </c>
      <c r="G496" s="219">
        <f t="shared" si="114"/>
        <v>14300935.27</v>
      </c>
      <c r="H496" s="219">
        <f t="shared" si="114"/>
        <v>12029760.330000002</v>
      </c>
      <c r="I496" s="219">
        <f t="shared" si="114"/>
        <v>16019120.870000001</v>
      </c>
      <c r="J496" s="219">
        <f t="shared" si="114"/>
        <v>20976807.390000001</v>
      </c>
      <c r="K496" s="219">
        <f t="shared" si="114"/>
        <v>32886752.949999999</v>
      </c>
      <c r="L496" s="219">
        <f t="shared" si="114"/>
        <v>16391684.1</v>
      </c>
      <c r="M496" s="219">
        <f t="shared" si="114"/>
        <v>22317841.010000002</v>
      </c>
      <c r="N496" s="219">
        <f t="shared" si="114"/>
        <v>35556449.289999999</v>
      </c>
      <c r="O496" s="219">
        <f t="shared" si="114"/>
        <v>7155304.8700000001</v>
      </c>
      <c r="P496" s="219">
        <f t="shared" si="114"/>
        <v>91393149.149999991</v>
      </c>
      <c r="Q496" s="219">
        <f t="shared" si="114"/>
        <v>18243959.300000001</v>
      </c>
      <c r="R496" s="219">
        <f t="shared" si="114"/>
        <v>27453960.800000004</v>
      </c>
      <c r="S496" s="219">
        <f t="shared" si="114"/>
        <v>30683204.390000001</v>
      </c>
      <c r="T496" s="219">
        <f t="shared" si="114"/>
        <v>19079671.860000003</v>
      </c>
      <c r="U496" s="219">
        <f t="shared" si="114"/>
        <v>17879387.440000001</v>
      </c>
      <c r="V496" s="219">
        <f t="shared" si="114"/>
        <v>17191266.02</v>
      </c>
      <c r="W496" s="219">
        <f t="shared" si="114"/>
        <v>11253689.83</v>
      </c>
      <c r="X496" s="219">
        <f t="shared" si="114"/>
        <v>157807498.06</v>
      </c>
      <c r="Y496" s="219">
        <f t="shared" si="114"/>
        <v>13405912.279999999</v>
      </c>
      <c r="Z496" s="219">
        <f t="shared" si="114"/>
        <v>26380779.399999999</v>
      </c>
      <c r="AA496" s="219">
        <f t="shared" si="114"/>
        <v>20107096.350000001</v>
      </c>
      <c r="AB496" s="219">
        <f t="shared" si="114"/>
        <v>11817254.52</v>
      </c>
      <c r="AC496" s="219">
        <f t="shared" si="114"/>
        <v>11755267.520000001</v>
      </c>
      <c r="AD496" s="219">
        <f t="shared" si="114"/>
        <v>13887667.689999998</v>
      </c>
      <c r="AE496" s="219">
        <f t="shared" si="114"/>
        <v>43957286.539999992</v>
      </c>
      <c r="AF496" s="219">
        <f t="shared" si="114"/>
        <v>12875503.049999999</v>
      </c>
      <c r="AG496" s="219">
        <f t="shared" si="114"/>
        <v>15767759.65</v>
      </c>
      <c r="AH496" s="219">
        <f t="shared" si="114"/>
        <v>21358113.879999999</v>
      </c>
      <c r="AI496" s="219">
        <f t="shared" si="114"/>
        <v>27406966.59</v>
      </c>
      <c r="AJ496" s="219">
        <f t="shared" si="114"/>
        <v>15288177.26</v>
      </c>
      <c r="AK496" s="219">
        <f t="shared" si="114"/>
        <v>12354193.180000002</v>
      </c>
      <c r="AL496" s="219">
        <f t="shared" si="114"/>
        <v>291937346.75000006</v>
      </c>
      <c r="AM496" s="219">
        <f t="shared" si="114"/>
        <v>17912717.330000002</v>
      </c>
      <c r="AN496" s="219">
        <f t="shared" si="114"/>
        <v>13511551.529999999</v>
      </c>
      <c r="AO496" s="219">
        <f t="shared" si="114"/>
        <v>31861783.890000001</v>
      </c>
      <c r="AP496" s="219">
        <f t="shared" si="114"/>
        <v>32872712.699999999</v>
      </c>
      <c r="AQ496" s="219">
        <f t="shared" si="114"/>
        <v>18665504.609999999</v>
      </c>
      <c r="AR496" s="219">
        <f t="shared" si="114"/>
        <v>9538178.4299999997</v>
      </c>
      <c r="AS496" s="219">
        <f t="shared" si="114"/>
        <v>68033046.670000002</v>
      </c>
      <c r="AT496" s="219">
        <f t="shared" si="114"/>
        <v>16780712.059999999</v>
      </c>
      <c r="AU496" s="219">
        <f t="shared" si="114"/>
        <v>36550612.079999998</v>
      </c>
      <c r="AV496" s="219">
        <f t="shared" si="114"/>
        <v>27509029.120000001</v>
      </c>
      <c r="AW496" s="219">
        <f t="shared" si="114"/>
        <v>16838645.059999999</v>
      </c>
      <c r="AX496" s="219">
        <f t="shared" si="114"/>
        <v>11778471.23</v>
      </c>
      <c r="AY496" s="219">
        <f t="shared" si="114"/>
        <v>16313625.010000002</v>
      </c>
      <c r="AZ496" s="219">
        <f t="shared" si="114"/>
        <v>15890443.500000002</v>
      </c>
      <c r="BA496" s="219">
        <f t="shared" si="114"/>
        <v>16489361</v>
      </c>
      <c r="BB496" s="219">
        <f t="shared" si="114"/>
        <v>73697609.400000006</v>
      </c>
      <c r="BC496" s="219">
        <f t="shared" si="114"/>
        <v>16236972.25</v>
      </c>
      <c r="BD496" s="219">
        <f t="shared" si="114"/>
        <v>134761250.56</v>
      </c>
      <c r="BE496" s="219">
        <f t="shared" si="114"/>
        <v>40155547.109999999</v>
      </c>
      <c r="BF496" s="219">
        <f t="shared" si="114"/>
        <v>14284278.4</v>
      </c>
      <c r="BG496" s="219">
        <f t="shared" si="114"/>
        <v>19055139.050000001</v>
      </c>
      <c r="BH496" s="219">
        <f t="shared" si="114"/>
        <v>97710625.590000004</v>
      </c>
      <c r="BI496" s="219">
        <f t="shared" si="114"/>
        <v>12471301.190000001</v>
      </c>
      <c r="BJ496" s="219">
        <f t="shared" si="114"/>
        <v>10601777.1</v>
      </c>
      <c r="BK496" s="219">
        <f t="shared" si="114"/>
        <v>16127589.59</v>
      </c>
      <c r="BL496" s="219">
        <f t="shared" si="114"/>
        <v>13055424.57</v>
      </c>
      <c r="BM496" s="219">
        <f t="shared" si="114"/>
        <v>100715253.97999999</v>
      </c>
      <c r="BN496" s="219">
        <f t="shared" si="114"/>
        <v>26111374.719999999</v>
      </c>
      <c r="BO496" s="219">
        <f t="shared" si="114"/>
        <v>18218011.620000001</v>
      </c>
      <c r="BP496" s="219">
        <f t="shared" si="114"/>
        <v>32030123.490000002</v>
      </c>
      <c r="BQ496" s="219">
        <f t="shared" ref="BQ496:CM496" si="115">+BQ493+BQ494+BQ495</f>
        <v>22270371.109999999</v>
      </c>
      <c r="BR496" s="219">
        <f t="shared" si="115"/>
        <v>18389876.190000001</v>
      </c>
      <c r="BS496" s="219">
        <f t="shared" si="115"/>
        <v>450827255</v>
      </c>
      <c r="BT496" s="219">
        <f t="shared" si="115"/>
        <v>22876065.609999999</v>
      </c>
      <c r="BU496" s="219">
        <f t="shared" si="115"/>
        <v>21673324.550000001</v>
      </c>
      <c r="BV496" s="219">
        <f t="shared" si="115"/>
        <v>88556519.930000007</v>
      </c>
      <c r="BW496" s="219">
        <f t="shared" si="115"/>
        <v>6385224</v>
      </c>
      <c r="BX496" s="219">
        <f t="shared" si="115"/>
        <v>17411991.280000001</v>
      </c>
      <c r="BY496" s="219">
        <f t="shared" si="115"/>
        <v>49213666.829999998</v>
      </c>
      <c r="BZ496" s="219">
        <f t="shared" si="115"/>
        <v>13378333.439999999</v>
      </c>
      <c r="CA496" s="219">
        <f t="shared" si="115"/>
        <v>14755474.210000001</v>
      </c>
      <c r="CB496" s="219">
        <f t="shared" si="115"/>
        <v>16476553.15</v>
      </c>
      <c r="CC496" s="219">
        <f t="shared" si="115"/>
        <v>20340682.989999998</v>
      </c>
      <c r="CD496" s="219">
        <f t="shared" si="115"/>
        <v>45029770.740000002</v>
      </c>
      <c r="CE496" s="219">
        <f t="shared" si="115"/>
        <v>25886906.050000001</v>
      </c>
      <c r="CF496" s="219">
        <f t="shared" si="115"/>
        <v>39823334.57</v>
      </c>
      <c r="CG496" s="219">
        <f t="shared" si="115"/>
        <v>15065114.139999999</v>
      </c>
      <c r="CH496" s="219">
        <f t="shared" si="115"/>
        <v>13093393.689999999</v>
      </c>
      <c r="CI496" s="219">
        <f t="shared" si="115"/>
        <v>15447207.779999999</v>
      </c>
      <c r="CJ496" s="219">
        <f t="shared" si="115"/>
        <v>12050463.9</v>
      </c>
      <c r="CK496" s="219">
        <f t="shared" si="115"/>
        <v>58153416.109999999</v>
      </c>
      <c r="CL496" s="219">
        <f t="shared" si="115"/>
        <v>12265495.42</v>
      </c>
      <c r="CM496" s="219">
        <f t="shared" si="115"/>
        <v>10299795.220000001</v>
      </c>
    </row>
    <row r="497" spans="2:91" s="122" customFormat="1" ht="25.95" customHeight="1">
      <c r="B497" s="122">
        <v>24</v>
      </c>
      <c r="C497" s="217" t="s">
        <v>712</v>
      </c>
      <c r="D497" s="212">
        <f>+D233+D234+D235+D236+D237+D238+D239+D240+D241+D242+D243</f>
        <v>2419789</v>
      </c>
      <c r="E497" s="212">
        <f t="shared" ref="E497:BP497" si="116">+E233+E234+E235+E236+E237+E238+E239+E240+E241+E242+E243</f>
        <v>303131</v>
      </c>
      <c r="F497" s="212">
        <f t="shared" si="116"/>
        <v>114176</v>
      </c>
      <c r="G497" s="212">
        <f t="shared" si="116"/>
        <v>156692</v>
      </c>
      <c r="H497" s="212">
        <f t="shared" si="116"/>
        <v>53091.5</v>
      </c>
      <c r="I497" s="212">
        <f t="shared" si="116"/>
        <v>288844.74</v>
      </c>
      <c r="J497" s="212">
        <f t="shared" si="116"/>
        <v>382454.9</v>
      </c>
      <c r="K497" s="212">
        <f t="shared" si="116"/>
        <v>490759.37</v>
      </c>
      <c r="L497" s="212">
        <f t="shared" si="116"/>
        <v>307145</v>
      </c>
      <c r="M497" s="212">
        <f t="shared" si="116"/>
        <v>389794.63</v>
      </c>
      <c r="N497" s="212">
        <f t="shared" si="116"/>
        <v>1346345.77</v>
      </c>
      <c r="O497" s="212">
        <f t="shared" si="116"/>
        <v>61129</v>
      </c>
      <c r="P497" s="212">
        <f t="shared" si="116"/>
        <v>1572971.4</v>
      </c>
      <c r="Q497" s="212">
        <f t="shared" si="116"/>
        <v>130825.5</v>
      </c>
      <c r="R497" s="212">
        <f t="shared" si="116"/>
        <v>220075</v>
      </c>
      <c r="S497" s="212">
        <f t="shared" si="116"/>
        <v>328692.74</v>
      </c>
      <c r="T497" s="212">
        <f t="shared" si="116"/>
        <v>270287.55</v>
      </c>
      <c r="U497" s="212">
        <f t="shared" si="116"/>
        <v>284565.40000000002</v>
      </c>
      <c r="V497" s="212">
        <f t="shared" si="116"/>
        <v>144719</v>
      </c>
      <c r="W497" s="212">
        <f t="shared" si="116"/>
        <v>69780.040000000008</v>
      </c>
      <c r="X497" s="212">
        <f t="shared" si="116"/>
        <v>3112883.21</v>
      </c>
      <c r="Y497" s="212">
        <f t="shared" si="116"/>
        <v>454768</v>
      </c>
      <c r="Z497" s="212">
        <f t="shared" si="116"/>
        <v>237654.8</v>
      </c>
      <c r="AA497" s="212">
        <f t="shared" si="116"/>
        <v>221167.96</v>
      </c>
      <c r="AB497" s="212">
        <f t="shared" si="116"/>
        <v>209850.75</v>
      </c>
      <c r="AC497" s="212">
        <f t="shared" si="116"/>
        <v>267263</v>
      </c>
      <c r="AD497" s="212">
        <f t="shared" si="116"/>
        <v>76884</v>
      </c>
      <c r="AE497" s="212">
        <f t="shared" si="116"/>
        <v>455460.16</v>
      </c>
      <c r="AF497" s="212">
        <f t="shared" si="116"/>
        <v>185510.49</v>
      </c>
      <c r="AG497" s="212">
        <f t="shared" si="116"/>
        <v>237936.8</v>
      </c>
      <c r="AH497" s="212">
        <f t="shared" si="116"/>
        <v>179652</v>
      </c>
      <c r="AI497" s="212">
        <f t="shared" si="116"/>
        <v>222388</v>
      </c>
      <c r="AJ497" s="212">
        <f t="shared" si="116"/>
        <v>187722</v>
      </c>
      <c r="AK497" s="212">
        <f t="shared" si="116"/>
        <v>177149.73</v>
      </c>
      <c r="AL497" s="212">
        <f t="shared" si="116"/>
        <v>3912133.9299999997</v>
      </c>
      <c r="AM497" s="212">
        <f t="shared" si="116"/>
        <v>315430</v>
      </c>
      <c r="AN497" s="212">
        <f t="shared" si="116"/>
        <v>302343</v>
      </c>
      <c r="AO497" s="212">
        <f t="shared" si="116"/>
        <v>342564.31</v>
      </c>
      <c r="AP497" s="212">
        <f t="shared" si="116"/>
        <v>600100.30000000005</v>
      </c>
      <c r="AQ497" s="212">
        <f t="shared" si="116"/>
        <v>154757.82999999999</v>
      </c>
      <c r="AR497" s="212">
        <f t="shared" si="116"/>
        <v>56609</v>
      </c>
      <c r="AS497" s="212">
        <f t="shared" si="116"/>
        <v>497428.1</v>
      </c>
      <c r="AT497" s="212">
        <f t="shared" si="116"/>
        <v>311613</v>
      </c>
      <c r="AU497" s="212">
        <f t="shared" si="116"/>
        <v>219630.16</v>
      </c>
      <c r="AV497" s="212">
        <f t="shared" si="116"/>
        <v>465768</v>
      </c>
      <c r="AW497" s="212">
        <f t="shared" si="116"/>
        <v>199188</v>
      </c>
      <c r="AX497" s="212">
        <f t="shared" si="116"/>
        <v>131095.35</v>
      </c>
      <c r="AY497" s="212">
        <f t="shared" si="116"/>
        <v>116094.1</v>
      </c>
      <c r="AZ497" s="212">
        <f t="shared" si="116"/>
        <v>111125.86</v>
      </c>
      <c r="BA497" s="212">
        <f t="shared" si="116"/>
        <v>324138</v>
      </c>
      <c r="BB497" s="212">
        <f t="shared" si="116"/>
        <v>1277777.54</v>
      </c>
      <c r="BC497" s="212">
        <f t="shared" si="116"/>
        <v>180799</v>
      </c>
      <c r="BD497" s="212">
        <f t="shared" si="116"/>
        <v>6344183.5899999999</v>
      </c>
      <c r="BE497" s="212">
        <f t="shared" si="116"/>
        <v>845178.47</v>
      </c>
      <c r="BF497" s="212">
        <f t="shared" si="116"/>
        <v>88183.8</v>
      </c>
      <c r="BG497" s="212">
        <f t="shared" si="116"/>
        <v>207763.25</v>
      </c>
      <c r="BH497" s="212">
        <f t="shared" si="116"/>
        <v>1018549.8999999999</v>
      </c>
      <c r="BI497" s="212">
        <f t="shared" si="116"/>
        <v>175051.33000000002</v>
      </c>
      <c r="BJ497" s="212">
        <f t="shared" si="116"/>
        <v>124258</v>
      </c>
      <c r="BK497" s="212">
        <f t="shared" si="116"/>
        <v>163814.63</v>
      </c>
      <c r="BL497" s="212">
        <f t="shared" si="116"/>
        <v>466848.8</v>
      </c>
      <c r="BM497" s="212">
        <f t="shared" si="116"/>
        <v>739118.72</v>
      </c>
      <c r="BN497" s="212">
        <f t="shared" si="116"/>
        <v>156021</v>
      </c>
      <c r="BO497" s="212">
        <f t="shared" si="116"/>
        <v>96037.2</v>
      </c>
      <c r="BP497" s="212">
        <f t="shared" si="116"/>
        <v>335041.90000000002</v>
      </c>
      <c r="BQ497" s="212">
        <f t="shared" ref="BQ497:CM497" si="117">+BQ233+BQ234+BQ235+BQ236+BQ237+BQ238+BQ239+BQ240+BQ241+BQ242+BQ243</f>
        <v>237372.48</v>
      </c>
      <c r="BR497" s="212">
        <f t="shared" si="117"/>
        <v>619967.9</v>
      </c>
      <c r="BS497" s="212">
        <f t="shared" si="117"/>
        <v>7939837.54</v>
      </c>
      <c r="BT497" s="212">
        <f t="shared" si="117"/>
        <v>187879.9</v>
      </c>
      <c r="BU497" s="212">
        <f t="shared" si="117"/>
        <v>277255.96000000002</v>
      </c>
      <c r="BV497" s="212">
        <f t="shared" si="117"/>
        <v>2154192.9500000002</v>
      </c>
      <c r="BW497" s="212">
        <f t="shared" si="117"/>
        <v>65946.64</v>
      </c>
      <c r="BX497" s="212">
        <f t="shared" si="117"/>
        <v>91354.4</v>
      </c>
      <c r="BY497" s="212">
        <f t="shared" si="117"/>
        <v>524399.23</v>
      </c>
      <c r="BZ497" s="212">
        <f t="shared" si="117"/>
        <v>137018</v>
      </c>
      <c r="CA497" s="212">
        <f t="shared" si="117"/>
        <v>352172.14</v>
      </c>
      <c r="CB497" s="212">
        <f t="shared" si="117"/>
        <v>205726.87</v>
      </c>
      <c r="CC497" s="212">
        <f t="shared" si="117"/>
        <v>51263</v>
      </c>
      <c r="CD497" s="212">
        <f t="shared" si="117"/>
        <v>452295.7</v>
      </c>
      <c r="CE497" s="212">
        <f t="shared" si="117"/>
        <v>514042.82</v>
      </c>
      <c r="CF497" s="212">
        <f t="shared" si="117"/>
        <v>372111.8</v>
      </c>
      <c r="CG497" s="212">
        <f t="shared" si="117"/>
        <v>164188</v>
      </c>
      <c r="CH497" s="212">
        <f t="shared" si="117"/>
        <v>144548</v>
      </c>
      <c r="CI497" s="212">
        <f t="shared" si="117"/>
        <v>150402.19</v>
      </c>
      <c r="CJ497" s="212">
        <f t="shared" si="117"/>
        <v>176364.9</v>
      </c>
      <c r="CK497" s="212">
        <f t="shared" si="117"/>
        <v>1376260.37</v>
      </c>
      <c r="CL497" s="212">
        <f t="shared" si="117"/>
        <v>94391.6</v>
      </c>
      <c r="CM497" s="212">
        <f t="shared" si="117"/>
        <v>77798</v>
      </c>
    </row>
    <row r="498" spans="2:91" s="122" customFormat="1" ht="25.95" customHeight="1">
      <c r="B498" s="122">
        <v>25</v>
      </c>
      <c r="C498" s="218" t="s">
        <v>713</v>
      </c>
      <c r="D498" s="212">
        <f>+D286</f>
        <v>77709283.680000007</v>
      </c>
      <c r="E498" s="212">
        <f t="shared" ref="E498:BP498" si="118">+E286</f>
        <v>6018448.8899999997</v>
      </c>
      <c r="F498" s="212">
        <f t="shared" si="118"/>
        <v>4404688.2</v>
      </c>
      <c r="G498" s="212">
        <f t="shared" si="118"/>
        <v>5571919.79</v>
      </c>
      <c r="H498" s="212">
        <f t="shared" si="118"/>
        <v>3344012.23</v>
      </c>
      <c r="I498" s="212">
        <f t="shared" si="118"/>
        <v>8526655.8499999996</v>
      </c>
      <c r="J498" s="212">
        <f t="shared" si="118"/>
        <v>7151401.4800000004</v>
      </c>
      <c r="K498" s="212">
        <f t="shared" si="118"/>
        <v>16441511.310000001</v>
      </c>
      <c r="L498" s="212">
        <f t="shared" si="118"/>
        <v>6062576.7999999998</v>
      </c>
      <c r="M498" s="212">
        <f t="shared" si="118"/>
        <v>7001523.5899999999</v>
      </c>
      <c r="N498" s="212">
        <f t="shared" si="118"/>
        <v>19424786.18</v>
      </c>
      <c r="O498" s="212">
        <f t="shared" si="118"/>
        <v>2265485.8199999998</v>
      </c>
      <c r="P498" s="212">
        <f t="shared" si="118"/>
        <v>53071689.909999996</v>
      </c>
      <c r="Q498" s="212">
        <f t="shared" si="118"/>
        <v>6999837.6799999997</v>
      </c>
      <c r="R498" s="212">
        <f t="shared" si="118"/>
        <v>7153301.3899999997</v>
      </c>
      <c r="S498" s="212">
        <f t="shared" si="118"/>
        <v>17290476.210000001</v>
      </c>
      <c r="T498" s="212">
        <f t="shared" si="118"/>
        <v>5694519.1500000004</v>
      </c>
      <c r="U498" s="212">
        <f t="shared" si="118"/>
        <v>7138457.6900000004</v>
      </c>
      <c r="V498" s="212">
        <f t="shared" si="118"/>
        <v>3483121.92</v>
      </c>
      <c r="W498" s="212">
        <f t="shared" si="118"/>
        <v>2402509.1800000002</v>
      </c>
      <c r="X498" s="212">
        <f t="shared" si="118"/>
        <v>100993179.98</v>
      </c>
      <c r="Y498" s="212">
        <f t="shared" si="118"/>
        <v>4173375.21</v>
      </c>
      <c r="Z498" s="212">
        <f t="shared" si="118"/>
        <v>9111041.0999999996</v>
      </c>
      <c r="AA498" s="212">
        <f t="shared" si="118"/>
        <v>5001211.99</v>
      </c>
      <c r="AB498" s="212">
        <f t="shared" si="118"/>
        <v>2218357.84</v>
      </c>
      <c r="AC498" s="212">
        <f t="shared" si="118"/>
        <v>3033004.6</v>
      </c>
      <c r="AD498" s="212">
        <f t="shared" si="118"/>
        <v>5795281.9400000004</v>
      </c>
      <c r="AE498" s="212">
        <f t="shared" si="118"/>
        <v>18620135.449999999</v>
      </c>
      <c r="AF498" s="212">
        <f t="shared" si="118"/>
        <v>3466922.56</v>
      </c>
      <c r="AG498" s="212">
        <f t="shared" si="118"/>
        <v>3109462.37</v>
      </c>
      <c r="AH498" s="212">
        <f t="shared" si="118"/>
        <v>6560679.5899999999</v>
      </c>
      <c r="AI498" s="212">
        <f t="shared" si="118"/>
        <v>13209070.439999999</v>
      </c>
      <c r="AJ498" s="212">
        <f t="shared" si="118"/>
        <v>4593184.58</v>
      </c>
      <c r="AK498" s="212">
        <f t="shared" si="118"/>
        <v>2784833</v>
      </c>
      <c r="AL498" s="212">
        <f t="shared" si="118"/>
        <v>286038060.22000003</v>
      </c>
      <c r="AM498" s="212">
        <f t="shared" si="118"/>
        <v>5324841.6900000004</v>
      </c>
      <c r="AN498" s="212">
        <f t="shared" si="118"/>
        <v>2896112.77</v>
      </c>
      <c r="AO498" s="212">
        <f t="shared" si="118"/>
        <v>12508298.439999999</v>
      </c>
      <c r="AP498" s="212">
        <f t="shared" si="118"/>
        <v>9308876.5899999999</v>
      </c>
      <c r="AQ498" s="212">
        <f t="shared" si="118"/>
        <v>6431047.1200000001</v>
      </c>
      <c r="AR498" s="212">
        <f t="shared" si="118"/>
        <v>1583795.01</v>
      </c>
      <c r="AS498" s="212">
        <f t="shared" si="118"/>
        <v>49855751.049999997</v>
      </c>
      <c r="AT498" s="212">
        <f t="shared" si="118"/>
        <v>5273170.5199999996</v>
      </c>
      <c r="AU498" s="212">
        <f t="shared" si="118"/>
        <v>11234681.109999999</v>
      </c>
      <c r="AV498" s="212">
        <f t="shared" si="118"/>
        <v>10050161.6</v>
      </c>
      <c r="AW498" s="212">
        <f t="shared" si="118"/>
        <v>3989632.92</v>
      </c>
      <c r="AX498" s="212">
        <f t="shared" si="118"/>
        <v>2393502.04</v>
      </c>
      <c r="AY498" s="212">
        <f t="shared" si="118"/>
        <v>4921243.12</v>
      </c>
      <c r="AZ498" s="212">
        <f t="shared" si="118"/>
        <v>5964897.5099999998</v>
      </c>
      <c r="BA498" s="212">
        <f t="shared" si="118"/>
        <v>3216592.11</v>
      </c>
      <c r="BB498" s="212">
        <f t="shared" si="118"/>
        <v>59950867.100000001</v>
      </c>
      <c r="BC498" s="212">
        <f t="shared" si="118"/>
        <v>4147194.83</v>
      </c>
      <c r="BD498" s="212">
        <f t="shared" si="118"/>
        <v>112967082.75</v>
      </c>
      <c r="BE498" s="212">
        <f t="shared" si="118"/>
        <v>16370359.369999999</v>
      </c>
      <c r="BF498" s="212">
        <f t="shared" si="118"/>
        <v>3810890.95</v>
      </c>
      <c r="BG498" s="212">
        <f t="shared" si="118"/>
        <v>4405985.24</v>
      </c>
      <c r="BH498" s="212">
        <f t="shared" si="118"/>
        <v>43265953.289999999</v>
      </c>
      <c r="BI498" s="212">
        <f t="shared" si="118"/>
        <v>2972298.51</v>
      </c>
      <c r="BJ498" s="212">
        <f t="shared" si="118"/>
        <v>1783874.05</v>
      </c>
      <c r="BK498" s="212">
        <f t="shared" si="118"/>
        <v>4410233.13</v>
      </c>
      <c r="BL498" s="212">
        <f t="shared" si="118"/>
        <v>4780296.37</v>
      </c>
      <c r="BM498" s="212">
        <f t="shared" si="118"/>
        <v>57443315.689999998</v>
      </c>
      <c r="BN498" s="212">
        <f t="shared" si="118"/>
        <v>12022419.01</v>
      </c>
      <c r="BO498" s="212">
        <f t="shared" si="118"/>
        <v>9402126.2599999998</v>
      </c>
      <c r="BP498" s="212">
        <f t="shared" si="118"/>
        <v>16195165.91</v>
      </c>
      <c r="BQ498" s="212">
        <f t="shared" ref="BQ498:CM498" si="119">+BQ286</f>
        <v>8555800.6699999999</v>
      </c>
      <c r="BR498" s="212">
        <f t="shared" si="119"/>
        <v>5302523.09</v>
      </c>
      <c r="BS498" s="212">
        <f t="shared" si="119"/>
        <v>523160521.35000002</v>
      </c>
      <c r="BT498" s="212">
        <f t="shared" si="119"/>
        <v>8684865.6799999997</v>
      </c>
      <c r="BU498" s="212">
        <f t="shared" si="119"/>
        <v>6107582.1900000004</v>
      </c>
      <c r="BV498" s="212">
        <f t="shared" si="119"/>
        <v>51237431.579999998</v>
      </c>
      <c r="BW498" s="212">
        <f t="shared" si="119"/>
        <v>1866566.55</v>
      </c>
      <c r="BX498" s="212">
        <f t="shared" si="119"/>
        <v>6313736.0099999998</v>
      </c>
      <c r="BY498" s="212">
        <f t="shared" si="119"/>
        <v>22814857.190000001</v>
      </c>
      <c r="BZ498" s="212">
        <f t="shared" si="119"/>
        <v>3660196.18</v>
      </c>
      <c r="CA498" s="212">
        <f t="shared" si="119"/>
        <v>3100614.34</v>
      </c>
      <c r="CB498" s="212">
        <f t="shared" si="119"/>
        <v>6097195.4400000004</v>
      </c>
      <c r="CC498" s="212">
        <f t="shared" si="119"/>
        <v>7656750.79</v>
      </c>
      <c r="CD498" s="212">
        <f t="shared" si="119"/>
        <v>19431284.600000001</v>
      </c>
      <c r="CE498" s="212">
        <f t="shared" si="119"/>
        <v>7558877.9500000002</v>
      </c>
      <c r="CF498" s="212">
        <f t="shared" si="119"/>
        <v>17268946.27</v>
      </c>
      <c r="CG498" s="212">
        <f t="shared" si="119"/>
        <v>3262600.73</v>
      </c>
      <c r="CH498" s="212">
        <f t="shared" si="119"/>
        <v>3096034.56</v>
      </c>
      <c r="CI498" s="212">
        <f t="shared" si="119"/>
        <v>3599436.56</v>
      </c>
      <c r="CJ498" s="212">
        <f t="shared" si="119"/>
        <v>3084485.37</v>
      </c>
      <c r="CK498" s="212">
        <f t="shared" si="119"/>
        <v>23156853.690000001</v>
      </c>
      <c r="CL498" s="212">
        <f t="shared" si="119"/>
        <v>2459502.4</v>
      </c>
      <c r="CM498" s="212">
        <f t="shared" si="119"/>
        <v>2533615.2999999998</v>
      </c>
    </row>
    <row r="499" spans="2:91" s="220" customFormat="1" ht="25.95" customHeight="1">
      <c r="C499" s="221" t="s">
        <v>714</v>
      </c>
      <c r="D499" s="219"/>
      <c r="E499" s="219"/>
      <c r="F499" s="219"/>
      <c r="G499" s="219"/>
      <c r="H499" s="219"/>
      <c r="I499" s="219"/>
      <c r="J499" s="219"/>
      <c r="K499" s="219"/>
      <c r="L499" s="219"/>
      <c r="M499" s="219"/>
      <c r="N499" s="219"/>
      <c r="O499" s="219"/>
      <c r="P499" s="219"/>
      <c r="Q499" s="219"/>
      <c r="R499" s="219"/>
      <c r="S499" s="219"/>
      <c r="T499" s="219"/>
      <c r="U499" s="219"/>
      <c r="V499" s="219"/>
      <c r="W499" s="219"/>
      <c r="X499" s="219"/>
      <c r="Y499" s="219"/>
      <c r="Z499" s="219"/>
      <c r="AA499" s="219"/>
      <c r="AB499" s="219"/>
      <c r="AC499" s="219"/>
      <c r="AD499" s="219"/>
      <c r="AE499" s="219"/>
      <c r="AF499" s="219"/>
      <c r="AG499" s="219"/>
      <c r="AH499" s="219"/>
      <c r="AI499" s="219"/>
      <c r="AJ499" s="219"/>
      <c r="AK499" s="219"/>
      <c r="AL499" s="219"/>
      <c r="AM499" s="219"/>
      <c r="AN499" s="219"/>
      <c r="AO499" s="219"/>
      <c r="AP499" s="219"/>
      <c r="AQ499" s="219"/>
      <c r="AR499" s="219"/>
      <c r="AS499" s="219"/>
      <c r="AT499" s="219"/>
      <c r="AU499" s="219"/>
      <c r="AV499" s="219"/>
      <c r="AW499" s="219"/>
      <c r="AX499" s="219"/>
      <c r="AY499" s="219"/>
      <c r="AZ499" s="219"/>
      <c r="BA499" s="219"/>
      <c r="BB499" s="219"/>
      <c r="BC499" s="219"/>
      <c r="BD499" s="219"/>
      <c r="BE499" s="219"/>
      <c r="BF499" s="219"/>
      <c r="BG499" s="219"/>
      <c r="BH499" s="219"/>
      <c r="BI499" s="219"/>
      <c r="BJ499" s="219"/>
      <c r="BK499" s="219"/>
      <c r="BL499" s="219"/>
      <c r="BM499" s="219"/>
      <c r="BN499" s="219"/>
      <c r="BO499" s="219"/>
      <c r="BP499" s="219"/>
      <c r="BQ499" s="219"/>
      <c r="BR499" s="219"/>
      <c r="BS499" s="219"/>
      <c r="BT499" s="219"/>
      <c r="BU499" s="219"/>
      <c r="BV499" s="219"/>
      <c r="BW499" s="219"/>
      <c r="BX499" s="219"/>
      <c r="BY499" s="219"/>
      <c r="BZ499" s="219"/>
      <c r="CA499" s="219"/>
      <c r="CB499" s="219"/>
      <c r="CC499" s="219"/>
      <c r="CD499" s="219"/>
      <c r="CE499" s="219"/>
      <c r="CF499" s="219"/>
      <c r="CG499" s="219"/>
      <c r="CH499" s="219"/>
      <c r="CI499" s="219"/>
      <c r="CJ499" s="219"/>
      <c r="CK499" s="219"/>
      <c r="CL499" s="219"/>
      <c r="CM499" s="219"/>
    </row>
    <row r="500" spans="2:91" s="122" customFormat="1" ht="25.95" customHeight="1">
      <c r="B500" s="122">
        <v>26</v>
      </c>
      <c r="C500" s="218" t="s">
        <v>715</v>
      </c>
      <c r="D500" s="212">
        <f>+D287+D288+D292+D293</f>
        <v>36567006.390000001</v>
      </c>
      <c r="E500" s="212">
        <f t="shared" ref="E500:BP500" si="120">+E287+E288+E292+E293</f>
        <v>3495905.2399999998</v>
      </c>
      <c r="F500" s="212">
        <f t="shared" si="120"/>
        <v>1847933.62</v>
      </c>
      <c r="G500" s="212">
        <f t="shared" si="120"/>
        <v>1186743.21</v>
      </c>
      <c r="H500" s="212">
        <f t="shared" si="120"/>
        <v>1920989.3900000001</v>
      </c>
      <c r="I500" s="212">
        <f t="shared" si="120"/>
        <v>5689110.1899999995</v>
      </c>
      <c r="J500" s="212">
        <f t="shared" si="120"/>
        <v>2418474.0999999996</v>
      </c>
      <c r="K500" s="212">
        <f t="shared" si="120"/>
        <v>4944948.6199999992</v>
      </c>
      <c r="L500" s="212">
        <f t="shared" si="120"/>
        <v>1980766.5799999998</v>
      </c>
      <c r="M500" s="212">
        <f t="shared" si="120"/>
        <v>1372107.42</v>
      </c>
      <c r="N500" s="212">
        <f t="shared" si="120"/>
        <v>10981170.26</v>
      </c>
      <c r="O500" s="212">
        <f t="shared" si="120"/>
        <v>702039.8</v>
      </c>
      <c r="P500" s="212">
        <f t="shared" si="120"/>
        <v>39234366.540000007</v>
      </c>
      <c r="Q500" s="212">
        <f t="shared" si="120"/>
        <v>3098685.83</v>
      </c>
      <c r="R500" s="212">
        <f t="shared" si="120"/>
        <v>3997395.4699999997</v>
      </c>
      <c r="S500" s="212">
        <f t="shared" si="120"/>
        <v>7770538.9300000006</v>
      </c>
      <c r="T500" s="212">
        <f t="shared" si="120"/>
        <v>1984302.0800000001</v>
      </c>
      <c r="U500" s="212">
        <f t="shared" si="120"/>
        <v>3962315.54</v>
      </c>
      <c r="V500" s="212">
        <f t="shared" si="120"/>
        <v>1113138.6099999999</v>
      </c>
      <c r="W500" s="212">
        <f t="shared" si="120"/>
        <v>702539.92</v>
      </c>
      <c r="X500" s="212">
        <f t="shared" si="120"/>
        <v>75766416.989999995</v>
      </c>
      <c r="Y500" s="212">
        <f t="shared" si="120"/>
        <v>1447435.4700000002</v>
      </c>
      <c r="Z500" s="212">
        <f t="shared" si="120"/>
        <v>4178461.64</v>
      </c>
      <c r="AA500" s="212">
        <f t="shared" si="120"/>
        <v>2908947.6900000004</v>
      </c>
      <c r="AB500" s="212">
        <f t="shared" si="120"/>
        <v>639122.78</v>
      </c>
      <c r="AC500" s="212">
        <f t="shared" si="120"/>
        <v>1103729.1599999999</v>
      </c>
      <c r="AD500" s="212">
        <f t="shared" si="120"/>
        <v>1856022.17</v>
      </c>
      <c r="AE500" s="212">
        <f t="shared" si="120"/>
        <v>10707125.15</v>
      </c>
      <c r="AF500" s="212">
        <f t="shared" si="120"/>
        <v>2760989.25</v>
      </c>
      <c r="AG500" s="212">
        <f t="shared" si="120"/>
        <v>1777538.99</v>
      </c>
      <c r="AH500" s="212">
        <f t="shared" si="120"/>
        <v>2602783.81</v>
      </c>
      <c r="AI500" s="212">
        <f t="shared" si="120"/>
        <v>4242735.46</v>
      </c>
      <c r="AJ500" s="212">
        <f t="shared" si="120"/>
        <v>4145600.65</v>
      </c>
      <c r="AK500" s="212">
        <f t="shared" si="120"/>
        <v>1378495.18</v>
      </c>
      <c r="AL500" s="212">
        <f t="shared" si="120"/>
        <v>193078614.41</v>
      </c>
      <c r="AM500" s="212">
        <f t="shared" si="120"/>
        <v>3562971.8</v>
      </c>
      <c r="AN500" s="212">
        <f t="shared" si="120"/>
        <v>1555333.5</v>
      </c>
      <c r="AO500" s="212">
        <f t="shared" si="120"/>
        <v>8703985.1900000013</v>
      </c>
      <c r="AP500" s="212">
        <f t="shared" si="120"/>
        <v>5373832.7599999998</v>
      </c>
      <c r="AQ500" s="212">
        <f t="shared" si="120"/>
        <v>2082589.75</v>
      </c>
      <c r="AR500" s="212">
        <f t="shared" si="120"/>
        <v>678113.8</v>
      </c>
      <c r="AS500" s="212">
        <f t="shared" si="120"/>
        <v>27829518.559999999</v>
      </c>
      <c r="AT500" s="212">
        <f t="shared" si="120"/>
        <v>1872812.8499999999</v>
      </c>
      <c r="AU500" s="212">
        <f t="shared" si="120"/>
        <v>5107397.4000000004</v>
      </c>
      <c r="AV500" s="212">
        <f t="shared" si="120"/>
        <v>5253182.26</v>
      </c>
      <c r="AW500" s="212">
        <f t="shared" si="120"/>
        <v>2568363.36</v>
      </c>
      <c r="AX500" s="212">
        <f t="shared" si="120"/>
        <v>1245545.6099999999</v>
      </c>
      <c r="AY500" s="212">
        <f t="shared" si="120"/>
        <v>1887540.0299999998</v>
      </c>
      <c r="AZ500" s="212">
        <f t="shared" si="120"/>
        <v>3520581.45</v>
      </c>
      <c r="BA500" s="212">
        <f t="shared" si="120"/>
        <v>1822074.27</v>
      </c>
      <c r="BB500" s="212">
        <f t="shared" si="120"/>
        <v>22040436.489999998</v>
      </c>
      <c r="BC500" s="212">
        <f t="shared" si="120"/>
        <v>2461662.73</v>
      </c>
      <c r="BD500" s="212">
        <f t="shared" si="120"/>
        <v>54540989.879999995</v>
      </c>
      <c r="BE500" s="212">
        <f t="shared" si="120"/>
        <v>4905643.2</v>
      </c>
      <c r="BF500" s="212">
        <f t="shared" si="120"/>
        <v>1439852.9</v>
      </c>
      <c r="BG500" s="212">
        <f t="shared" si="120"/>
        <v>2139448.83</v>
      </c>
      <c r="BH500" s="212">
        <f t="shared" si="120"/>
        <v>40244561.630000003</v>
      </c>
      <c r="BI500" s="212">
        <f t="shared" si="120"/>
        <v>1653312.35</v>
      </c>
      <c r="BJ500" s="212">
        <f t="shared" si="120"/>
        <v>1065447</v>
      </c>
      <c r="BK500" s="212">
        <f t="shared" si="120"/>
        <v>2615846.14</v>
      </c>
      <c r="BL500" s="212">
        <f t="shared" si="120"/>
        <v>1859435.03</v>
      </c>
      <c r="BM500" s="212">
        <f t="shared" si="120"/>
        <v>26131049.199999999</v>
      </c>
      <c r="BN500" s="212">
        <f t="shared" si="120"/>
        <v>4636988.51</v>
      </c>
      <c r="BO500" s="212">
        <f t="shared" si="120"/>
        <v>2880327.89</v>
      </c>
      <c r="BP500" s="212">
        <f t="shared" si="120"/>
        <v>9718472.3200000003</v>
      </c>
      <c r="BQ500" s="212">
        <f t="shared" ref="BQ500:CM500" si="121">+BQ287+BQ288+BQ292+BQ293</f>
        <v>3863238.3999999994</v>
      </c>
      <c r="BR500" s="212">
        <f t="shared" si="121"/>
        <v>2261049.7600000002</v>
      </c>
      <c r="BS500" s="212">
        <f t="shared" si="121"/>
        <v>291351768.69999999</v>
      </c>
      <c r="BT500" s="212">
        <f t="shared" si="121"/>
        <v>3316957.9499999997</v>
      </c>
      <c r="BU500" s="212">
        <f t="shared" si="121"/>
        <v>3163637.23</v>
      </c>
      <c r="BV500" s="212">
        <f t="shared" si="121"/>
        <v>23334201.41</v>
      </c>
      <c r="BW500" s="212">
        <f t="shared" si="121"/>
        <v>290754.76</v>
      </c>
      <c r="BX500" s="212">
        <f t="shared" si="121"/>
        <v>2130852.3200000003</v>
      </c>
      <c r="BY500" s="212">
        <f t="shared" si="121"/>
        <v>9554157.9199999999</v>
      </c>
      <c r="BZ500" s="212">
        <f t="shared" si="121"/>
        <v>1684925.1600000001</v>
      </c>
      <c r="CA500" s="212">
        <f t="shared" si="121"/>
        <v>1658045.85</v>
      </c>
      <c r="CB500" s="212">
        <f t="shared" si="121"/>
        <v>1840427.39</v>
      </c>
      <c r="CC500" s="212">
        <f t="shared" si="121"/>
        <v>2669418.5099999998</v>
      </c>
      <c r="CD500" s="212">
        <f t="shared" si="121"/>
        <v>8393501.2599999998</v>
      </c>
      <c r="CE500" s="212">
        <f t="shared" si="121"/>
        <v>1864637.28</v>
      </c>
      <c r="CF500" s="212">
        <f t="shared" si="121"/>
        <v>6644040.2799999993</v>
      </c>
      <c r="CG500" s="212">
        <f t="shared" si="121"/>
        <v>1934905.27</v>
      </c>
      <c r="CH500" s="212">
        <f t="shared" si="121"/>
        <v>1148644.7</v>
      </c>
      <c r="CI500" s="212">
        <f t="shared" si="121"/>
        <v>1203083.6200000001</v>
      </c>
      <c r="CJ500" s="212">
        <f t="shared" si="121"/>
        <v>1180572.9300000002</v>
      </c>
      <c r="CK500" s="212">
        <f t="shared" si="121"/>
        <v>8649360.8100000005</v>
      </c>
      <c r="CL500" s="212">
        <f t="shared" si="121"/>
        <v>1205562.3899999999</v>
      </c>
      <c r="CM500" s="212">
        <f t="shared" si="121"/>
        <v>1092968.75</v>
      </c>
    </row>
    <row r="501" spans="2:91" s="122" customFormat="1" ht="25.95" customHeight="1">
      <c r="B501" s="122">
        <v>27</v>
      </c>
      <c r="C501" s="217" t="s">
        <v>716</v>
      </c>
      <c r="D501" s="212">
        <f>+D289</f>
        <v>16988603.5</v>
      </c>
      <c r="E501" s="212">
        <f t="shared" ref="E501:BP501" si="122">+E289</f>
        <v>990483.73</v>
      </c>
      <c r="F501" s="212">
        <f t="shared" si="122"/>
        <v>3992406.5</v>
      </c>
      <c r="G501" s="212">
        <f t="shared" si="122"/>
        <v>4040159.5</v>
      </c>
      <c r="H501" s="212">
        <f t="shared" si="122"/>
        <v>1311147</v>
      </c>
      <c r="I501" s="212">
        <f t="shared" si="122"/>
        <v>2837198.25</v>
      </c>
      <c r="J501" s="212">
        <f t="shared" si="122"/>
        <v>3506637.7</v>
      </c>
      <c r="K501" s="212">
        <f t="shared" si="122"/>
        <v>5101199.25</v>
      </c>
      <c r="L501" s="212">
        <f t="shared" si="122"/>
        <v>2436273.5</v>
      </c>
      <c r="M501" s="212">
        <f t="shared" si="122"/>
        <v>5660374.8399999999</v>
      </c>
      <c r="N501" s="212">
        <f t="shared" si="122"/>
        <v>8298603.75</v>
      </c>
      <c r="O501" s="212">
        <f t="shared" si="122"/>
        <v>1424994.5</v>
      </c>
      <c r="P501" s="212">
        <f t="shared" si="122"/>
        <v>15007279.58</v>
      </c>
      <c r="Q501" s="212">
        <f t="shared" si="122"/>
        <v>3519297.19</v>
      </c>
      <c r="R501" s="212">
        <f t="shared" si="122"/>
        <v>2700848</v>
      </c>
      <c r="S501" s="212">
        <f t="shared" si="122"/>
        <v>2112061.7999999998</v>
      </c>
      <c r="T501" s="212">
        <f t="shared" si="122"/>
        <v>2518588.46</v>
      </c>
      <c r="U501" s="212">
        <f t="shared" si="122"/>
        <v>1616154</v>
      </c>
      <c r="V501" s="212">
        <f t="shared" si="122"/>
        <v>2250542.5</v>
      </c>
      <c r="W501" s="212">
        <f t="shared" si="122"/>
        <v>1177035</v>
      </c>
      <c r="X501" s="212">
        <f t="shared" si="122"/>
        <v>7904267.1500000004</v>
      </c>
      <c r="Y501" s="212">
        <f t="shared" si="122"/>
        <v>1741270</v>
      </c>
      <c r="Z501" s="212">
        <f t="shared" si="122"/>
        <v>4057676.24</v>
      </c>
      <c r="AA501" s="212">
        <f t="shared" si="122"/>
        <v>2596205.1</v>
      </c>
      <c r="AB501" s="212">
        <f t="shared" si="122"/>
        <v>1189580</v>
      </c>
      <c r="AC501" s="212">
        <f t="shared" si="122"/>
        <v>1219109.46</v>
      </c>
      <c r="AD501" s="212">
        <f t="shared" si="122"/>
        <v>2813265.96</v>
      </c>
      <c r="AE501" s="212">
        <f t="shared" si="122"/>
        <v>12809898.5</v>
      </c>
      <c r="AF501" s="212">
        <f t="shared" si="122"/>
        <v>1567394</v>
      </c>
      <c r="AG501" s="212">
        <f t="shared" si="122"/>
        <v>2447340.1</v>
      </c>
      <c r="AH501" s="212">
        <f t="shared" si="122"/>
        <v>4719373</v>
      </c>
      <c r="AI501" s="212">
        <f t="shared" si="122"/>
        <v>2046601.13</v>
      </c>
      <c r="AJ501" s="212">
        <f t="shared" si="122"/>
        <v>2205164</v>
      </c>
      <c r="AK501" s="212">
        <f t="shared" si="122"/>
        <v>1763371.22</v>
      </c>
      <c r="AL501" s="212">
        <f t="shared" si="122"/>
        <v>34102342.960000001</v>
      </c>
      <c r="AM501" s="212">
        <f t="shared" si="122"/>
        <v>1893510.76</v>
      </c>
      <c r="AN501" s="212">
        <f t="shared" si="122"/>
        <v>1908910.76</v>
      </c>
      <c r="AO501" s="212">
        <f t="shared" si="122"/>
        <v>4115011.95</v>
      </c>
      <c r="AP501" s="212">
        <f t="shared" si="122"/>
        <v>4592656.3</v>
      </c>
      <c r="AQ501" s="212">
        <f t="shared" si="122"/>
        <v>2419219.5</v>
      </c>
      <c r="AR501" s="212">
        <f t="shared" si="122"/>
        <v>998948.7</v>
      </c>
      <c r="AS501" s="212">
        <f t="shared" si="122"/>
        <v>22157228.219999999</v>
      </c>
      <c r="AT501" s="212">
        <f t="shared" si="122"/>
        <v>3253494.72</v>
      </c>
      <c r="AU501" s="212">
        <f t="shared" si="122"/>
        <v>4485285.5</v>
      </c>
      <c r="AV501" s="212">
        <f t="shared" si="122"/>
        <v>4538740.5</v>
      </c>
      <c r="AW501" s="212">
        <f t="shared" si="122"/>
        <v>3041390</v>
      </c>
      <c r="AX501" s="212">
        <f t="shared" si="122"/>
        <v>1424466.67</v>
      </c>
      <c r="AY501" s="212">
        <f t="shared" si="122"/>
        <v>2812553.2</v>
      </c>
      <c r="AZ501" s="212">
        <f t="shared" si="122"/>
        <v>2504809.25</v>
      </c>
      <c r="BA501" s="212">
        <f t="shared" si="122"/>
        <v>1854933.2</v>
      </c>
      <c r="BB501" s="212">
        <f t="shared" si="122"/>
        <v>4640821.76</v>
      </c>
      <c r="BC501" s="212">
        <f t="shared" si="122"/>
        <v>2378713.6800000002</v>
      </c>
      <c r="BD501" s="212">
        <f t="shared" si="122"/>
        <v>4323894.5</v>
      </c>
      <c r="BE501" s="212">
        <f t="shared" si="122"/>
        <v>6416940.2599999998</v>
      </c>
      <c r="BF501" s="212">
        <f t="shared" si="122"/>
        <v>2425496.25</v>
      </c>
      <c r="BG501" s="212">
        <f t="shared" si="122"/>
        <v>3347856</v>
      </c>
      <c r="BH501" s="212">
        <f t="shared" si="122"/>
        <v>11341549.640000001</v>
      </c>
      <c r="BI501" s="212">
        <f t="shared" si="122"/>
        <v>1695108.48</v>
      </c>
      <c r="BJ501" s="212">
        <f t="shared" si="122"/>
        <v>1276114.99</v>
      </c>
      <c r="BK501" s="212">
        <f t="shared" si="122"/>
        <v>2066945.56</v>
      </c>
      <c r="BL501" s="212">
        <f t="shared" si="122"/>
        <v>1972286.8</v>
      </c>
      <c r="BM501" s="212">
        <f t="shared" si="122"/>
        <v>6413255.4100000001</v>
      </c>
      <c r="BN501" s="212">
        <f t="shared" si="122"/>
        <v>4075272.99</v>
      </c>
      <c r="BO501" s="212">
        <f t="shared" si="122"/>
        <v>2964380.56</v>
      </c>
      <c r="BP501" s="212">
        <f t="shared" si="122"/>
        <v>5490233.5999999996</v>
      </c>
      <c r="BQ501" s="212">
        <f t="shared" ref="BQ501:CM501" si="123">+BQ289</f>
        <v>3429071.6</v>
      </c>
      <c r="BR501" s="212">
        <f t="shared" si="123"/>
        <v>4573975.0199999996</v>
      </c>
      <c r="BS501" s="212">
        <f t="shared" si="123"/>
        <v>10939605.58</v>
      </c>
      <c r="BT501" s="212">
        <f t="shared" si="123"/>
        <v>3332267.25</v>
      </c>
      <c r="BU501" s="212">
        <f t="shared" si="123"/>
        <v>2740966.9</v>
      </c>
      <c r="BV501" s="212">
        <f t="shared" si="123"/>
        <v>13019149.310000001</v>
      </c>
      <c r="BW501" s="212">
        <f t="shared" si="123"/>
        <v>11860</v>
      </c>
      <c r="BX501" s="212">
        <f t="shared" si="123"/>
        <v>2992151.47</v>
      </c>
      <c r="BY501" s="212">
        <f t="shared" si="123"/>
        <v>9636114.6999999993</v>
      </c>
      <c r="BZ501" s="212">
        <f t="shared" si="123"/>
        <v>1701188.7</v>
      </c>
      <c r="CA501" s="212">
        <f t="shared" si="123"/>
        <v>3055970</v>
      </c>
      <c r="CB501" s="212">
        <f t="shared" si="123"/>
        <v>2832434.44</v>
      </c>
      <c r="CC501" s="212">
        <f t="shared" si="123"/>
        <v>4251029</v>
      </c>
      <c r="CD501" s="212">
        <f t="shared" si="123"/>
        <v>5243204.3</v>
      </c>
      <c r="CE501" s="212">
        <f t="shared" si="123"/>
        <v>4266835.08</v>
      </c>
      <c r="CF501" s="212">
        <f t="shared" si="123"/>
        <v>5183494.5</v>
      </c>
      <c r="CG501" s="212">
        <f t="shared" si="123"/>
        <v>663639.80000000005</v>
      </c>
      <c r="CH501" s="212">
        <f t="shared" si="123"/>
        <v>1804007.5</v>
      </c>
      <c r="CI501" s="212">
        <f t="shared" si="123"/>
        <v>1789715.5</v>
      </c>
      <c r="CJ501" s="212">
        <f t="shared" si="123"/>
        <v>1618187.25</v>
      </c>
      <c r="CK501" s="212">
        <f t="shared" si="123"/>
        <v>13144051.26</v>
      </c>
      <c r="CL501" s="212">
        <f t="shared" si="123"/>
        <v>1812049.41</v>
      </c>
      <c r="CM501" s="212">
        <f t="shared" si="123"/>
        <v>1685633.74</v>
      </c>
    </row>
    <row r="502" spans="2:91" s="220" customFormat="1" ht="25.95" customHeight="1">
      <c r="C502" s="221" t="s">
        <v>717</v>
      </c>
      <c r="D502" s="219">
        <f>+D499+D500+D501</f>
        <v>53555609.890000001</v>
      </c>
      <c r="E502" s="219">
        <f t="shared" ref="E502:BP502" si="124">+E499+E500+E501</f>
        <v>4486388.97</v>
      </c>
      <c r="F502" s="219">
        <f t="shared" si="124"/>
        <v>5840340.1200000001</v>
      </c>
      <c r="G502" s="219">
        <f t="shared" si="124"/>
        <v>5226902.71</v>
      </c>
      <c r="H502" s="219">
        <f t="shared" si="124"/>
        <v>3232136.39</v>
      </c>
      <c r="I502" s="219">
        <f t="shared" si="124"/>
        <v>8526308.4399999995</v>
      </c>
      <c r="J502" s="219">
        <f t="shared" si="124"/>
        <v>5925111.7999999998</v>
      </c>
      <c r="K502" s="219">
        <f t="shared" si="124"/>
        <v>10046147.869999999</v>
      </c>
      <c r="L502" s="219">
        <f t="shared" si="124"/>
        <v>4417040.08</v>
      </c>
      <c r="M502" s="219">
        <f t="shared" si="124"/>
        <v>7032482.2599999998</v>
      </c>
      <c r="N502" s="219">
        <f t="shared" si="124"/>
        <v>19279774.009999998</v>
      </c>
      <c r="O502" s="219">
        <f t="shared" si="124"/>
        <v>2127034.2999999998</v>
      </c>
      <c r="P502" s="219">
        <f t="shared" si="124"/>
        <v>54241646.120000005</v>
      </c>
      <c r="Q502" s="219">
        <f t="shared" si="124"/>
        <v>6617983.0199999996</v>
      </c>
      <c r="R502" s="219">
        <f t="shared" si="124"/>
        <v>6698243.4699999997</v>
      </c>
      <c r="S502" s="219">
        <f t="shared" si="124"/>
        <v>9882600.7300000004</v>
      </c>
      <c r="T502" s="219">
        <f t="shared" si="124"/>
        <v>4502890.54</v>
      </c>
      <c r="U502" s="219">
        <f t="shared" si="124"/>
        <v>5578469.54</v>
      </c>
      <c r="V502" s="219">
        <f t="shared" si="124"/>
        <v>3363681.11</v>
      </c>
      <c r="W502" s="219">
        <f t="shared" si="124"/>
        <v>1879574.92</v>
      </c>
      <c r="X502" s="219">
        <f t="shared" si="124"/>
        <v>83670684.140000001</v>
      </c>
      <c r="Y502" s="219">
        <f t="shared" si="124"/>
        <v>3188705.47</v>
      </c>
      <c r="Z502" s="219">
        <f t="shared" si="124"/>
        <v>8236137.8800000008</v>
      </c>
      <c r="AA502" s="219">
        <f t="shared" si="124"/>
        <v>5505152.790000001</v>
      </c>
      <c r="AB502" s="219">
        <f t="shared" si="124"/>
        <v>1828702.78</v>
      </c>
      <c r="AC502" s="219">
        <f t="shared" si="124"/>
        <v>2322838.62</v>
      </c>
      <c r="AD502" s="219">
        <f t="shared" si="124"/>
        <v>4669288.13</v>
      </c>
      <c r="AE502" s="219">
        <f t="shared" si="124"/>
        <v>23517023.649999999</v>
      </c>
      <c r="AF502" s="219">
        <f t="shared" si="124"/>
        <v>4328383.25</v>
      </c>
      <c r="AG502" s="219">
        <f t="shared" si="124"/>
        <v>4224879.09</v>
      </c>
      <c r="AH502" s="219">
        <f t="shared" si="124"/>
        <v>7322156.8100000005</v>
      </c>
      <c r="AI502" s="219">
        <f t="shared" si="124"/>
        <v>6289336.5899999999</v>
      </c>
      <c r="AJ502" s="219">
        <f t="shared" si="124"/>
        <v>6350764.6500000004</v>
      </c>
      <c r="AK502" s="219">
        <f t="shared" si="124"/>
        <v>3141866.4</v>
      </c>
      <c r="AL502" s="219">
        <f t="shared" si="124"/>
        <v>227180957.37</v>
      </c>
      <c r="AM502" s="219">
        <f t="shared" si="124"/>
        <v>5456482.5599999996</v>
      </c>
      <c r="AN502" s="219">
        <f t="shared" si="124"/>
        <v>3464244.26</v>
      </c>
      <c r="AO502" s="219">
        <f t="shared" si="124"/>
        <v>12818997.140000001</v>
      </c>
      <c r="AP502" s="219">
        <f t="shared" si="124"/>
        <v>9966489.0599999987</v>
      </c>
      <c r="AQ502" s="219">
        <f t="shared" si="124"/>
        <v>4501809.25</v>
      </c>
      <c r="AR502" s="219">
        <f t="shared" si="124"/>
        <v>1677062.5</v>
      </c>
      <c r="AS502" s="219">
        <f t="shared" si="124"/>
        <v>49986746.780000001</v>
      </c>
      <c r="AT502" s="219">
        <f t="shared" si="124"/>
        <v>5126307.57</v>
      </c>
      <c r="AU502" s="219">
        <f t="shared" si="124"/>
        <v>9592682.9000000004</v>
      </c>
      <c r="AV502" s="219">
        <f t="shared" si="124"/>
        <v>9791922.7599999998</v>
      </c>
      <c r="AW502" s="219">
        <f t="shared" si="124"/>
        <v>5609753.3599999994</v>
      </c>
      <c r="AX502" s="219">
        <f t="shared" si="124"/>
        <v>2670012.2799999998</v>
      </c>
      <c r="AY502" s="219">
        <f t="shared" si="124"/>
        <v>4700093.2300000004</v>
      </c>
      <c r="AZ502" s="219">
        <f t="shared" si="124"/>
        <v>6025390.7000000002</v>
      </c>
      <c r="BA502" s="219">
        <f t="shared" si="124"/>
        <v>3677007.4699999997</v>
      </c>
      <c r="BB502" s="219">
        <f t="shared" si="124"/>
        <v>26681258.25</v>
      </c>
      <c r="BC502" s="219">
        <f t="shared" si="124"/>
        <v>4840376.41</v>
      </c>
      <c r="BD502" s="219">
        <f t="shared" si="124"/>
        <v>58864884.379999995</v>
      </c>
      <c r="BE502" s="219">
        <f t="shared" si="124"/>
        <v>11322583.460000001</v>
      </c>
      <c r="BF502" s="219">
        <f t="shared" si="124"/>
        <v>3865349.15</v>
      </c>
      <c r="BG502" s="219">
        <f t="shared" si="124"/>
        <v>5487304.8300000001</v>
      </c>
      <c r="BH502" s="219">
        <f t="shared" si="124"/>
        <v>51586111.270000003</v>
      </c>
      <c r="BI502" s="219">
        <f t="shared" si="124"/>
        <v>3348420.83</v>
      </c>
      <c r="BJ502" s="219">
        <f t="shared" si="124"/>
        <v>2341561.9900000002</v>
      </c>
      <c r="BK502" s="219">
        <f t="shared" si="124"/>
        <v>4682791.7</v>
      </c>
      <c r="BL502" s="219">
        <f t="shared" si="124"/>
        <v>3831721.83</v>
      </c>
      <c r="BM502" s="219">
        <f t="shared" si="124"/>
        <v>32544304.609999999</v>
      </c>
      <c r="BN502" s="219">
        <f t="shared" si="124"/>
        <v>8712261.5</v>
      </c>
      <c r="BO502" s="219">
        <f t="shared" si="124"/>
        <v>5844708.4500000002</v>
      </c>
      <c r="BP502" s="219">
        <f t="shared" si="124"/>
        <v>15208705.92</v>
      </c>
      <c r="BQ502" s="219">
        <f t="shared" ref="BQ502:CM502" si="125">+BQ499+BQ500+BQ501</f>
        <v>7292310</v>
      </c>
      <c r="BR502" s="219">
        <f t="shared" si="125"/>
        <v>6835024.7799999993</v>
      </c>
      <c r="BS502" s="219">
        <f t="shared" si="125"/>
        <v>302291374.27999997</v>
      </c>
      <c r="BT502" s="219">
        <f t="shared" si="125"/>
        <v>6649225.1999999993</v>
      </c>
      <c r="BU502" s="219">
        <f t="shared" si="125"/>
        <v>5904604.1299999999</v>
      </c>
      <c r="BV502" s="219">
        <f t="shared" si="125"/>
        <v>36353350.719999999</v>
      </c>
      <c r="BW502" s="219">
        <f t="shared" si="125"/>
        <v>302614.76</v>
      </c>
      <c r="BX502" s="219">
        <f t="shared" si="125"/>
        <v>5123003.790000001</v>
      </c>
      <c r="BY502" s="219">
        <f t="shared" si="125"/>
        <v>19190272.619999997</v>
      </c>
      <c r="BZ502" s="219">
        <f t="shared" si="125"/>
        <v>3386113.8600000003</v>
      </c>
      <c r="CA502" s="219">
        <f t="shared" si="125"/>
        <v>4714015.8499999996</v>
      </c>
      <c r="CB502" s="219">
        <f t="shared" si="125"/>
        <v>4672861.83</v>
      </c>
      <c r="CC502" s="219">
        <f t="shared" si="125"/>
        <v>6920447.5099999998</v>
      </c>
      <c r="CD502" s="219">
        <f t="shared" si="125"/>
        <v>13636705.559999999</v>
      </c>
      <c r="CE502" s="219">
        <f t="shared" si="125"/>
        <v>6131472.3600000003</v>
      </c>
      <c r="CF502" s="219">
        <f t="shared" si="125"/>
        <v>11827534.779999999</v>
      </c>
      <c r="CG502" s="219">
        <f t="shared" si="125"/>
        <v>2598545.0700000003</v>
      </c>
      <c r="CH502" s="219">
        <f t="shared" si="125"/>
        <v>2952652.2</v>
      </c>
      <c r="CI502" s="219">
        <f t="shared" si="125"/>
        <v>2992799.12</v>
      </c>
      <c r="CJ502" s="219">
        <f t="shared" si="125"/>
        <v>2798760.18</v>
      </c>
      <c r="CK502" s="219">
        <f t="shared" si="125"/>
        <v>21793412.07</v>
      </c>
      <c r="CL502" s="219">
        <f t="shared" si="125"/>
        <v>3017611.8</v>
      </c>
      <c r="CM502" s="219">
        <f t="shared" si="125"/>
        <v>2778602.49</v>
      </c>
    </row>
    <row r="503" spans="2:91" s="122" customFormat="1" ht="25.95" customHeight="1">
      <c r="B503" s="122">
        <v>28</v>
      </c>
      <c r="C503" s="217" t="s">
        <v>718</v>
      </c>
      <c r="D503" s="212">
        <f>+D244+D245+D246+D247+D248+D249+D250+D251+D252+D266+D290+D291+D294</f>
        <v>16709173.32</v>
      </c>
      <c r="E503" s="212">
        <f t="shared" ref="E503:BP503" si="126">+E244+E245+E246+E247+E248+E249+E250+E251+E252+E266+E290+E291+E294</f>
        <v>2730471.41</v>
      </c>
      <c r="F503" s="212">
        <f t="shared" si="126"/>
        <v>2509513.06</v>
      </c>
      <c r="G503" s="212">
        <f t="shared" si="126"/>
        <v>3545932.0500000003</v>
      </c>
      <c r="H503" s="212">
        <f t="shared" si="126"/>
        <v>1404740.55</v>
      </c>
      <c r="I503" s="212">
        <f t="shared" si="126"/>
        <v>2367343.85</v>
      </c>
      <c r="J503" s="212">
        <f t="shared" si="126"/>
        <v>4177651.06</v>
      </c>
      <c r="K503" s="212">
        <f t="shared" si="126"/>
        <v>6255114.2300000004</v>
      </c>
      <c r="L503" s="212">
        <f t="shared" si="126"/>
        <v>3533237.91</v>
      </c>
      <c r="M503" s="212">
        <f t="shared" si="126"/>
        <v>5186874.41</v>
      </c>
      <c r="N503" s="212">
        <f t="shared" si="126"/>
        <v>6393645.4000000004</v>
      </c>
      <c r="O503" s="212">
        <f t="shared" si="126"/>
        <v>589073.73</v>
      </c>
      <c r="P503" s="212">
        <f t="shared" si="126"/>
        <v>13481334.789999999</v>
      </c>
      <c r="Q503" s="212">
        <f t="shared" si="126"/>
        <v>2238005.5</v>
      </c>
      <c r="R503" s="212">
        <f t="shared" si="126"/>
        <v>4488430.9800000004</v>
      </c>
      <c r="S503" s="212">
        <f t="shared" si="126"/>
        <v>5346577.84</v>
      </c>
      <c r="T503" s="212">
        <f t="shared" si="126"/>
        <v>2495322.31</v>
      </c>
      <c r="U503" s="212">
        <f t="shared" si="126"/>
        <v>3058301.17</v>
      </c>
      <c r="V503" s="212">
        <f t="shared" si="126"/>
        <v>2565920.34</v>
      </c>
      <c r="W503" s="212">
        <f t="shared" si="126"/>
        <v>835617.45</v>
      </c>
      <c r="X503" s="212">
        <f t="shared" si="126"/>
        <v>23102445.649999999</v>
      </c>
      <c r="Y503" s="212">
        <f t="shared" si="126"/>
        <v>1652614</v>
      </c>
      <c r="Z503" s="212">
        <f t="shared" si="126"/>
        <v>3134046.66</v>
      </c>
      <c r="AA503" s="212">
        <f t="shared" si="126"/>
        <v>2510319.7599999998</v>
      </c>
      <c r="AB503" s="212">
        <f t="shared" si="126"/>
        <v>1687591.15</v>
      </c>
      <c r="AC503" s="212">
        <f t="shared" si="126"/>
        <v>1708215.8</v>
      </c>
      <c r="AD503" s="212">
        <f t="shared" si="126"/>
        <v>2253782.08</v>
      </c>
      <c r="AE503" s="212">
        <f t="shared" si="126"/>
        <v>13140519.069999998</v>
      </c>
      <c r="AF503" s="212">
        <f t="shared" si="126"/>
        <v>3201029.4699999997</v>
      </c>
      <c r="AG503" s="212">
        <f t="shared" si="126"/>
        <v>2581036.37</v>
      </c>
      <c r="AH503" s="212">
        <f t="shared" si="126"/>
        <v>4237712.0999999996</v>
      </c>
      <c r="AI503" s="212">
        <f t="shared" si="126"/>
        <v>3163437.0199999996</v>
      </c>
      <c r="AJ503" s="212">
        <f t="shared" si="126"/>
        <v>2620535.6</v>
      </c>
      <c r="AK503" s="212">
        <f t="shared" si="126"/>
        <v>1896736.87</v>
      </c>
      <c r="AL503" s="212">
        <f t="shared" si="126"/>
        <v>33190422.870000005</v>
      </c>
      <c r="AM503" s="212">
        <f t="shared" si="126"/>
        <v>4963456.18</v>
      </c>
      <c r="AN503" s="212">
        <f t="shared" si="126"/>
        <v>1703084.9</v>
      </c>
      <c r="AO503" s="212">
        <f t="shared" si="126"/>
        <v>4512990.16</v>
      </c>
      <c r="AP503" s="212">
        <f t="shared" si="126"/>
        <v>4627613.6899999995</v>
      </c>
      <c r="AQ503" s="212">
        <f t="shared" si="126"/>
        <v>4209225.5500000007</v>
      </c>
      <c r="AR503" s="212">
        <f t="shared" si="126"/>
        <v>1558217.3</v>
      </c>
      <c r="AS503" s="212">
        <f t="shared" si="126"/>
        <v>12778486.670000002</v>
      </c>
      <c r="AT503" s="212">
        <f t="shared" si="126"/>
        <v>2969812.26</v>
      </c>
      <c r="AU503" s="212">
        <f t="shared" si="126"/>
        <v>4895790.8499999996</v>
      </c>
      <c r="AV503" s="212">
        <f t="shared" si="126"/>
        <v>3997661.45</v>
      </c>
      <c r="AW503" s="212">
        <f t="shared" si="126"/>
        <v>2194926.0499999998</v>
      </c>
      <c r="AX503" s="212">
        <f t="shared" si="126"/>
        <v>1256186.53</v>
      </c>
      <c r="AY503" s="212">
        <f t="shared" si="126"/>
        <v>2260094.1</v>
      </c>
      <c r="AZ503" s="212">
        <f t="shared" si="126"/>
        <v>1773763.8499999999</v>
      </c>
      <c r="BA503" s="212">
        <f t="shared" si="126"/>
        <v>2652764.8299999996</v>
      </c>
      <c r="BB503" s="212">
        <f t="shared" si="126"/>
        <v>7834391.4199999999</v>
      </c>
      <c r="BC503" s="212">
        <f t="shared" si="126"/>
        <v>2586927.75</v>
      </c>
      <c r="BD503" s="212">
        <f t="shared" si="126"/>
        <v>15116842.120000001</v>
      </c>
      <c r="BE503" s="212">
        <f t="shared" si="126"/>
        <v>5956068.9900000002</v>
      </c>
      <c r="BF503" s="212">
        <f t="shared" si="126"/>
        <v>1014916.9</v>
      </c>
      <c r="BG503" s="212">
        <f t="shared" si="126"/>
        <v>2412893.25</v>
      </c>
      <c r="BH503" s="212">
        <f t="shared" si="126"/>
        <v>9580437.5300000012</v>
      </c>
      <c r="BI503" s="212">
        <f t="shared" si="126"/>
        <v>2046527.1599999997</v>
      </c>
      <c r="BJ503" s="212">
        <f t="shared" si="126"/>
        <v>882260.25</v>
      </c>
      <c r="BK503" s="212">
        <f t="shared" si="126"/>
        <v>2744579</v>
      </c>
      <c r="BL503" s="212">
        <f t="shared" si="126"/>
        <v>1275433.49</v>
      </c>
      <c r="BM503" s="212">
        <f t="shared" si="126"/>
        <v>13787290.66</v>
      </c>
      <c r="BN503" s="212">
        <f t="shared" si="126"/>
        <v>4033106.56</v>
      </c>
      <c r="BO503" s="212">
        <f t="shared" si="126"/>
        <v>3262467.1799999997</v>
      </c>
      <c r="BP503" s="212">
        <f t="shared" si="126"/>
        <v>5440874.3900000006</v>
      </c>
      <c r="BQ503" s="212">
        <f t="shared" ref="BQ503:CM503" si="127">+BQ244+BQ245+BQ246+BQ247+BQ248+BQ249+BQ250+BQ251+BQ252+BQ266+BQ290+BQ291+BQ294</f>
        <v>5546961.6699999999</v>
      </c>
      <c r="BR503" s="212">
        <f t="shared" si="127"/>
        <v>2627411.5499999998</v>
      </c>
      <c r="BS503" s="212">
        <f t="shared" si="127"/>
        <v>57276326.660000004</v>
      </c>
      <c r="BT503" s="212">
        <f t="shared" si="127"/>
        <v>3434200.17</v>
      </c>
      <c r="BU503" s="212">
        <f t="shared" si="127"/>
        <v>3183039.59</v>
      </c>
      <c r="BV503" s="212">
        <f t="shared" si="127"/>
        <v>8031274.0899999999</v>
      </c>
      <c r="BW503" s="212">
        <f t="shared" si="127"/>
        <v>543865.85</v>
      </c>
      <c r="BX503" s="212">
        <f t="shared" si="127"/>
        <v>1710867.8399999999</v>
      </c>
      <c r="BY503" s="212">
        <f t="shared" si="127"/>
        <v>6834474.7899999991</v>
      </c>
      <c r="BZ503" s="212">
        <f t="shared" si="127"/>
        <v>2134133.2000000002</v>
      </c>
      <c r="CA503" s="212">
        <f t="shared" si="127"/>
        <v>1258740.1600000001</v>
      </c>
      <c r="CB503" s="212">
        <f t="shared" si="127"/>
        <v>2651238.5</v>
      </c>
      <c r="CC503" s="212">
        <f t="shared" si="127"/>
        <v>10036801.119999999</v>
      </c>
      <c r="CD503" s="212">
        <f t="shared" si="127"/>
        <v>4188832.64</v>
      </c>
      <c r="CE503" s="212">
        <f t="shared" si="127"/>
        <v>2612758.02</v>
      </c>
      <c r="CF503" s="212">
        <f t="shared" si="127"/>
        <v>3888669.17</v>
      </c>
      <c r="CG503" s="212">
        <f t="shared" si="127"/>
        <v>1907925.49</v>
      </c>
      <c r="CH503" s="212">
        <f t="shared" si="127"/>
        <v>1538081.91</v>
      </c>
      <c r="CI503" s="212">
        <f t="shared" si="127"/>
        <v>1645484.62</v>
      </c>
      <c r="CJ503" s="212">
        <f t="shared" si="127"/>
        <v>1663314.0999999999</v>
      </c>
      <c r="CK503" s="212">
        <f t="shared" si="127"/>
        <v>10309904.68</v>
      </c>
      <c r="CL503" s="212">
        <f t="shared" si="127"/>
        <v>825042.25</v>
      </c>
      <c r="CM503" s="212">
        <f t="shared" si="127"/>
        <v>734433.30999999994</v>
      </c>
    </row>
    <row r="504" spans="2:91" s="122" customFormat="1" ht="25.95" customHeight="1">
      <c r="B504" s="122">
        <v>29</v>
      </c>
      <c r="C504" s="218" t="s">
        <v>719</v>
      </c>
      <c r="D504" s="212">
        <f>+D253+D254+D255+D256+D257+D258+D259+D260+D261+D262+D263+D264+D265+D267+D268+D269+D270+D271+D272+D273+D274</f>
        <v>6235575.1699999999</v>
      </c>
      <c r="E504" s="212">
        <f t="shared" ref="E504:BP504" si="128">+E253+E254+E255+E256+E257+E258+E259+E260+E261+E262+E263+E264+E265+E267+E268+E269+E270+E271+E272+E273+E274</f>
        <v>8106076.9500000002</v>
      </c>
      <c r="F504" s="212">
        <f t="shared" si="128"/>
        <v>3638119.46</v>
      </c>
      <c r="G504" s="212">
        <f t="shared" si="128"/>
        <v>12540893.799999999</v>
      </c>
      <c r="H504" s="212">
        <f t="shared" si="128"/>
        <v>1122171.1000000001</v>
      </c>
      <c r="I504" s="212">
        <f t="shared" si="128"/>
        <v>1634007.04</v>
      </c>
      <c r="J504" s="212">
        <f t="shared" si="128"/>
        <v>1849098.12</v>
      </c>
      <c r="K504" s="212">
        <f t="shared" si="128"/>
        <v>24435860.870000001</v>
      </c>
      <c r="L504" s="212">
        <f t="shared" si="128"/>
        <v>5707560.29</v>
      </c>
      <c r="M504" s="212">
        <f t="shared" si="128"/>
        <v>5499828.7300000004</v>
      </c>
      <c r="N504" s="212">
        <f t="shared" si="128"/>
        <v>16658361.4</v>
      </c>
      <c r="O504" s="212">
        <f t="shared" si="128"/>
        <v>488824.5</v>
      </c>
      <c r="P504" s="212">
        <f t="shared" si="128"/>
        <v>22803808.259999998</v>
      </c>
      <c r="Q504" s="212">
        <f t="shared" si="128"/>
        <v>5464131.0099999998</v>
      </c>
      <c r="R504" s="212">
        <f t="shared" si="128"/>
        <v>10944821.25</v>
      </c>
      <c r="S504" s="212">
        <f t="shared" si="128"/>
        <v>3538992.13</v>
      </c>
      <c r="T504" s="212">
        <f t="shared" si="128"/>
        <v>5239468.22</v>
      </c>
      <c r="U504" s="212">
        <f t="shared" si="128"/>
        <v>4171745.6899999995</v>
      </c>
      <c r="V504" s="212">
        <f t="shared" si="128"/>
        <v>6226334.6800000006</v>
      </c>
      <c r="W504" s="212">
        <f t="shared" si="128"/>
        <v>808592.62</v>
      </c>
      <c r="X504" s="212">
        <f t="shared" si="128"/>
        <v>17688834.91</v>
      </c>
      <c r="Y504" s="212">
        <f t="shared" si="128"/>
        <v>6189833.21</v>
      </c>
      <c r="Z504" s="212">
        <f t="shared" si="128"/>
        <v>1288481.27</v>
      </c>
      <c r="AA504" s="212">
        <f t="shared" si="128"/>
        <v>2261537.9900000002</v>
      </c>
      <c r="AB504" s="212">
        <f t="shared" si="128"/>
        <v>3472417.65</v>
      </c>
      <c r="AC504" s="212">
        <f t="shared" si="128"/>
        <v>1040747.99</v>
      </c>
      <c r="AD504" s="212">
        <f t="shared" si="128"/>
        <v>1390788.1500000001</v>
      </c>
      <c r="AE504" s="212">
        <f t="shared" si="128"/>
        <v>7427813.9399999995</v>
      </c>
      <c r="AF504" s="212">
        <f t="shared" si="128"/>
        <v>360272.62</v>
      </c>
      <c r="AG504" s="212">
        <f t="shared" si="128"/>
        <v>3572217.14</v>
      </c>
      <c r="AH504" s="212">
        <f t="shared" si="128"/>
        <v>1583668.72</v>
      </c>
      <c r="AI504" s="212">
        <f t="shared" si="128"/>
        <v>1171789.77</v>
      </c>
      <c r="AJ504" s="212">
        <f t="shared" si="128"/>
        <v>2301237.33</v>
      </c>
      <c r="AK504" s="212">
        <f t="shared" si="128"/>
        <v>1160365.72</v>
      </c>
      <c r="AL504" s="212">
        <f t="shared" si="128"/>
        <v>69230186.459999993</v>
      </c>
      <c r="AM504" s="212">
        <f t="shared" si="128"/>
        <v>3568029.51</v>
      </c>
      <c r="AN504" s="212">
        <f t="shared" si="128"/>
        <v>4173464.88</v>
      </c>
      <c r="AO504" s="212">
        <f t="shared" si="128"/>
        <v>7941147.5099999998</v>
      </c>
      <c r="AP504" s="212">
        <f t="shared" si="128"/>
        <v>1881321.8600000003</v>
      </c>
      <c r="AQ504" s="212">
        <f t="shared" si="128"/>
        <v>4384388.25</v>
      </c>
      <c r="AR504" s="212">
        <f t="shared" si="128"/>
        <v>3158162.17</v>
      </c>
      <c r="AS504" s="212">
        <f t="shared" si="128"/>
        <v>28001817.740000002</v>
      </c>
      <c r="AT504" s="212">
        <f t="shared" si="128"/>
        <v>2317041.7000000002</v>
      </c>
      <c r="AU504" s="212">
        <f t="shared" si="128"/>
        <v>5725712.5999999996</v>
      </c>
      <c r="AV504" s="212">
        <f t="shared" si="128"/>
        <v>2244593.5</v>
      </c>
      <c r="AW504" s="212">
        <f t="shared" si="128"/>
        <v>1811073.26</v>
      </c>
      <c r="AX504" s="212">
        <f t="shared" si="128"/>
        <v>966392.05</v>
      </c>
      <c r="AY504" s="212">
        <f t="shared" si="128"/>
        <v>2823152.88</v>
      </c>
      <c r="AZ504" s="212">
        <f t="shared" si="128"/>
        <v>1950956.68</v>
      </c>
      <c r="BA504" s="212">
        <f t="shared" si="128"/>
        <v>1066721.47</v>
      </c>
      <c r="BB504" s="212">
        <f t="shared" si="128"/>
        <v>25083820.359999999</v>
      </c>
      <c r="BC504" s="212">
        <f t="shared" si="128"/>
        <v>1102119.5</v>
      </c>
      <c r="BD504" s="212">
        <f t="shared" si="128"/>
        <v>24017824.240000002</v>
      </c>
      <c r="BE504" s="212">
        <f t="shared" si="128"/>
        <v>6042998.9799999995</v>
      </c>
      <c r="BF504" s="212">
        <f t="shared" si="128"/>
        <v>1262065.1500000001</v>
      </c>
      <c r="BG504" s="212">
        <f t="shared" si="128"/>
        <v>1123775.28</v>
      </c>
      <c r="BH504" s="212">
        <f t="shared" si="128"/>
        <v>9087738.2899999991</v>
      </c>
      <c r="BI504" s="212">
        <f t="shared" si="128"/>
        <v>765029.21</v>
      </c>
      <c r="BJ504" s="212">
        <f t="shared" si="128"/>
        <v>1219582.73</v>
      </c>
      <c r="BK504" s="212">
        <f t="shared" si="128"/>
        <v>1441683.35</v>
      </c>
      <c r="BL504" s="212">
        <f t="shared" si="128"/>
        <v>1709856.1</v>
      </c>
      <c r="BM504" s="212">
        <f t="shared" si="128"/>
        <v>14428947.620000001</v>
      </c>
      <c r="BN504" s="212">
        <f t="shared" si="128"/>
        <v>6439815.54</v>
      </c>
      <c r="BO504" s="212">
        <f t="shared" si="128"/>
        <v>3436884.25</v>
      </c>
      <c r="BP504" s="212">
        <f t="shared" si="128"/>
        <v>5043882.4399999995</v>
      </c>
      <c r="BQ504" s="212">
        <f t="shared" ref="BQ504:CM504" si="129">+BQ253+BQ254+BQ255+BQ256+BQ257+BQ258+BQ259+BQ260+BQ261+BQ262+BQ263+BQ264+BQ265+BQ267+BQ268+BQ269+BQ270+BQ271+BQ272+BQ273+BQ274</f>
        <v>3156824.34</v>
      </c>
      <c r="BR504" s="212">
        <f t="shared" si="129"/>
        <v>1705198.67</v>
      </c>
      <c r="BS504" s="212">
        <f t="shared" si="129"/>
        <v>106944602.20999998</v>
      </c>
      <c r="BT504" s="212">
        <f t="shared" si="129"/>
        <v>2665216.15</v>
      </c>
      <c r="BU504" s="212">
        <f t="shared" si="129"/>
        <v>1157783.33</v>
      </c>
      <c r="BV504" s="212">
        <f t="shared" si="129"/>
        <v>30760949.09</v>
      </c>
      <c r="BW504" s="212">
        <f t="shared" si="129"/>
        <v>3595701.39</v>
      </c>
      <c r="BX504" s="212">
        <f t="shared" si="129"/>
        <v>2103142.39</v>
      </c>
      <c r="BY504" s="212">
        <f t="shared" si="129"/>
        <v>6691706.0500000007</v>
      </c>
      <c r="BZ504" s="212">
        <f t="shared" si="129"/>
        <v>407161</v>
      </c>
      <c r="CA504" s="212">
        <f t="shared" si="129"/>
        <v>2617351.2400000002</v>
      </c>
      <c r="CB504" s="212">
        <f t="shared" si="129"/>
        <v>1625220.8800000001</v>
      </c>
      <c r="CC504" s="212">
        <f t="shared" si="129"/>
        <v>12863068.85</v>
      </c>
      <c r="CD504" s="212">
        <f t="shared" si="129"/>
        <v>9444317.6400000006</v>
      </c>
      <c r="CE504" s="212">
        <f t="shared" si="129"/>
        <v>1759696.7799999998</v>
      </c>
      <c r="CF504" s="212">
        <f t="shared" si="129"/>
        <v>10189054.77</v>
      </c>
      <c r="CG504" s="212">
        <f t="shared" si="129"/>
        <v>2399343.62</v>
      </c>
      <c r="CH504" s="212">
        <f t="shared" si="129"/>
        <v>268319.62</v>
      </c>
      <c r="CI504" s="212">
        <f t="shared" si="129"/>
        <v>2617157.58</v>
      </c>
      <c r="CJ504" s="212">
        <f t="shared" si="129"/>
        <v>1076921.28</v>
      </c>
      <c r="CK504" s="212">
        <f t="shared" si="129"/>
        <v>8991725.2899999991</v>
      </c>
      <c r="CL504" s="212">
        <f t="shared" si="129"/>
        <v>1231936.8999999999</v>
      </c>
      <c r="CM504" s="212">
        <f t="shared" si="129"/>
        <v>1162671.19</v>
      </c>
    </row>
    <row r="505" spans="2:91" s="122" customFormat="1" ht="25.95" customHeight="1">
      <c r="B505" s="122">
        <v>30</v>
      </c>
      <c r="C505" s="217" t="s">
        <v>720</v>
      </c>
      <c r="D505" s="212">
        <f>+D275+D276</f>
        <v>25348220</v>
      </c>
      <c r="E505" s="212">
        <f t="shared" ref="E505:BP505" si="130">+E275+E276</f>
        <v>750086.5</v>
      </c>
      <c r="F505" s="212">
        <f t="shared" si="130"/>
        <v>1119585</v>
      </c>
      <c r="G505" s="212">
        <f t="shared" si="130"/>
        <v>569218</v>
      </c>
      <c r="H505" s="212">
        <f t="shared" si="130"/>
        <v>270670</v>
      </c>
      <c r="I505" s="212">
        <f t="shared" si="130"/>
        <v>641467.9</v>
      </c>
      <c r="J505" s="212">
        <f t="shared" si="130"/>
        <v>2588052.1</v>
      </c>
      <c r="K505" s="212">
        <f t="shared" si="130"/>
        <v>4127243.5</v>
      </c>
      <c r="L505" s="212">
        <f t="shared" si="130"/>
        <v>1197397</v>
      </c>
      <c r="M505" s="212">
        <f t="shared" si="130"/>
        <v>696026</v>
      </c>
      <c r="N505" s="212">
        <f t="shared" si="130"/>
        <v>6063084</v>
      </c>
      <c r="O505" s="212">
        <f t="shared" si="130"/>
        <v>439888</v>
      </c>
      <c r="P505" s="212">
        <f t="shared" si="130"/>
        <v>17644210.5</v>
      </c>
      <c r="Q505" s="212">
        <f t="shared" si="130"/>
        <v>2219940</v>
      </c>
      <c r="R505" s="212">
        <f t="shared" si="130"/>
        <v>2372959</v>
      </c>
      <c r="S505" s="212">
        <f t="shared" si="130"/>
        <v>4760407.5</v>
      </c>
      <c r="T505" s="212">
        <f t="shared" si="130"/>
        <v>1915366.5</v>
      </c>
      <c r="U505" s="212">
        <f t="shared" si="130"/>
        <v>2164128.6</v>
      </c>
      <c r="V505" s="212">
        <f t="shared" si="130"/>
        <v>976890</v>
      </c>
      <c r="W505" s="212">
        <f t="shared" si="130"/>
        <v>402441</v>
      </c>
      <c r="X505" s="212">
        <f t="shared" si="130"/>
        <v>41863394.649999999</v>
      </c>
      <c r="Y505" s="212">
        <f t="shared" si="130"/>
        <v>459070</v>
      </c>
      <c r="Z505" s="212">
        <f t="shared" si="130"/>
        <v>388223.1</v>
      </c>
      <c r="AA505" s="212">
        <f t="shared" si="130"/>
        <v>959091.5</v>
      </c>
      <c r="AB505" s="212">
        <f t="shared" si="130"/>
        <v>200795.5</v>
      </c>
      <c r="AC505" s="212">
        <f t="shared" si="130"/>
        <v>360828.7</v>
      </c>
      <c r="AD505" s="212">
        <f t="shared" si="130"/>
        <v>98590</v>
      </c>
      <c r="AE505" s="212">
        <f t="shared" si="130"/>
        <v>5598102.8499999996</v>
      </c>
      <c r="AF505" s="212">
        <f t="shared" si="130"/>
        <v>348314</v>
      </c>
      <c r="AG505" s="212">
        <f t="shared" si="130"/>
        <v>618099.80000000005</v>
      </c>
      <c r="AH505" s="212">
        <f t="shared" si="130"/>
        <v>614956.30000000005</v>
      </c>
      <c r="AI505" s="212">
        <f t="shared" si="130"/>
        <v>5574716.5</v>
      </c>
      <c r="AJ505" s="212">
        <f t="shared" si="130"/>
        <v>494732</v>
      </c>
      <c r="AK505" s="212">
        <f t="shared" si="130"/>
        <v>562615.07999999996</v>
      </c>
      <c r="AL505" s="212">
        <f t="shared" si="130"/>
        <v>40731230</v>
      </c>
      <c r="AM505" s="212">
        <f t="shared" si="130"/>
        <v>779306.1</v>
      </c>
      <c r="AN505" s="212">
        <f t="shared" si="130"/>
        <v>495798.5</v>
      </c>
      <c r="AO505" s="212">
        <f t="shared" si="130"/>
        <v>1129829</v>
      </c>
      <c r="AP505" s="212">
        <f t="shared" si="130"/>
        <v>3998184</v>
      </c>
      <c r="AQ505" s="212">
        <f t="shared" si="130"/>
        <v>1035600</v>
      </c>
      <c r="AR505" s="212">
        <f t="shared" si="130"/>
        <v>311961.09999999998</v>
      </c>
      <c r="AS505" s="212">
        <f t="shared" si="130"/>
        <v>14101830</v>
      </c>
      <c r="AT505" s="212">
        <f t="shared" si="130"/>
        <v>560307.16</v>
      </c>
      <c r="AU505" s="212">
        <f t="shared" si="130"/>
        <v>4811456.5</v>
      </c>
      <c r="AV505" s="212">
        <f t="shared" si="130"/>
        <v>1655322.44</v>
      </c>
      <c r="AW505" s="212">
        <f t="shared" si="130"/>
        <v>560763.19999999995</v>
      </c>
      <c r="AX505" s="212">
        <f t="shared" si="130"/>
        <v>196082</v>
      </c>
      <c r="AY505" s="212">
        <f t="shared" si="130"/>
        <v>790357</v>
      </c>
      <c r="AZ505" s="212">
        <f t="shared" si="130"/>
        <v>940460</v>
      </c>
      <c r="BA505" s="212">
        <f t="shared" si="130"/>
        <v>395545</v>
      </c>
      <c r="BB505" s="212">
        <f t="shared" si="130"/>
        <v>15006073.23</v>
      </c>
      <c r="BC505" s="212">
        <f t="shared" si="130"/>
        <v>362302.6</v>
      </c>
      <c r="BD505" s="212">
        <f t="shared" si="130"/>
        <v>16569522</v>
      </c>
      <c r="BE505" s="212">
        <f t="shared" si="130"/>
        <v>6307778</v>
      </c>
      <c r="BF505" s="212">
        <f t="shared" si="130"/>
        <v>1009783</v>
      </c>
      <c r="BG505" s="212">
        <f t="shared" si="130"/>
        <v>132740</v>
      </c>
      <c r="BH505" s="212">
        <f t="shared" si="130"/>
        <v>6115487.5</v>
      </c>
      <c r="BI505" s="212">
        <f t="shared" si="130"/>
        <v>501303</v>
      </c>
      <c r="BJ505" s="212">
        <f t="shared" si="130"/>
        <v>367188.5</v>
      </c>
      <c r="BK505" s="212">
        <f t="shared" si="130"/>
        <v>920132.5</v>
      </c>
      <c r="BL505" s="212">
        <f t="shared" si="130"/>
        <v>591635</v>
      </c>
      <c r="BM505" s="212">
        <f t="shared" si="130"/>
        <v>11810524.59</v>
      </c>
      <c r="BN505" s="212">
        <f t="shared" si="130"/>
        <v>909063.4</v>
      </c>
      <c r="BO505" s="212">
        <f t="shared" si="130"/>
        <v>1223792.6000000001</v>
      </c>
      <c r="BP505" s="212">
        <f t="shared" si="130"/>
        <v>3553709</v>
      </c>
      <c r="BQ505" s="212">
        <f t="shared" ref="BQ505:CM505" si="131">+BQ275+BQ276</f>
        <v>1451927</v>
      </c>
      <c r="BR505" s="212">
        <f t="shared" si="131"/>
        <v>385014</v>
      </c>
      <c r="BS505" s="212">
        <f t="shared" si="131"/>
        <v>87279925.519999996</v>
      </c>
      <c r="BT505" s="212">
        <f t="shared" si="131"/>
        <v>1510039.7</v>
      </c>
      <c r="BU505" s="212">
        <f t="shared" si="131"/>
        <v>540020</v>
      </c>
      <c r="BV505" s="212">
        <f t="shared" si="131"/>
        <v>8814297.9000000004</v>
      </c>
      <c r="BW505" s="212">
        <f t="shared" si="131"/>
        <v>329965</v>
      </c>
      <c r="BX505" s="212">
        <f t="shared" si="131"/>
        <v>340540</v>
      </c>
      <c r="BY505" s="212">
        <f t="shared" si="131"/>
        <v>6597792</v>
      </c>
      <c r="BZ505" s="212">
        <f t="shared" si="131"/>
        <v>502135.5</v>
      </c>
      <c r="CA505" s="212">
        <f t="shared" si="131"/>
        <v>442881.5</v>
      </c>
      <c r="CB505" s="212">
        <f t="shared" si="131"/>
        <v>740580</v>
      </c>
      <c r="CC505" s="212">
        <f t="shared" si="131"/>
        <v>1114020</v>
      </c>
      <c r="CD505" s="212">
        <f t="shared" si="131"/>
        <v>10207686.91</v>
      </c>
      <c r="CE505" s="212">
        <f t="shared" si="131"/>
        <v>428809.5</v>
      </c>
      <c r="CF505" s="212">
        <f t="shared" si="131"/>
        <v>6737585.0499999998</v>
      </c>
      <c r="CG505" s="212">
        <f t="shared" si="131"/>
        <v>323525</v>
      </c>
      <c r="CH505" s="212">
        <f t="shared" si="131"/>
        <v>74272</v>
      </c>
      <c r="CI505" s="212">
        <f t="shared" si="131"/>
        <v>177546</v>
      </c>
      <c r="CJ505" s="212">
        <f t="shared" si="131"/>
        <v>117278.39999999999</v>
      </c>
      <c r="CK505" s="212">
        <f t="shared" si="131"/>
        <v>5470585</v>
      </c>
      <c r="CL505" s="212">
        <f t="shared" si="131"/>
        <v>278725</v>
      </c>
      <c r="CM505" s="212">
        <f t="shared" si="131"/>
        <v>264664.5</v>
      </c>
    </row>
    <row r="506" spans="2:91" s="122" customFormat="1" ht="25.95" customHeight="1">
      <c r="B506" s="122">
        <v>31</v>
      </c>
      <c r="C506" s="217" t="s">
        <v>721</v>
      </c>
      <c r="D506" s="212">
        <f>+D279+D280+D281+D282+D283</f>
        <v>13812607.840000002</v>
      </c>
      <c r="E506" s="212">
        <f t="shared" ref="E506:BP506" si="132">+E279+E280+E281+E282+E283</f>
        <v>2024157.09</v>
      </c>
      <c r="F506" s="212">
        <f t="shared" si="132"/>
        <v>1338125.2</v>
      </c>
      <c r="G506" s="212">
        <f t="shared" si="132"/>
        <v>1077495.82</v>
      </c>
      <c r="H506" s="212">
        <f t="shared" si="132"/>
        <v>754510.15</v>
      </c>
      <c r="I506" s="212">
        <f t="shared" si="132"/>
        <v>1512564.7799999998</v>
      </c>
      <c r="J506" s="212">
        <f t="shared" si="132"/>
        <v>1437036.76</v>
      </c>
      <c r="K506" s="212">
        <f t="shared" si="132"/>
        <v>3377085.67</v>
      </c>
      <c r="L506" s="212">
        <f t="shared" si="132"/>
        <v>1038323.2500000001</v>
      </c>
      <c r="M506" s="212">
        <f t="shared" si="132"/>
        <v>1629543.5</v>
      </c>
      <c r="N506" s="212">
        <f t="shared" si="132"/>
        <v>3482194.46</v>
      </c>
      <c r="O506" s="212">
        <f t="shared" si="132"/>
        <v>532786</v>
      </c>
      <c r="P506" s="212">
        <f t="shared" si="132"/>
        <v>7705402.1100000003</v>
      </c>
      <c r="Q506" s="212">
        <f t="shared" si="132"/>
        <v>1550277.64</v>
      </c>
      <c r="R506" s="212">
        <f t="shared" si="132"/>
        <v>1702071.3900000001</v>
      </c>
      <c r="S506" s="212">
        <f t="shared" si="132"/>
        <v>2221292.65</v>
      </c>
      <c r="T506" s="212">
        <f t="shared" si="132"/>
        <v>1457987.04</v>
      </c>
      <c r="U506" s="212">
        <f t="shared" si="132"/>
        <v>965338.64000000013</v>
      </c>
      <c r="V506" s="212">
        <f t="shared" si="132"/>
        <v>1342145.02</v>
      </c>
      <c r="W506" s="212">
        <f t="shared" si="132"/>
        <v>668518.89</v>
      </c>
      <c r="X506" s="212">
        <f t="shared" si="132"/>
        <v>12262672.120000001</v>
      </c>
      <c r="Y506" s="212">
        <f t="shared" si="132"/>
        <v>900773.53999999992</v>
      </c>
      <c r="Z506" s="212">
        <f t="shared" si="132"/>
        <v>1722804.16</v>
      </c>
      <c r="AA506" s="212">
        <f t="shared" si="132"/>
        <v>1727201.15</v>
      </c>
      <c r="AB506" s="212">
        <f t="shared" si="132"/>
        <v>533314.16</v>
      </c>
      <c r="AC506" s="212">
        <f t="shared" si="132"/>
        <v>629605.2300000001</v>
      </c>
      <c r="AD506" s="212">
        <f t="shared" si="132"/>
        <v>915661.65</v>
      </c>
      <c r="AE506" s="212">
        <f t="shared" si="132"/>
        <v>3609859.61</v>
      </c>
      <c r="AF506" s="212">
        <f t="shared" si="132"/>
        <v>640709.64</v>
      </c>
      <c r="AG506" s="212">
        <f t="shared" si="132"/>
        <v>1049549.6400000001</v>
      </c>
      <c r="AH506" s="212">
        <f t="shared" si="132"/>
        <v>1663348.88</v>
      </c>
      <c r="AI506" s="212">
        <f t="shared" si="132"/>
        <v>1442907.97</v>
      </c>
      <c r="AJ506" s="212">
        <f t="shared" si="132"/>
        <v>1159384.32</v>
      </c>
      <c r="AK506" s="212">
        <f t="shared" si="132"/>
        <v>740350.52</v>
      </c>
      <c r="AL506" s="212">
        <f t="shared" si="132"/>
        <v>28248284.379999999</v>
      </c>
      <c r="AM506" s="212">
        <f t="shared" si="132"/>
        <v>1374841.06</v>
      </c>
      <c r="AN506" s="212">
        <f t="shared" si="132"/>
        <v>977869.07</v>
      </c>
      <c r="AO506" s="212">
        <f t="shared" si="132"/>
        <v>2756145.84</v>
      </c>
      <c r="AP506" s="212">
        <f t="shared" si="132"/>
        <v>2450062.4899999998</v>
      </c>
      <c r="AQ506" s="212">
        <f t="shared" si="132"/>
        <v>1503927.49</v>
      </c>
      <c r="AR506" s="212">
        <f t="shared" si="132"/>
        <v>497485.77</v>
      </c>
      <c r="AS506" s="212">
        <f t="shared" si="132"/>
        <v>5654421.7999999998</v>
      </c>
      <c r="AT506" s="212">
        <f t="shared" si="132"/>
        <v>1306556.8599999999</v>
      </c>
      <c r="AU506" s="212">
        <f t="shared" si="132"/>
        <v>2657251.91</v>
      </c>
      <c r="AV506" s="212">
        <f t="shared" si="132"/>
        <v>2253829.1399999997</v>
      </c>
      <c r="AW506" s="212">
        <f t="shared" si="132"/>
        <v>993386.85</v>
      </c>
      <c r="AX506" s="212">
        <f t="shared" si="132"/>
        <v>853144.62</v>
      </c>
      <c r="AY506" s="212">
        <f t="shared" si="132"/>
        <v>1572792.73</v>
      </c>
      <c r="AZ506" s="212">
        <f t="shared" si="132"/>
        <v>1114385.1499999999</v>
      </c>
      <c r="BA506" s="212">
        <f t="shared" si="132"/>
        <v>1111269.57</v>
      </c>
      <c r="BB506" s="212">
        <f t="shared" si="132"/>
        <v>8637195.6500000004</v>
      </c>
      <c r="BC506" s="212">
        <f t="shared" si="132"/>
        <v>1056967.69</v>
      </c>
      <c r="BD506" s="212">
        <f t="shared" si="132"/>
        <v>11531945.819999998</v>
      </c>
      <c r="BE506" s="212">
        <f t="shared" si="132"/>
        <v>3894771.39</v>
      </c>
      <c r="BF506" s="212">
        <f t="shared" si="132"/>
        <v>828903.96000000008</v>
      </c>
      <c r="BG506" s="212">
        <f t="shared" si="132"/>
        <v>1352942.89</v>
      </c>
      <c r="BH506" s="212">
        <f t="shared" si="132"/>
        <v>6726139.1099999994</v>
      </c>
      <c r="BI506" s="212">
        <f t="shared" si="132"/>
        <v>744259.34</v>
      </c>
      <c r="BJ506" s="212">
        <f t="shared" si="132"/>
        <v>386462</v>
      </c>
      <c r="BK506" s="212">
        <f t="shared" si="132"/>
        <v>835972.33</v>
      </c>
      <c r="BL506" s="212">
        <f t="shared" si="132"/>
        <v>846376.59</v>
      </c>
      <c r="BM506" s="212">
        <f t="shared" si="132"/>
        <v>11155809.060000001</v>
      </c>
      <c r="BN506" s="212">
        <f t="shared" si="132"/>
        <v>2820714.4899999998</v>
      </c>
      <c r="BO506" s="212">
        <f t="shared" si="132"/>
        <v>2030046.4500000002</v>
      </c>
      <c r="BP506" s="212">
        <f t="shared" si="132"/>
        <v>2394629.98</v>
      </c>
      <c r="BQ506" s="212">
        <f t="shared" ref="BQ506:CM506" si="133">+BQ279+BQ280+BQ281+BQ282+BQ283</f>
        <v>1480875.97</v>
      </c>
      <c r="BR506" s="212">
        <f t="shared" si="133"/>
        <v>1440931.91</v>
      </c>
      <c r="BS506" s="212">
        <f t="shared" si="133"/>
        <v>31211223.059999999</v>
      </c>
      <c r="BT506" s="212">
        <f t="shared" si="133"/>
        <v>2106486.5699999998</v>
      </c>
      <c r="BU506" s="212">
        <f t="shared" si="133"/>
        <v>1368157.1</v>
      </c>
      <c r="BV506" s="212">
        <f t="shared" si="133"/>
        <v>9060149.7800000012</v>
      </c>
      <c r="BW506" s="212">
        <f t="shared" si="133"/>
        <v>638927.24999999988</v>
      </c>
      <c r="BX506" s="212">
        <f t="shared" si="133"/>
        <v>1655775.32</v>
      </c>
      <c r="BY506" s="212">
        <f t="shared" si="133"/>
        <v>4397509.79</v>
      </c>
      <c r="BZ506" s="212">
        <f t="shared" si="133"/>
        <v>1063420.44</v>
      </c>
      <c r="CA506" s="212">
        <f t="shared" si="133"/>
        <v>719107.81</v>
      </c>
      <c r="CB506" s="212">
        <f t="shared" si="133"/>
        <v>1135954.4900000002</v>
      </c>
      <c r="CC506" s="212">
        <f t="shared" si="133"/>
        <v>1885797.44</v>
      </c>
      <c r="CD506" s="212">
        <f t="shared" si="133"/>
        <v>3625834.1499999994</v>
      </c>
      <c r="CE506" s="212">
        <f t="shared" si="133"/>
        <v>2257169.3000000003</v>
      </c>
      <c r="CF506" s="212">
        <f t="shared" si="133"/>
        <v>3757639.85</v>
      </c>
      <c r="CG506" s="212">
        <f t="shared" si="133"/>
        <v>1261367.92</v>
      </c>
      <c r="CH506" s="212">
        <f t="shared" si="133"/>
        <v>1045771.34</v>
      </c>
      <c r="CI506" s="212">
        <f t="shared" si="133"/>
        <v>868672.13000000012</v>
      </c>
      <c r="CJ506" s="212">
        <f t="shared" si="133"/>
        <v>971571.7</v>
      </c>
      <c r="CK506" s="212">
        <f t="shared" si="133"/>
        <v>4539014.9000000004</v>
      </c>
      <c r="CL506" s="212">
        <f t="shared" si="133"/>
        <v>647116.28</v>
      </c>
      <c r="CM506" s="212">
        <f t="shared" si="133"/>
        <v>791471.13</v>
      </c>
    </row>
    <row r="507" spans="2:91" s="122" customFormat="1" ht="25.95" customHeight="1">
      <c r="B507" s="122">
        <v>32</v>
      </c>
      <c r="C507" s="217" t="s">
        <v>722</v>
      </c>
      <c r="D507" s="212">
        <f>+D277+D278+D284+D285+D295+D296+D297+D298+D299+D301+D302</f>
        <v>1570013.41</v>
      </c>
      <c r="E507" s="212">
        <f t="shared" ref="E507:BP507" si="134">+E277+E278+E284+E285+E295+E296+E297+E298+E299+E301+E302</f>
        <v>60036</v>
      </c>
      <c r="F507" s="212">
        <f t="shared" si="134"/>
        <v>399</v>
      </c>
      <c r="G507" s="212">
        <f t="shared" si="134"/>
        <v>45047.22</v>
      </c>
      <c r="H507" s="212">
        <f t="shared" si="134"/>
        <v>70425.440000000002</v>
      </c>
      <c r="I507" s="212">
        <f t="shared" si="134"/>
        <v>131476.24000000002</v>
      </c>
      <c r="J507" s="212">
        <f t="shared" si="134"/>
        <v>240012</v>
      </c>
      <c r="K507" s="212">
        <f t="shared" si="134"/>
        <v>47881.599999999999</v>
      </c>
      <c r="L507" s="212">
        <f t="shared" si="134"/>
        <v>70890.710000000006</v>
      </c>
      <c r="M507" s="212">
        <f t="shared" si="134"/>
        <v>196956.88999999998</v>
      </c>
      <c r="N507" s="212">
        <f t="shared" si="134"/>
        <v>882199.4</v>
      </c>
      <c r="O507" s="212">
        <f t="shared" si="134"/>
        <v>12</v>
      </c>
      <c r="P507" s="212">
        <f t="shared" si="134"/>
        <v>739037.80999999994</v>
      </c>
      <c r="Q507" s="212">
        <f t="shared" si="134"/>
        <v>212858.49</v>
      </c>
      <c r="R507" s="212">
        <f t="shared" si="134"/>
        <v>104809.62</v>
      </c>
      <c r="S507" s="212">
        <f t="shared" si="134"/>
        <v>126326.53</v>
      </c>
      <c r="T507" s="212">
        <f t="shared" si="134"/>
        <v>404104.35</v>
      </c>
      <c r="U507" s="212">
        <f t="shared" si="134"/>
        <v>94780.12</v>
      </c>
      <c r="V507" s="212">
        <f t="shared" si="134"/>
        <v>32468.69</v>
      </c>
      <c r="W507" s="212">
        <f t="shared" si="134"/>
        <v>24034.94</v>
      </c>
      <c r="X507" s="212">
        <f t="shared" si="134"/>
        <v>13973087.640000001</v>
      </c>
      <c r="Y507" s="212">
        <f t="shared" si="134"/>
        <v>363</v>
      </c>
      <c r="Z507" s="212">
        <f t="shared" si="134"/>
        <v>180871.98</v>
      </c>
      <c r="AA507" s="212">
        <f t="shared" si="134"/>
        <v>314693.42</v>
      </c>
      <c r="AB507" s="212">
        <f t="shared" si="134"/>
        <v>226283.09</v>
      </c>
      <c r="AC507" s="212">
        <f t="shared" si="134"/>
        <v>123921.09</v>
      </c>
      <c r="AD507" s="212">
        <f t="shared" si="134"/>
        <v>119346.2</v>
      </c>
      <c r="AE507" s="212">
        <f t="shared" si="134"/>
        <v>48255.89</v>
      </c>
      <c r="AF507" s="212">
        <f t="shared" si="134"/>
        <v>90747.77</v>
      </c>
      <c r="AG507" s="212">
        <f t="shared" si="134"/>
        <v>145060.91999999998</v>
      </c>
      <c r="AH507" s="212">
        <f t="shared" si="134"/>
        <v>593650.85</v>
      </c>
      <c r="AI507" s="212">
        <f t="shared" si="134"/>
        <v>2075152.8900000001</v>
      </c>
      <c r="AJ507" s="212">
        <f t="shared" si="134"/>
        <v>167470.45000000001</v>
      </c>
      <c r="AK507" s="212">
        <f t="shared" si="134"/>
        <v>193730.29</v>
      </c>
      <c r="AL507" s="212">
        <f t="shared" si="134"/>
        <v>328214.17</v>
      </c>
      <c r="AM507" s="212">
        <f t="shared" si="134"/>
        <v>610534.56000000006</v>
      </c>
      <c r="AN507" s="212">
        <f t="shared" si="134"/>
        <v>73118.33</v>
      </c>
      <c r="AO507" s="212">
        <f t="shared" si="134"/>
        <v>67276.41</v>
      </c>
      <c r="AP507" s="212">
        <f t="shared" si="134"/>
        <v>57123.77</v>
      </c>
      <c r="AQ507" s="212">
        <f t="shared" si="134"/>
        <v>160182.98000000001</v>
      </c>
      <c r="AR507" s="212">
        <f t="shared" si="134"/>
        <v>32944.959999999999</v>
      </c>
      <c r="AS507" s="212">
        <f t="shared" si="134"/>
        <v>24760.720000000001</v>
      </c>
      <c r="AT507" s="212">
        <f t="shared" si="134"/>
        <v>72613.679999999993</v>
      </c>
      <c r="AU507" s="212">
        <f t="shared" si="134"/>
        <v>91984.069999999992</v>
      </c>
      <c r="AV507" s="212">
        <f t="shared" si="134"/>
        <v>87160.36</v>
      </c>
      <c r="AW507" s="212">
        <f t="shared" si="134"/>
        <v>307142.45</v>
      </c>
      <c r="AX507" s="212">
        <f t="shared" si="134"/>
        <v>36429.57</v>
      </c>
      <c r="AY507" s="212">
        <f t="shared" si="134"/>
        <v>43104.7</v>
      </c>
      <c r="AZ507" s="212">
        <f t="shared" si="134"/>
        <v>58382.7</v>
      </c>
      <c r="BA507" s="212">
        <f t="shared" si="134"/>
        <v>48634.14</v>
      </c>
      <c r="BB507" s="212">
        <f t="shared" si="134"/>
        <v>840949.57</v>
      </c>
      <c r="BC507" s="212">
        <f t="shared" si="134"/>
        <v>40119.72</v>
      </c>
      <c r="BD507" s="212">
        <f t="shared" si="134"/>
        <v>10930178</v>
      </c>
      <c r="BE507" s="212">
        <f t="shared" si="134"/>
        <v>1166287.74</v>
      </c>
      <c r="BF507" s="212">
        <f t="shared" si="134"/>
        <v>8099</v>
      </c>
      <c r="BG507" s="212">
        <f t="shared" si="134"/>
        <v>36</v>
      </c>
      <c r="BH507" s="212">
        <f t="shared" si="134"/>
        <v>9525.51</v>
      </c>
      <c r="BI507" s="212">
        <f t="shared" si="134"/>
        <v>46144.4</v>
      </c>
      <c r="BJ507" s="212">
        <f t="shared" si="134"/>
        <v>60724.72</v>
      </c>
      <c r="BK507" s="212">
        <f t="shared" si="134"/>
        <v>120814.55</v>
      </c>
      <c r="BL507" s="212">
        <f t="shared" si="134"/>
        <v>480295.58</v>
      </c>
      <c r="BM507" s="212">
        <f t="shared" si="134"/>
        <v>32491.489999999998</v>
      </c>
      <c r="BN507" s="212">
        <f t="shared" si="134"/>
        <v>358829.1</v>
      </c>
      <c r="BO507" s="212">
        <f t="shared" si="134"/>
        <v>250011.28</v>
      </c>
      <c r="BP507" s="212">
        <f t="shared" si="134"/>
        <v>526136</v>
      </c>
      <c r="BQ507" s="212">
        <f t="shared" ref="BQ507:CM507" si="135">+BQ277+BQ278+BQ284+BQ285+BQ295+BQ296+BQ297+BQ298+BQ299+BQ301+BQ302</f>
        <v>553623.05000000005</v>
      </c>
      <c r="BR507" s="212">
        <f t="shared" si="135"/>
        <v>628801</v>
      </c>
      <c r="BS507" s="212">
        <f t="shared" si="135"/>
        <v>881688.44</v>
      </c>
      <c r="BT507" s="212">
        <f t="shared" si="135"/>
        <v>30</v>
      </c>
      <c r="BU507" s="212">
        <f t="shared" si="135"/>
        <v>120866.01000000001</v>
      </c>
      <c r="BV507" s="212">
        <f t="shared" si="135"/>
        <v>1043345.73</v>
      </c>
      <c r="BW507" s="212">
        <f t="shared" si="135"/>
        <v>37612.49</v>
      </c>
      <c r="BX507" s="212">
        <f t="shared" si="135"/>
        <v>204635.53</v>
      </c>
      <c r="BY507" s="212">
        <f t="shared" si="135"/>
        <v>787440.24</v>
      </c>
      <c r="BZ507" s="212">
        <f t="shared" si="135"/>
        <v>261650.8</v>
      </c>
      <c r="CA507" s="212">
        <f t="shared" si="135"/>
        <v>377804.43</v>
      </c>
      <c r="CB507" s="212">
        <f t="shared" si="135"/>
        <v>44923.77</v>
      </c>
      <c r="CC507" s="212">
        <f t="shared" si="135"/>
        <v>923.02</v>
      </c>
      <c r="CD507" s="212">
        <f t="shared" si="135"/>
        <v>101929.20999999999</v>
      </c>
      <c r="CE507" s="212">
        <f t="shared" si="135"/>
        <v>151007.89000000001</v>
      </c>
      <c r="CF507" s="212">
        <f t="shared" si="135"/>
        <v>499943.48</v>
      </c>
      <c r="CG507" s="212">
        <f t="shared" si="135"/>
        <v>122873.07</v>
      </c>
      <c r="CH507" s="212">
        <f t="shared" si="135"/>
        <v>36912</v>
      </c>
      <c r="CI507" s="212">
        <f t="shared" si="135"/>
        <v>1202.3499999999999</v>
      </c>
      <c r="CJ507" s="212">
        <f t="shared" si="135"/>
        <v>5646</v>
      </c>
      <c r="CK507" s="212">
        <f t="shared" si="135"/>
        <v>109007.49</v>
      </c>
      <c r="CL507" s="212">
        <f t="shared" si="135"/>
        <v>590066.18000000005</v>
      </c>
      <c r="CM507" s="212">
        <f t="shared" si="135"/>
        <v>32494.48</v>
      </c>
    </row>
    <row r="508" spans="2:91" s="122" customFormat="1" ht="25.95" customHeight="1">
      <c r="B508" s="122">
        <v>33</v>
      </c>
      <c r="C508" s="218" t="s">
        <v>723</v>
      </c>
      <c r="D508" s="212">
        <f>+D303+D304+D305+D306+D307+D308+D310+D311+D312+D313</f>
        <v>2446394.5</v>
      </c>
      <c r="E508" s="212">
        <f t="shared" ref="E508:BP508" si="136">+E303+E304+E305+E306+E307+E308+E310+E311+E312+E313</f>
        <v>183600</v>
      </c>
      <c r="F508" s="212">
        <f t="shared" si="136"/>
        <v>1612679.77</v>
      </c>
      <c r="G508" s="212">
        <f t="shared" si="136"/>
        <v>643354</v>
      </c>
      <c r="H508" s="212">
        <f t="shared" si="136"/>
        <v>588211.75</v>
      </c>
      <c r="I508" s="212">
        <f t="shared" si="136"/>
        <v>4904638.42</v>
      </c>
      <c r="J508" s="212">
        <f t="shared" si="136"/>
        <v>5854813.6500000004</v>
      </c>
      <c r="K508" s="212">
        <f t="shared" si="136"/>
        <v>3044265.25</v>
      </c>
      <c r="L508" s="212">
        <f t="shared" si="136"/>
        <v>3997898.5</v>
      </c>
      <c r="M508" s="212">
        <f t="shared" si="136"/>
        <v>1244694.5</v>
      </c>
      <c r="N508" s="212">
        <f t="shared" si="136"/>
        <v>6437376.0800000001</v>
      </c>
      <c r="O508" s="212">
        <f t="shared" si="136"/>
        <v>1173868.25</v>
      </c>
      <c r="P508" s="212">
        <f t="shared" si="136"/>
        <v>5406413.0499999998</v>
      </c>
      <c r="Q508" s="212">
        <f t="shared" si="136"/>
        <v>6257238.6500000004</v>
      </c>
      <c r="R508" s="212">
        <f t="shared" si="136"/>
        <v>10177660.92</v>
      </c>
      <c r="S508" s="212">
        <f t="shared" si="136"/>
        <v>2284894.0499999998</v>
      </c>
      <c r="T508" s="212">
        <f t="shared" si="136"/>
        <v>4196688.66</v>
      </c>
      <c r="U508" s="212">
        <f t="shared" si="136"/>
        <v>2708103.59</v>
      </c>
      <c r="V508" s="212">
        <f t="shared" si="136"/>
        <v>3306383.58</v>
      </c>
      <c r="W508" s="212">
        <f t="shared" si="136"/>
        <v>1702458.03</v>
      </c>
      <c r="X508" s="212">
        <f t="shared" si="136"/>
        <v>3277749.87</v>
      </c>
      <c r="Y508" s="212">
        <f t="shared" si="136"/>
        <v>1911429</v>
      </c>
      <c r="Z508" s="212">
        <f t="shared" si="136"/>
        <v>849578.25</v>
      </c>
      <c r="AA508" s="212">
        <f t="shared" si="136"/>
        <v>112379.5</v>
      </c>
      <c r="AB508" s="212">
        <f t="shared" si="136"/>
        <v>174482.75</v>
      </c>
      <c r="AC508" s="212">
        <f t="shared" si="136"/>
        <v>2258415.66</v>
      </c>
      <c r="AD508" s="212">
        <f t="shared" si="136"/>
        <v>464877</v>
      </c>
      <c r="AE508" s="212">
        <f t="shared" si="136"/>
        <v>5054589</v>
      </c>
      <c r="AF508" s="212">
        <f t="shared" si="136"/>
        <v>246815</v>
      </c>
      <c r="AG508" s="212">
        <f t="shared" si="136"/>
        <v>2557233.52</v>
      </c>
      <c r="AH508" s="212">
        <f t="shared" si="136"/>
        <v>544627.5</v>
      </c>
      <c r="AI508" s="212">
        <f t="shared" si="136"/>
        <v>3250047.5</v>
      </c>
      <c r="AJ508" s="212">
        <f t="shared" si="136"/>
        <v>586859</v>
      </c>
      <c r="AK508" s="212">
        <f t="shared" si="136"/>
        <v>1066416</v>
      </c>
      <c r="AL508" s="212">
        <f t="shared" si="136"/>
        <v>2294516.81</v>
      </c>
      <c r="AM508" s="212">
        <f t="shared" si="136"/>
        <v>811501.5</v>
      </c>
      <c r="AN508" s="212">
        <f t="shared" si="136"/>
        <v>701608</v>
      </c>
      <c r="AO508" s="212">
        <f t="shared" si="136"/>
        <v>633861.65</v>
      </c>
      <c r="AP508" s="212">
        <f t="shared" si="136"/>
        <v>3340399.5</v>
      </c>
      <c r="AQ508" s="212">
        <f t="shared" si="136"/>
        <v>1792340.75</v>
      </c>
      <c r="AR508" s="212">
        <f t="shared" si="136"/>
        <v>350096.5</v>
      </c>
      <c r="AS508" s="212">
        <f t="shared" si="136"/>
        <v>635293.5</v>
      </c>
      <c r="AT508" s="212">
        <f t="shared" si="136"/>
        <v>526559.18999999994</v>
      </c>
      <c r="AU508" s="212">
        <f t="shared" si="136"/>
        <v>1105067.57</v>
      </c>
      <c r="AV508" s="212">
        <f t="shared" si="136"/>
        <v>1597071.99</v>
      </c>
      <c r="AW508" s="212">
        <f t="shared" si="136"/>
        <v>821124.25</v>
      </c>
      <c r="AX508" s="212">
        <f t="shared" si="136"/>
        <v>487274.35</v>
      </c>
      <c r="AY508" s="212">
        <f t="shared" si="136"/>
        <v>717257.95</v>
      </c>
      <c r="AZ508" s="212">
        <f t="shared" si="136"/>
        <v>737717.9</v>
      </c>
      <c r="BA508" s="212">
        <f t="shared" si="136"/>
        <v>930930.05</v>
      </c>
      <c r="BB508" s="212">
        <f t="shared" si="136"/>
        <v>1859916.2</v>
      </c>
      <c r="BC508" s="212">
        <f t="shared" si="136"/>
        <v>1277204.7</v>
      </c>
      <c r="BD508" s="212">
        <f t="shared" si="136"/>
        <v>2402796</v>
      </c>
      <c r="BE508" s="212">
        <f t="shared" si="136"/>
        <v>1375833.69</v>
      </c>
      <c r="BF508" s="212">
        <f t="shared" si="136"/>
        <v>2639092.17</v>
      </c>
      <c r="BG508" s="212">
        <f t="shared" si="136"/>
        <v>1200800.46</v>
      </c>
      <c r="BH508" s="212">
        <f t="shared" si="136"/>
        <v>3087920.77</v>
      </c>
      <c r="BI508" s="212">
        <f t="shared" si="136"/>
        <v>316913</v>
      </c>
      <c r="BJ508" s="212">
        <f t="shared" si="136"/>
        <v>192788</v>
      </c>
      <c r="BK508" s="212">
        <f t="shared" si="136"/>
        <v>2252827.25</v>
      </c>
      <c r="BL508" s="212">
        <f t="shared" si="136"/>
        <v>795982.38</v>
      </c>
      <c r="BM508" s="212">
        <f t="shared" si="136"/>
        <v>2777020.2</v>
      </c>
      <c r="BN508" s="212">
        <f t="shared" si="136"/>
        <v>3052556.75</v>
      </c>
      <c r="BO508" s="212">
        <f t="shared" si="136"/>
        <v>1572412.5</v>
      </c>
      <c r="BP508" s="212">
        <f t="shared" si="136"/>
        <v>1501030.25</v>
      </c>
      <c r="BQ508" s="212">
        <f t="shared" ref="BQ508:CM508" si="137">+BQ303+BQ304+BQ305+BQ306+BQ307+BQ308+BQ310+BQ311+BQ312+BQ313</f>
        <v>2304842.84</v>
      </c>
      <c r="BR508" s="212">
        <f t="shared" si="137"/>
        <v>1186744.55</v>
      </c>
      <c r="BS508" s="212">
        <f t="shared" si="137"/>
        <v>6884936.75</v>
      </c>
      <c r="BT508" s="212">
        <f t="shared" si="137"/>
        <v>660558.25</v>
      </c>
      <c r="BU508" s="212">
        <f t="shared" si="137"/>
        <v>1285860.1000000001</v>
      </c>
      <c r="BV508" s="212">
        <f t="shared" si="137"/>
        <v>1574747.25</v>
      </c>
      <c r="BW508" s="212">
        <f t="shared" si="137"/>
        <v>723802</v>
      </c>
      <c r="BX508" s="212">
        <f t="shared" si="137"/>
        <v>1176113.95</v>
      </c>
      <c r="BY508" s="212">
        <f t="shared" si="137"/>
        <v>1094039.25</v>
      </c>
      <c r="BZ508" s="212">
        <f t="shared" si="137"/>
        <v>1236060</v>
      </c>
      <c r="CA508" s="212">
        <f t="shared" si="137"/>
        <v>129091.75</v>
      </c>
      <c r="CB508" s="212">
        <f t="shared" si="137"/>
        <v>868667.2</v>
      </c>
      <c r="CC508" s="212">
        <f t="shared" si="137"/>
        <v>1543561.17</v>
      </c>
      <c r="CD508" s="212">
        <f t="shared" si="137"/>
        <v>1455645.12</v>
      </c>
      <c r="CE508" s="212">
        <f t="shared" si="137"/>
        <v>3470045</v>
      </c>
      <c r="CF508" s="212">
        <f t="shared" si="137"/>
        <v>5274842</v>
      </c>
      <c r="CG508" s="212">
        <f t="shared" si="137"/>
        <v>1797722</v>
      </c>
      <c r="CH508" s="212">
        <f t="shared" si="137"/>
        <v>1186075.75</v>
      </c>
      <c r="CI508" s="212">
        <f t="shared" si="137"/>
        <v>1694821</v>
      </c>
      <c r="CJ508" s="212">
        <f t="shared" si="137"/>
        <v>1653883.75</v>
      </c>
      <c r="CK508" s="212">
        <f t="shared" si="137"/>
        <v>3277115.6999999997</v>
      </c>
      <c r="CL508" s="212">
        <f t="shared" si="137"/>
        <v>1208092.5</v>
      </c>
      <c r="CM508" s="212">
        <f t="shared" si="137"/>
        <v>2146520.5</v>
      </c>
    </row>
    <row r="509" spans="2:91" s="122" customFormat="1" ht="25.95" customHeight="1">
      <c r="B509" s="122">
        <v>34</v>
      </c>
      <c r="C509" s="217" t="s">
        <v>724</v>
      </c>
      <c r="D509" s="212">
        <f>+D384+D385+D386</f>
        <v>0</v>
      </c>
      <c r="E509" s="212">
        <f t="shared" ref="E509:BP509" si="138">+E384+E385+E386</f>
        <v>0</v>
      </c>
      <c r="F509" s="212">
        <f t="shared" si="138"/>
        <v>0</v>
      </c>
      <c r="G509" s="212">
        <f t="shared" si="138"/>
        <v>0</v>
      </c>
      <c r="H509" s="212">
        <f t="shared" si="138"/>
        <v>0</v>
      </c>
      <c r="I509" s="212">
        <f t="shared" si="138"/>
        <v>0</v>
      </c>
      <c r="J509" s="212">
        <f t="shared" si="138"/>
        <v>0</v>
      </c>
      <c r="K509" s="212">
        <f t="shared" si="138"/>
        <v>0</v>
      </c>
      <c r="L509" s="212">
        <f t="shared" si="138"/>
        <v>0</v>
      </c>
      <c r="M509" s="212">
        <f t="shared" si="138"/>
        <v>0</v>
      </c>
      <c r="N509" s="212">
        <f t="shared" si="138"/>
        <v>0</v>
      </c>
      <c r="O509" s="212">
        <f t="shared" si="138"/>
        <v>0</v>
      </c>
      <c r="P509" s="212">
        <f t="shared" si="138"/>
        <v>0</v>
      </c>
      <c r="Q509" s="212">
        <f t="shared" si="138"/>
        <v>0</v>
      </c>
      <c r="R509" s="212">
        <f t="shared" si="138"/>
        <v>0</v>
      </c>
      <c r="S509" s="212">
        <f t="shared" si="138"/>
        <v>0</v>
      </c>
      <c r="T509" s="212">
        <f t="shared" si="138"/>
        <v>0</v>
      </c>
      <c r="U509" s="212">
        <f t="shared" si="138"/>
        <v>0</v>
      </c>
      <c r="V509" s="212">
        <f t="shared" si="138"/>
        <v>0</v>
      </c>
      <c r="W509" s="212">
        <f t="shared" si="138"/>
        <v>0</v>
      </c>
      <c r="X509" s="212">
        <f t="shared" si="138"/>
        <v>0</v>
      </c>
      <c r="Y509" s="212">
        <f t="shared" si="138"/>
        <v>0</v>
      </c>
      <c r="Z509" s="212">
        <f t="shared" si="138"/>
        <v>0</v>
      </c>
      <c r="AA509" s="212">
        <f t="shared" si="138"/>
        <v>0</v>
      </c>
      <c r="AB509" s="212">
        <f t="shared" si="138"/>
        <v>0</v>
      </c>
      <c r="AC509" s="212">
        <f t="shared" si="138"/>
        <v>0</v>
      </c>
      <c r="AD509" s="212">
        <f t="shared" si="138"/>
        <v>0</v>
      </c>
      <c r="AE509" s="212">
        <f t="shared" si="138"/>
        <v>0</v>
      </c>
      <c r="AF509" s="212">
        <f t="shared" si="138"/>
        <v>0</v>
      </c>
      <c r="AG509" s="212">
        <f t="shared" si="138"/>
        <v>0</v>
      </c>
      <c r="AH509" s="212">
        <f t="shared" si="138"/>
        <v>0</v>
      </c>
      <c r="AI509" s="212">
        <f t="shared" si="138"/>
        <v>0</v>
      </c>
      <c r="AJ509" s="212">
        <f t="shared" si="138"/>
        <v>0</v>
      </c>
      <c r="AK509" s="212">
        <f t="shared" si="138"/>
        <v>0</v>
      </c>
      <c r="AL509" s="212">
        <f t="shared" si="138"/>
        <v>0</v>
      </c>
      <c r="AM509" s="212">
        <f t="shared" si="138"/>
        <v>26890</v>
      </c>
      <c r="AN509" s="212">
        <f t="shared" si="138"/>
        <v>0</v>
      </c>
      <c r="AO509" s="212">
        <f t="shared" si="138"/>
        <v>0</v>
      </c>
      <c r="AP509" s="212">
        <f t="shared" si="138"/>
        <v>0</v>
      </c>
      <c r="AQ509" s="212">
        <f t="shared" si="138"/>
        <v>0</v>
      </c>
      <c r="AR509" s="212">
        <f t="shared" si="138"/>
        <v>0</v>
      </c>
      <c r="AS509" s="212">
        <f t="shared" si="138"/>
        <v>623876</v>
      </c>
      <c r="AT509" s="212">
        <f t="shared" si="138"/>
        <v>0</v>
      </c>
      <c r="AU509" s="212">
        <f t="shared" si="138"/>
        <v>150000</v>
      </c>
      <c r="AV509" s="212">
        <f t="shared" si="138"/>
        <v>0</v>
      </c>
      <c r="AW509" s="212">
        <f t="shared" si="138"/>
        <v>0</v>
      </c>
      <c r="AX509" s="212">
        <f t="shared" si="138"/>
        <v>136688</v>
      </c>
      <c r="AY509" s="212">
        <f t="shared" si="138"/>
        <v>0</v>
      </c>
      <c r="AZ509" s="212">
        <f t="shared" si="138"/>
        <v>0</v>
      </c>
      <c r="BA509" s="212">
        <f t="shared" si="138"/>
        <v>0</v>
      </c>
      <c r="BB509" s="212">
        <f t="shared" si="138"/>
        <v>0</v>
      </c>
      <c r="BC509" s="212">
        <f t="shared" si="138"/>
        <v>224600</v>
      </c>
      <c r="BD509" s="212">
        <f t="shared" si="138"/>
        <v>0</v>
      </c>
      <c r="BE509" s="212">
        <f t="shared" si="138"/>
        <v>0</v>
      </c>
      <c r="BF509" s="212">
        <f t="shared" si="138"/>
        <v>387555.89</v>
      </c>
      <c r="BG509" s="212">
        <f t="shared" si="138"/>
        <v>0</v>
      </c>
      <c r="BH509" s="212">
        <f t="shared" si="138"/>
        <v>2852000</v>
      </c>
      <c r="BI509" s="212">
        <f t="shared" si="138"/>
        <v>0</v>
      </c>
      <c r="BJ509" s="212">
        <f t="shared" si="138"/>
        <v>0</v>
      </c>
      <c r="BK509" s="212">
        <f t="shared" si="138"/>
        <v>0</v>
      </c>
      <c r="BL509" s="212">
        <f t="shared" si="138"/>
        <v>0</v>
      </c>
      <c r="BM509" s="212">
        <f t="shared" si="138"/>
        <v>0</v>
      </c>
      <c r="BN509" s="212">
        <f t="shared" si="138"/>
        <v>0</v>
      </c>
      <c r="BO509" s="212">
        <f t="shared" si="138"/>
        <v>0</v>
      </c>
      <c r="BP509" s="212">
        <f t="shared" si="138"/>
        <v>0</v>
      </c>
      <c r="BQ509" s="212">
        <f t="shared" ref="BQ509:CM509" si="139">+BQ384+BQ385+BQ386</f>
        <v>0</v>
      </c>
      <c r="BR509" s="212">
        <f t="shared" si="139"/>
        <v>0</v>
      </c>
      <c r="BS509" s="212">
        <f t="shared" si="139"/>
        <v>12936000</v>
      </c>
      <c r="BT509" s="212">
        <f t="shared" si="139"/>
        <v>0</v>
      </c>
      <c r="BU509" s="212">
        <f t="shared" si="139"/>
        <v>0</v>
      </c>
      <c r="BV509" s="212">
        <f t="shared" si="139"/>
        <v>0</v>
      </c>
      <c r="BW509" s="212">
        <f t="shared" si="139"/>
        <v>0</v>
      </c>
      <c r="BX509" s="212">
        <f t="shared" si="139"/>
        <v>0</v>
      </c>
      <c r="BY509" s="212">
        <f t="shared" si="139"/>
        <v>0</v>
      </c>
      <c r="BZ509" s="212">
        <f t="shared" si="139"/>
        <v>3542.49</v>
      </c>
      <c r="CA509" s="212">
        <f t="shared" si="139"/>
        <v>0</v>
      </c>
      <c r="CB509" s="212">
        <f t="shared" si="139"/>
        <v>0</v>
      </c>
      <c r="CC509" s="212">
        <f t="shared" si="139"/>
        <v>0</v>
      </c>
      <c r="CD509" s="212">
        <f t="shared" si="139"/>
        <v>0</v>
      </c>
      <c r="CE509" s="212">
        <f t="shared" si="139"/>
        <v>0</v>
      </c>
      <c r="CF509" s="212">
        <f t="shared" si="139"/>
        <v>0</v>
      </c>
      <c r="CG509" s="212">
        <f t="shared" si="139"/>
        <v>0</v>
      </c>
      <c r="CH509" s="212">
        <f t="shared" si="139"/>
        <v>0</v>
      </c>
      <c r="CI509" s="212">
        <f t="shared" si="139"/>
        <v>0</v>
      </c>
      <c r="CJ509" s="212">
        <f t="shared" si="139"/>
        <v>0</v>
      </c>
      <c r="CK509" s="212">
        <f t="shared" si="139"/>
        <v>0</v>
      </c>
      <c r="CL509" s="212">
        <f t="shared" si="139"/>
        <v>0</v>
      </c>
      <c r="CM509" s="212">
        <f t="shared" si="139"/>
        <v>0</v>
      </c>
    </row>
    <row r="510" spans="2:91" s="122" customFormat="1" ht="25.95" customHeight="1">
      <c r="B510" s="122">
        <v>35</v>
      </c>
      <c r="C510" s="218" t="s">
        <v>725</v>
      </c>
      <c r="D510" s="212">
        <f>+D402+D403+D404+D405+D406+D407+D408+D409+D410+D411+D412+D413+D414+D415+D416+D417+D418+D419+D420+D421+D432+D433+D434+D435+D436+D437+D438+D439+D440+D441+D442+D443+D444+D445</f>
        <v>6192950</v>
      </c>
      <c r="E510" s="212">
        <f t="shared" ref="E510:BP510" si="140">+E402+E403+E404+E405+E406+E407+E408+E409+E410+E411+E412+E413+E414+E415+E416+E417+E418+E419+E420+E421+E432+E433+E434+E435+E436+E437+E438+E439+E440+E441+E442+E443+E444+E445</f>
        <v>4214988.66</v>
      </c>
      <c r="F510" s="212">
        <f t="shared" si="140"/>
        <v>2963476.75</v>
      </c>
      <c r="G510" s="212">
        <f t="shared" si="140"/>
        <v>522630</v>
      </c>
      <c r="H510" s="212">
        <f t="shared" si="140"/>
        <v>567500</v>
      </c>
      <c r="I510" s="212">
        <f t="shared" si="140"/>
        <v>3617831.1599999997</v>
      </c>
      <c r="J510" s="212">
        <f t="shared" si="140"/>
        <v>11562442.4</v>
      </c>
      <c r="K510" s="212">
        <f t="shared" si="140"/>
        <v>10303115.380000001</v>
      </c>
      <c r="L510" s="212">
        <f t="shared" si="140"/>
        <v>718094</v>
      </c>
      <c r="M510" s="212">
        <f t="shared" si="140"/>
        <v>3741600.28</v>
      </c>
      <c r="N510" s="212">
        <f t="shared" si="140"/>
        <v>3184383.14</v>
      </c>
      <c r="O510" s="212">
        <f t="shared" si="140"/>
        <v>778628</v>
      </c>
      <c r="P510" s="212">
        <f t="shared" si="140"/>
        <v>10751325.92</v>
      </c>
      <c r="Q510" s="212">
        <f t="shared" si="140"/>
        <v>1357575.45</v>
      </c>
      <c r="R510" s="212">
        <f t="shared" si="140"/>
        <v>3190609.21</v>
      </c>
      <c r="S510" s="212">
        <f t="shared" si="140"/>
        <v>3924084.01</v>
      </c>
      <c r="T510" s="212">
        <f t="shared" si="140"/>
        <v>1080155</v>
      </c>
      <c r="U510" s="212">
        <f t="shared" si="140"/>
        <v>1061902.42</v>
      </c>
      <c r="V510" s="212">
        <f t="shared" si="140"/>
        <v>2038439.12</v>
      </c>
      <c r="W510" s="212">
        <f t="shared" si="140"/>
        <v>909611.4</v>
      </c>
      <c r="X510" s="212">
        <f t="shared" si="140"/>
        <v>1667174.26</v>
      </c>
      <c r="Y510" s="212">
        <f t="shared" si="140"/>
        <v>4296409.3</v>
      </c>
      <c r="Z510" s="212">
        <f t="shared" si="140"/>
        <v>1477339.46</v>
      </c>
      <c r="AA510" s="212">
        <f t="shared" si="140"/>
        <v>1708353</v>
      </c>
      <c r="AB510" s="212">
        <f t="shared" si="140"/>
        <v>352828.04</v>
      </c>
      <c r="AC510" s="212">
        <f t="shared" si="140"/>
        <v>1523467</v>
      </c>
      <c r="AD510" s="212">
        <f t="shared" si="140"/>
        <v>2072703.21</v>
      </c>
      <c r="AE510" s="212">
        <f t="shared" si="140"/>
        <v>2394031</v>
      </c>
      <c r="AF510" s="212">
        <f t="shared" si="140"/>
        <v>493486</v>
      </c>
      <c r="AG510" s="212">
        <f t="shared" si="140"/>
        <v>786932.24</v>
      </c>
      <c r="AH510" s="212">
        <f t="shared" si="140"/>
        <v>934577.25</v>
      </c>
      <c r="AI510" s="212">
        <f t="shared" si="140"/>
        <v>1392307.0699999998</v>
      </c>
      <c r="AJ510" s="212">
        <f t="shared" si="140"/>
        <v>3742446</v>
      </c>
      <c r="AK510" s="212">
        <f t="shared" si="140"/>
        <v>1266811.5</v>
      </c>
      <c r="AL510" s="212">
        <f t="shared" si="140"/>
        <v>1691344.72</v>
      </c>
      <c r="AM510" s="212">
        <f t="shared" si="140"/>
        <v>230640.39</v>
      </c>
      <c r="AN510" s="212">
        <f t="shared" si="140"/>
        <v>407830</v>
      </c>
      <c r="AO510" s="212">
        <f t="shared" si="140"/>
        <v>9347562</v>
      </c>
      <c r="AP510" s="212">
        <f t="shared" si="140"/>
        <v>427996.9</v>
      </c>
      <c r="AQ510" s="212">
        <f t="shared" si="140"/>
        <v>413061</v>
      </c>
      <c r="AR510" s="212">
        <f t="shared" si="140"/>
        <v>80000</v>
      </c>
      <c r="AS510" s="212">
        <f t="shared" si="140"/>
        <v>2940331.5300000003</v>
      </c>
      <c r="AT510" s="212">
        <f t="shared" si="140"/>
        <v>227002</v>
      </c>
      <c r="AU510" s="212">
        <f t="shared" si="140"/>
        <v>5047202.0199999996</v>
      </c>
      <c r="AV510" s="212">
        <f t="shared" si="140"/>
        <v>217397.66</v>
      </c>
      <c r="AW510" s="212">
        <f t="shared" si="140"/>
        <v>2787345</v>
      </c>
      <c r="AX510" s="212">
        <f t="shared" si="140"/>
        <v>17458</v>
      </c>
      <c r="AY510" s="212">
        <f t="shared" si="140"/>
        <v>26500</v>
      </c>
      <c r="AZ510" s="212">
        <f t="shared" si="140"/>
        <v>845492</v>
      </c>
      <c r="BA510" s="212">
        <f t="shared" si="140"/>
        <v>249320</v>
      </c>
      <c r="BB510" s="212">
        <f t="shared" si="140"/>
        <v>284652</v>
      </c>
      <c r="BC510" s="212">
        <f t="shared" si="140"/>
        <v>29539</v>
      </c>
      <c r="BD510" s="212">
        <f t="shared" si="140"/>
        <v>12571430.99</v>
      </c>
      <c r="BE510" s="212">
        <f t="shared" si="140"/>
        <v>8703.68</v>
      </c>
      <c r="BF510" s="212">
        <f t="shared" si="140"/>
        <v>0</v>
      </c>
      <c r="BG510" s="212">
        <f t="shared" si="140"/>
        <v>3480907.54</v>
      </c>
      <c r="BH510" s="212">
        <f t="shared" si="140"/>
        <v>91815.82</v>
      </c>
      <c r="BI510" s="212">
        <f t="shared" si="140"/>
        <v>0</v>
      </c>
      <c r="BJ510" s="212">
        <f t="shared" si="140"/>
        <v>29600</v>
      </c>
      <c r="BK510" s="212">
        <f t="shared" si="140"/>
        <v>62472</v>
      </c>
      <c r="BL510" s="212">
        <f t="shared" si="140"/>
        <v>212206</v>
      </c>
      <c r="BM510" s="212">
        <f t="shared" si="140"/>
        <v>897000</v>
      </c>
      <c r="BN510" s="212">
        <f t="shared" si="140"/>
        <v>595284</v>
      </c>
      <c r="BO510" s="212">
        <f t="shared" si="140"/>
        <v>375400</v>
      </c>
      <c r="BP510" s="212">
        <f t="shared" si="140"/>
        <v>280033</v>
      </c>
      <c r="BQ510" s="212">
        <f t="shared" ref="BQ510:CM510" si="141">+BQ402+BQ403+BQ404+BQ405+BQ406+BQ407+BQ408+BQ409+BQ410+BQ411+BQ412+BQ413+BQ414+BQ415+BQ416+BQ417+BQ418+BQ419+BQ420+BQ421+BQ432+BQ433+BQ434+BQ435+BQ436+BQ437+BQ438+BQ439+BQ440+BQ441+BQ442+BQ443+BQ444+BQ445</f>
        <v>1509416</v>
      </c>
      <c r="BR510" s="212">
        <f t="shared" si="141"/>
        <v>323470</v>
      </c>
      <c r="BS510" s="212">
        <f t="shared" si="141"/>
        <v>13765525.5</v>
      </c>
      <c r="BT510" s="212">
        <f t="shared" si="141"/>
        <v>562378.46</v>
      </c>
      <c r="BU510" s="212">
        <f t="shared" si="141"/>
        <v>1425988.05</v>
      </c>
      <c r="BV510" s="212">
        <f t="shared" si="141"/>
        <v>4087149.33</v>
      </c>
      <c r="BW510" s="212">
        <f t="shared" si="141"/>
        <v>2144048.34</v>
      </c>
      <c r="BX510" s="212">
        <f t="shared" si="141"/>
        <v>418635</v>
      </c>
      <c r="BY510" s="212">
        <f t="shared" si="141"/>
        <v>1731498.5699999998</v>
      </c>
      <c r="BZ510" s="212">
        <f t="shared" si="141"/>
        <v>7111</v>
      </c>
      <c r="CA510" s="212">
        <f t="shared" si="141"/>
        <v>362700</v>
      </c>
      <c r="CB510" s="212">
        <f t="shared" si="141"/>
        <v>1462838.65</v>
      </c>
      <c r="CC510" s="212">
        <f t="shared" si="141"/>
        <v>3568931.27</v>
      </c>
      <c r="CD510" s="212">
        <f t="shared" si="141"/>
        <v>1307635.3999999999</v>
      </c>
      <c r="CE510" s="212">
        <f t="shared" si="141"/>
        <v>3162176.68</v>
      </c>
      <c r="CF510" s="212">
        <f t="shared" si="141"/>
        <v>464126.78</v>
      </c>
      <c r="CG510" s="212">
        <f t="shared" si="141"/>
        <v>371729.92000000004</v>
      </c>
      <c r="CH510" s="212">
        <f t="shared" si="141"/>
        <v>436036.25</v>
      </c>
      <c r="CI510" s="212">
        <f t="shared" si="141"/>
        <v>483837.7</v>
      </c>
      <c r="CJ510" s="212">
        <f t="shared" si="141"/>
        <v>1241210.95</v>
      </c>
      <c r="CK510" s="212">
        <f t="shared" si="141"/>
        <v>2208027.29</v>
      </c>
      <c r="CL510" s="212">
        <f t="shared" si="141"/>
        <v>1477276.44</v>
      </c>
      <c r="CM510" s="212">
        <f t="shared" si="141"/>
        <v>790670.4</v>
      </c>
    </row>
    <row r="511" spans="2:91" s="122" customFormat="1" ht="25.95" customHeight="1">
      <c r="B511" s="122">
        <v>36</v>
      </c>
      <c r="C511" s="217" t="s">
        <v>726</v>
      </c>
      <c r="D511" s="212">
        <f>+D422+D423+D424+D425+D426+D427+D428+D429+D430+D431</f>
        <v>4575128.78</v>
      </c>
      <c r="E511" s="212">
        <f t="shared" ref="E511:BP511" si="142">+E422+E423+E424+E425+E426+E427+E428+E429+E430+E431</f>
        <v>0</v>
      </c>
      <c r="F511" s="212">
        <f t="shared" si="142"/>
        <v>0</v>
      </c>
      <c r="G511" s="212">
        <f t="shared" si="142"/>
        <v>0</v>
      </c>
      <c r="H511" s="212">
        <f t="shared" si="142"/>
        <v>0</v>
      </c>
      <c r="I511" s="212">
        <f t="shared" si="142"/>
        <v>0</v>
      </c>
      <c r="J511" s="212">
        <f t="shared" si="142"/>
        <v>0</v>
      </c>
      <c r="K511" s="212">
        <f t="shared" si="142"/>
        <v>0</v>
      </c>
      <c r="L511" s="212">
        <f t="shared" si="142"/>
        <v>0</v>
      </c>
      <c r="M511" s="212">
        <f t="shared" si="142"/>
        <v>0</v>
      </c>
      <c r="N511" s="212">
        <f t="shared" si="142"/>
        <v>0</v>
      </c>
      <c r="O511" s="212">
        <f t="shared" si="142"/>
        <v>0</v>
      </c>
      <c r="P511" s="212">
        <f t="shared" si="142"/>
        <v>21128.080000000002</v>
      </c>
      <c r="Q511" s="212">
        <f t="shared" si="142"/>
        <v>0</v>
      </c>
      <c r="R511" s="212">
        <f t="shared" si="142"/>
        <v>0</v>
      </c>
      <c r="S511" s="212">
        <f t="shared" si="142"/>
        <v>0</v>
      </c>
      <c r="T511" s="212">
        <f t="shared" si="142"/>
        <v>0</v>
      </c>
      <c r="U511" s="212">
        <f t="shared" si="142"/>
        <v>0</v>
      </c>
      <c r="V511" s="212">
        <f t="shared" si="142"/>
        <v>0</v>
      </c>
      <c r="W511" s="212">
        <f t="shared" si="142"/>
        <v>0</v>
      </c>
      <c r="X511" s="212">
        <f t="shared" si="142"/>
        <v>221300</v>
      </c>
      <c r="Y511" s="212">
        <f t="shared" si="142"/>
        <v>0</v>
      </c>
      <c r="Z511" s="212">
        <f t="shared" si="142"/>
        <v>0</v>
      </c>
      <c r="AA511" s="212">
        <f t="shared" si="142"/>
        <v>0</v>
      </c>
      <c r="AB511" s="212">
        <f t="shared" si="142"/>
        <v>0</v>
      </c>
      <c r="AC511" s="212">
        <f t="shared" si="142"/>
        <v>0</v>
      </c>
      <c r="AD511" s="212">
        <f t="shared" si="142"/>
        <v>0</v>
      </c>
      <c r="AE511" s="212">
        <f t="shared" si="142"/>
        <v>0</v>
      </c>
      <c r="AF511" s="212">
        <f t="shared" si="142"/>
        <v>0</v>
      </c>
      <c r="AG511" s="212">
        <f t="shared" si="142"/>
        <v>0</v>
      </c>
      <c r="AH511" s="212">
        <f t="shared" si="142"/>
        <v>0</v>
      </c>
      <c r="AI511" s="212">
        <f t="shared" si="142"/>
        <v>0</v>
      </c>
      <c r="AJ511" s="212">
        <f t="shared" si="142"/>
        <v>0</v>
      </c>
      <c r="AK511" s="212">
        <f t="shared" si="142"/>
        <v>0</v>
      </c>
      <c r="AL511" s="212">
        <f t="shared" si="142"/>
        <v>1747.05</v>
      </c>
      <c r="AM511" s="212">
        <f t="shared" si="142"/>
        <v>0</v>
      </c>
      <c r="AN511" s="212">
        <f t="shared" si="142"/>
        <v>0</v>
      </c>
      <c r="AO511" s="212">
        <f t="shared" si="142"/>
        <v>0</v>
      </c>
      <c r="AP511" s="212">
        <f t="shared" si="142"/>
        <v>0</v>
      </c>
      <c r="AQ511" s="212">
        <f t="shared" si="142"/>
        <v>17313.04</v>
      </c>
      <c r="AR511" s="212">
        <f t="shared" si="142"/>
        <v>0</v>
      </c>
      <c r="AS511" s="212">
        <f t="shared" si="142"/>
        <v>247215.03</v>
      </c>
      <c r="AT511" s="212">
        <f t="shared" si="142"/>
        <v>0</v>
      </c>
      <c r="AU511" s="212">
        <f t="shared" si="142"/>
        <v>0</v>
      </c>
      <c r="AV511" s="212">
        <f t="shared" si="142"/>
        <v>0</v>
      </c>
      <c r="AW511" s="212">
        <f t="shared" si="142"/>
        <v>0</v>
      </c>
      <c r="AX511" s="212">
        <f t="shared" si="142"/>
        <v>0</v>
      </c>
      <c r="AY511" s="212">
        <f t="shared" si="142"/>
        <v>0</v>
      </c>
      <c r="AZ511" s="212">
        <f t="shared" si="142"/>
        <v>0</v>
      </c>
      <c r="BA511" s="212">
        <f t="shared" si="142"/>
        <v>0</v>
      </c>
      <c r="BB511" s="212">
        <f t="shared" si="142"/>
        <v>289.42</v>
      </c>
      <c r="BC511" s="212">
        <f t="shared" si="142"/>
        <v>0</v>
      </c>
      <c r="BD511" s="212">
        <f t="shared" si="142"/>
        <v>1953203.07</v>
      </c>
      <c r="BE511" s="212">
        <f t="shared" si="142"/>
        <v>0</v>
      </c>
      <c r="BF511" s="212">
        <f t="shared" si="142"/>
        <v>0</v>
      </c>
      <c r="BG511" s="212">
        <f t="shared" si="142"/>
        <v>0</v>
      </c>
      <c r="BH511" s="212">
        <f t="shared" si="142"/>
        <v>13472.84</v>
      </c>
      <c r="BI511" s="212">
        <f t="shared" si="142"/>
        <v>0</v>
      </c>
      <c r="BJ511" s="212">
        <f t="shared" si="142"/>
        <v>0</v>
      </c>
      <c r="BK511" s="212">
        <f t="shared" si="142"/>
        <v>0</v>
      </c>
      <c r="BL511" s="212">
        <f t="shared" si="142"/>
        <v>0</v>
      </c>
      <c r="BM511" s="212">
        <f t="shared" si="142"/>
        <v>25338149</v>
      </c>
      <c r="BN511" s="212">
        <f t="shared" si="142"/>
        <v>0</v>
      </c>
      <c r="BO511" s="212">
        <f t="shared" si="142"/>
        <v>0</v>
      </c>
      <c r="BP511" s="212">
        <f t="shared" si="142"/>
        <v>0</v>
      </c>
      <c r="BQ511" s="212">
        <f t="shared" ref="BQ511:CM511" si="143">+BQ422+BQ423+BQ424+BQ425+BQ426+BQ427+BQ428+BQ429+BQ430+BQ431</f>
        <v>0</v>
      </c>
      <c r="BR511" s="212">
        <f t="shared" si="143"/>
        <v>0</v>
      </c>
      <c r="BS511" s="212">
        <f t="shared" si="143"/>
        <v>16035083.43</v>
      </c>
      <c r="BT511" s="212">
        <f t="shared" si="143"/>
        <v>0</v>
      </c>
      <c r="BU511" s="212">
        <f t="shared" si="143"/>
        <v>0</v>
      </c>
      <c r="BV511" s="212">
        <f t="shared" si="143"/>
        <v>0</v>
      </c>
      <c r="BW511" s="212">
        <f t="shared" si="143"/>
        <v>0</v>
      </c>
      <c r="BX511" s="212">
        <f t="shared" si="143"/>
        <v>0</v>
      </c>
      <c r="BY511" s="212">
        <f t="shared" si="143"/>
        <v>0</v>
      </c>
      <c r="BZ511" s="212">
        <f t="shared" si="143"/>
        <v>0</v>
      </c>
      <c r="CA511" s="212">
        <f t="shared" si="143"/>
        <v>0</v>
      </c>
      <c r="CB511" s="212">
        <f t="shared" si="143"/>
        <v>0</v>
      </c>
      <c r="CC511" s="212">
        <f t="shared" si="143"/>
        <v>0</v>
      </c>
      <c r="CD511" s="212">
        <f t="shared" si="143"/>
        <v>0</v>
      </c>
      <c r="CE511" s="212">
        <f t="shared" si="143"/>
        <v>0</v>
      </c>
      <c r="CF511" s="212">
        <f t="shared" si="143"/>
        <v>0</v>
      </c>
      <c r="CG511" s="212">
        <f t="shared" si="143"/>
        <v>0</v>
      </c>
      <c r="CH511" s="212">
        <f t="shared" si="143"/>
        <v>0</v>
      </c>
      <c r="CI511" s="212">
        <f t="shared" si="143"/>
        <v>2406.92</v>
      </c>
      <c r="CJ511" s="212">
        <f t="shared" si="143"/>
        <v>0</v>
      </c>
      <c r="CK511" s="212">
        <f t="shared" si="143"/>
        <v>0</v>
      </c>
      <c r="CL511" s="212">
        <f t="shared" si="143"/>
        <v>0</v>
      </c>
      <c r="CM511" s="212">
        <f t="shared" si="143"/>
        <v>0</v>
      </c>
    </row>
    <row r="512" spans="2:91" s="122" customFormat="1" ht="25.95" customHeight="1">
      <c r="B512" s="122">
        <v>37</v>
      </c>
      <c r="C512" s="217" t="s">
        <v>727</v>
      </c>
      <c r="D512" s="212">
        <f>+D387+D388+D389+D390+D391+D392+D393+D394+D395+D396+D397+D398+D399+D400+D401+D402+D403+D404+D405</f>
        <v>5933114.2999999998</v>
      </c>
      <c r="E512" s="212">
        <f t="shared" ref="E512:BP512" si="144">+E387+E388+E389+E390+E391+E392+E393+E394+E395+E396+E397+E398+E399+E400+E401+E402+E403+E404+E405</f>
        <v>14253.650000000001</v>
      </c>
      <c r="F512" s="212">
        <f t="shared" si="144"/>
        <v>29000.34</v>
      </c>
      <c r="G512" s="212">
        <f t="shared" si="144"/>
        <v>34736.14</v>
      </c>
      <c r="H512" s="212">
        <f t="shared" si="144"/>
        <v>218086.76</v>
      </c>
      <c r="I512" s="212">
        <f t="shared" si="144"/>
        <v>795442.28999999992</v>
      </c>
      <c r="J512" s="212">
        <f t="shared" si="144"/>
        <v>28979.079999999998</v>
      </c>
      <c r="K512" s="212">
        <f t="shared" si="144"/>
        <v>3152833.81</v>
      </c>
      <c r="L512" s="212">
        <f t="shared" si="144"/>
        <v>69536.87</v>
      </c>
      <c r="M512" s="212">
        <f t="shared" si="144"/>
        <v>91721.96</v>
      </c>
      <c r="N512" s="212">
        <f t="shared" si="144"/>
        <v>152494.19</v>
      </c>
      <c r="O512" s="212">
        <f t="shared" si="144"/>
        <v>8476.9399999999987</v>
      </c>
      <c r="P512" s="212">
        <f t="shared" si="144"/>
        <v>1522581</v>
      </c>
      <c r="Q512" s="212">
        <f t="shared" si="144"/>
        <v>975740.68</v>
      </c>
      <c r="R512" s="212">
        <f t="shared" si="144"/>
        <v>248567.01</v>
      </c>
      <c r="S512" s="212">
        <f t="shared" si="144"/>
        <v>1172279.69</v>
      </c>
      <c r="T512" s="212">
        <f t="shared" si="144"/>
        <v>167346.33000000002</v>
      </c>
      <c r="U512" s="212">
        <f t="shared" si="144"/>
        <v>312331.58999999997</v>
      </c>
      <c r="V512" s="212">
        <f t="shared" si="144"/>
        <v>109771.44</v>
      </c>
      <c r="W512" s="212">
        <f t="shared" si="144"/>
        <v>169252.16999999998</v>
      </c>
      <c r="X512" s="212">
        <f t="shared" si="144"/>
        <v>4170415.75</v>
      </c>
      <c r="Y512" s="212">
        <f t="shared" si="144"/>
        <v>51460.58</v>
      </c>
      <c r="Z512" s="212">
        <f t="shared" si="144"/>
        <v>394522.04999999993</v>
      </c>
      <c r="AA512" s="212">
        <f t="shared" si="144"/>
        <v>212055.3</v>
      </c>
      <c r="AB512" s="212">
        <f t="shared" si="144"/>
        <v>23765.850000000002</v>
      </c>
      <c r="AC512" s="212">
        <f t="shared" si="144"/>
        <v>99022.65</v>
      </c>
      <c r="AD512" s="212">
        <f t="shared" si="144"/>
        <v>517760.02</v>
      </c>
      <c r="AE512" s="212">
        <f t="shared" si="144"/>
        <v>377658.97</v>
      </c>
      <c r="AF512" s="212">
        <f t="shared" si="144"/>
        <v>120779.31</v>
      </c>
      <c r="AG512" s="212">
        <f t="shared" si="144"/>
        <v>288775.77</v>
      </c>
      <c r="AH512" s="212">
        <f t="shared" si="144"/>
        <v>70968.899999999994</v>
      </c>
      <c r="AI512" s="212">
        <f t="shared" si="144"/>
        <v>451748.85</v>
      </c>
      <c r="AJ512" s="212">
        <f t="shared" si="144"/>
        <v>64196.840000000004</v>
      </c>
      <c r="AK512" s="212">
        <f t="shared" si="144"/>
        <v>116719.24</v>
      </c>
      <c r="AL512" s="212">
        <f t="shared" si="144"/>
        <v>8245208.71</v>
      </c>
      <c r="AM512" s="212">
        <f t="shared" si="144"/>
        <v>120963.84</v>
      </c>
      <c r="AN512" s="212">
        <f t="shared" si="144"/>
        <v>89712.98000000001</v>
      </c>
      <c r="AO512" s="212">
        <f t="shared" si="144"/>
        <v>1899648.43</v>
      </c>
      <c r="AP512" s="212">
        <f t="shared" si="144"/>
        <v>191440.63</v>
      </c>
      <c r="AQ512" s="212">
        <f t="shared" si="144"/>
        <v>88379.540000000008</v>
      </c>
      <c r="AR512" s="212">
        <f t="shared" si="144"/>
        <v>37527.279999999999</v>
      </c>
      <c r="AS512" s="212">
        <f t="shared" si="144"/>
        <v>937270.23</v>
      </c>
      <c r="AT512" s="212">
        <f t="shared" si="144"/>
        <v>352934.42</v>
      </c>
      <c r="AU512" s="212">
        <f t="shared" si="144"/>
        <v>208511.22999999998</v>
      </c>
      <c r="AV512" s="212">
        <f t="shared" si="144"/>
        <v>93444.19</v>
      </c>
      <c r="AW512" s="212">
        <f t="shared" si="144"/>
        <v>304370.96999999997</v>
      </c>
      <c r="AX512" s="212">
        <f t="shared" si="144"/>
        <v>19097.5</v>
      </c>
      <c r="AY512" s="212">
        <f t="shared" si="144"/>
        <v>214991.29</v>
      </c>
      <c r="AZ512" s="212">
        <f t="shared" si="144"/>
        <v>134486.13</v>
      </c>
      <c r="BA512" s="212">
        <f t="shared" si="144"/>
        <v>76781.279999999999</v>
      </c>
      <c r="BB512" s="212">
        <f t="shared" si="144"/>
        <v>2021867.76</v>
      </c>
      <c r="BC512" s="212">
        <f t="shared" si="144"/>
        <v>73000.76999999999</v>
      </c>
      <c r="BD512" s="212">
        <f t="shared" si="144"/>
        <v>3884100.1100000003</v>
      </c>
      <c r="BE512" s="212">
        <f t="shared" si="144"/>
        <v>8604973.0899999999</v>
      </c>
      <c r="BF512" s="212">
        <f t="shared" si="144"/>
        <v>317187.60000000003</v>
      </c>
      <c r="BG512" s="212">
        <f t="shared" si="144"/>
        <v>183853.34000000003</v>
      </c>
      <c r="BH512" s="212">
        <f t="shared" si="144"/>
        <v>399406.77</v>
      </c>
      <c r="BI512" s="212">
        <f t="shared" si="144"/>
        <v>6197.44</v>
      </c>
      <c r="BJ512" s="212">
        <f t="shared" si="144"/>
        <v>41133.31</v>
      </c>
      <c r="BK512" s="212">
        <f t="shared" si="144"/>
        <v>1422372.23</v>
      </c>
      <c r="BL512" s="212">
        <f t="shared" si="144"/>
        <v>209539.89</v>
      </c>
      <c r="BM512" s="212">
        <f t="shared" si="144"/>
        <v>2653233.0700000003</v>
      </c>
      <c r="BN512" s="212">
        <f t="shared" si="144"/>
        <v>69903.58</v>
      </c>
      <c r="BO512" s="212">
        <f t="shared" si="144"/>
        <v>89727.63</v>
      </c>
      <c r="BP512" s="212">
        <f t="shared" si="144"/>
        <v>212065.16</v>
      </c>
      <c r="BQ512" s="212">
        <f t="shared" ref="BQ512:CM512" si="145">+BQ387+BQ388+BQ389+BQ390+BQ391+BQ392+BQ393+BQ394+BQ395+BQ396+BQ397+BQ398+BQ399+BQ400+BQ401+BQ402+BQ403+BQ404+BQ405</f>
        <v>193597.97000000003</v>
      </c>
      <c r="BR512" s="212">
        <f t="shared" si="145"/>
        <v>638164.32000000007</v>
      </c>
      <c r="BS512" s="212">
        <f t="shared" si="145"/>
        <v>7390977.8300000001</v>
      </c>
      <c r="BT512" s="212">
        <f t="shared" si="145"/>
        <v>161366.64000000001</v>
      </c>
      <c r="BU512" s="212">
        <f t="shared" si="145"/>
        <v>268219.63</v>
      </c>
      <c r="BV512" s="212">
        <f t="shared" si="145"/>
        <v>2423679.4900000002</v>
      </c>
      <c r="BW512" s="212">
        <f t="shared" si="145"/>
        <v>86904.209999999992</v>
      </c>
      <c r="BX512" s="212">
        <f t="shared" si="145"/>
        <v>215228.45</v>
      </c>
      <c r="BY512" s="212">
        <f t="shared" si="145"/>
        <v>635698.08000000007</v>
      </c>
      <c r="BZ512" s="212">
        <f t="shared" si="145"/>
        <v>88935.48000000001</v>
      </c>
      <c r="CA512" s="212">
        <f t="shared" si="145"/>
        <v>569123.55000000005</v>
      </c>
      <c r="CB512" s="212">
        <f t="shared" si="145"/>
        <v>281969.53000000003</v>
      </c>
      <c r="CC512" s="212">
        <f t="shared" si="145"/>
        <v>588382.12</v>
      </c>
      <c r="CD512" s="212">
        <f t="shared" si="145"/>
        <v>748178.15</v>
      </c>
      <c r="CE512" s="212">
        <f t="shared" si="145"/>
        <v>1080118.48</v>
      </c>
      <c r="CF512" s="212">
        <f t="shared" si="145"/>
        <v>398396.3</v>
      </c>
      <c r="CG512" s="212">
        <f t="shared" si="145"/>
        <v>44557.9</v>
      </c>
      <c r="CH512" s="212">
        <f t="shared" si="145"/>
        <v>71669.600000000006</v>
      </c>
      <c r="CI512" s="212">
        <f t="shared" si="145"/>
        <v>48480.680000000008</v>
      </c>
      <c r="CJ512" s="212">
        <f t="shared" si="145"/>
        <v>116304.33</v>
      </c>
      <c r="CK512" s="212">
        <f t="shared" si="145"/>
        <v>1262118.46</v>
      </c>
      <c r="CL512" s="212">
        <f t="shared" si="145"/>
        <v>263074.88</v>
      </c>
      <c r="CM512" s="212">
        <f t="shared" si="145"/>
        <v>163744.78999999998</v>
      </c>
    </row>
    <row r="513" spans="1:91" s="122" customFormat="1" ht="25.95" customHeight="1">
      <c r="B513" s="122">
        <v>38</v>
      </c>
      <c r="C513" s="217" t="s">
        <v>728</v>
      </c>
      <c r="D513" s="212">
        <f>+D334+D335+D336+D337+D338+D339+D340+D341+D342+D343+D344+D345+D346+D347+D348+D349+D350+D351+D352+D353+D354+D355+D356+D358+D359+D360+D361+D362+D363+D364+D365+D367+D368+D369+D370+D371+D372+D373+D374+D375+D376+D377+D378+D379+D380+D381+D382+D383</f>
        <v>42318859.800000004</v>
      </c>
      <c r="E513" s="212">
        <f t="shared" ref="E513:BP513" si="146">+E334+E335+E336+E337+E338+E339+E340+E341+E342+E343+E344+E345+E346+E347+E348+E349+E350+E351+E352+E353+E354+E355+E356+E358+E359+E360+E361+E362+E363+E364+E365+E367+E368+E369+E370+E371+E372+E373+E374+E375+E376+E377+E378+E379+E380+E381+E382+E383</f>
        <v>4076158.4599999995</v>
      </c>
      <c r="F513" s="212">
        <f t="shared" si="146"/>
        <v>1979758.38</v>
      </c>
      <c r="G513" s="212">
        <f t="shared" si="146"/>
        <v>3663236.4</v>
      </c>
      <c r="H513" s="212">
        <f t="shared" si="146"/>
        <v>3144783.98</v>
      </c>
      <c r="I513" s="212">
        <f t="shared" si="146"/>
        <v>2545362.17</v>
      </c>
      <c r="J513" s="212">
        <f t="shared" si="146"/>
        <v>3023280.22</v>
      </c>
      <c r="K513" s="212">
        <f t="shared" si="146"/>
        <v>6416807.2000000002</v>
      </c>
      <c r="L513" s="212">
        <f t="shared" si="146"/>
        <v>3507869.14</v>
      </c>
      <c r="M513" s="212">
        <f t="shared" si="146"/>
        <v>6495929.9300000006</v>
      </c>
      <c r="N513" s="212">
        <f t="shared" si="146"/>
        <v>12126650.26</v>
      </c>
      <c r="O513" s="212">
        <f t="shared" si="146"/>
        <v>3687938.55</v>
      </c>
      <c r="P513" s="212">
        <f t="shared" si="146"/>
        <v>28726732.099999998</v>
      </c>
      <c r="Q513" s="212">
        <f t="shared" si="146"/>
        <v>3921041.5600000005</v>
      </c>
      <c r="R513" s="212">
        <f t="shared" si="146"/>
        <v>3967698.95</v>
      </c>
      <c r="S513" s="212">
        <f t="shared" si="146"/>
        <v>8623804.6099999994</v>
      </c>
      <c r="T513" s="212">
        <f t="shared" si="146"/>
        <v>4425215.5599999987</v>
      </c>
      <c r="U513" s="212">
        <f t="shared" si="146"/>
        <v>4674475.79</v>
      </c>
      <c r="V513" s="212">
        <f t="shared" si="146"/>
        <v>2294182.09</v>
      </c>
      <c r="W513" s="212">
        <f t="shared" si="146"/>
        <v>4676859.6100000003</v>
      </c>
      <c r="X513" s="212">
        <f t="shared" si="146"/>
        <v>60556438.739999995</v>
      </c>
      <c r="Y513" s="212">
        <f t="shared" si="146"/>
        <v>4730278.8500000006</v>
      </c>
      <c r="Z513" s="212">
        <f t="shared" si="146"/>
        <v>6535100.46</v>
      </c>
      <c r="AA513" s="212">
        <f t="shared" si="146"/>
        <v>5114645.7000000011</v>
      </c>
      <c r="AB513" s="212">
        <f t="shared" si="146"/>
        <v>2366688.33</v>
      </c>
      <c r="AC513" s="212">
        <f t="shared" si="146"/>
        <v>2807703.4999999995</v>
      </c>
      <c r="AD513" s="212">
        <f t="shared" si="146"/>
        <v>4353218.9000000004</v>
      </c>
      <c r="AE513" s="212">
        <f t="shared" si="146"/>
        <v>11180284.68</v>
      </c>
      <c r="AF513" s="212">
        <f t="shared" si="146"/>
        <v>3008671.5199999991</v>
      </c>
      <c r="AG513" s="212">
        <f t="shared" si="146"/>
        <v>2948928.45</v>
      </c>
      <c r="AH513" s="212">
        <f t="shared" si="146"/>
        <v>4588230.5599999996</v>
      </c>
      <c r="AI513" s="212">
        <f t="shared" si="146"/>
        <v>5128134.1399999987</v>
      </c>
      <c r="AJ513" s="212">
        <f t="shared" si="146"/>
        <v>4577856.88</v>
      </c>
      <c r="AK513" s="212">
        <f t="shared" si="146"/>
        <v>3716313.6199999996</v>
      </c>
      <c r="AL513" s="212">
        <f t="shared" si="146"/>
        <v>76187720.650000006</v>
      </c>
      <c r="AM513" s="212">
        <f t="shared" si="146"/>
        <v>3832278.5300000003</v>
      </c>
      <c r="AN513" s="212">
        <f t="shared" si="146"/>
        <v>2342232.5399999996</v>
      </c>
      <c r="AO513" s="212">
        <f t="shared" si="146"/>
        <v>6587364.0300000003</v>
      </c>
      <c r="AP513" s="212">
        <f t="shared" si="146"/>
        <v>6798216.5100000007</v>
      </c>
      <c r="AQ513" s="212">
        <f t="shared" si="146"/>
        <v>5120543.79</v>
      </c>
      <c r="AR513" s="212">
        <f t="shared" si="146"/>
        <v>2211332.6499999994</v>
      </c>
      <c r="AS513" s="212">
        <f t="shared" si="146"/>
        <v>27017020.57</v>
      </c>
      <c r="AT513" s="212">
        <f t="shared" si="146"/>
        <v>4932227.32</v>
      </c>
      <c r="AU513" s="212">
        <f t="shared" si="146"/>
        <v>8570251.4100000001</v>
      </c>
      <c r="AV513" s="212">
        <f t="shared" si="146"/>
        <v>5897077.4000000004</v>
      </c>
      <c r="AW513" s="212">
        <f t="shared" si="146"/>
        <v>2695417.6299999994</v>
      </c>
      <c r="AX513" s="212">
        <f t="shared" si="146"/>
        <v>2343245.8200000003</v>
      </c>
      <c r="AY513" s="212">
        <f t="shared" si="146"/>
        <v>4086225.0400000005</v>
      </c>
      <c r="AZ513" s="212">
        <f t="shared" si="146"/>
        <v>4096444.9800000004</v>
      </c>
      <c r="BA513" s="212">
        <f t="shared" si="146"/>
        <v>5274078.5899999989</v>
      </c>
      <c r="BB513" s="212">
        <f t="shared" si="146"/>
        <v>29493311.810000002</v>
      </c>
      <c r="BC513" s="212">
        <f t="shared" si="146"/>
        <v>5067476.9799999995</v>
      </c>
      <c r="BD513" s="212">
        <f t="shared" si="146"/>
        <v>47865941.299999997</v>
      </c>
      <c r="BE513" s="212">
        <f t="shared" si="146"/>
        <v>9442954</v>
      </c>
      <c r="BF513" s="212">
        <f t="shared" si="146"/>
        <v>2118536.5900000003</v>
      </c>
      <c r="BG513" s="212">
        <f t="shared" si="146"/>
        <v>7799476.8799999999</v>
      </c>
      <c r="BH513" s="212">
        <f t="shared" si="146"/>
        <v>32150181.619999994</v>
      </c>
      <c r="BI513" s="212">
        <f t="shared" si="146"/>
        <v>2570280.4200000004</v>
      </c>
      <c r="BJ513" s="212">
        <f t="shared" si="146"/>
        <v>4458672.3299999991</v>
      </c>
      <c r="BK513" s="212">
        <f t="shared" si="146"/>
        <v>2691957.13</v>
      </c>
      <c r="BL513" s="212">
        <f t="shared" si="146"/>
        <v>4477056.7500000009</v>
      </c>
      <c r="BM513" s="212">
        <f t="shared" si="146"/>
        <v>33904752.399999999</v>
      </c>
      <c r="BN513" s="212">
        <f t="shared" si="146"/>
        <v>7064790.4499999983</v>
      </c>
      <c r="BO513" s="212">
        <f t="shared" si="146"/>
        <v>6475074.8599999994</v>
      </c>
      <c r="BP513" s="212">
        <f t="shared" si="146"/>
        <v>8455116.790000001</v>
      </c>
      <c r="BQ513" s="212">
        <f t="shared" ref="BQ513:CM513" si="147">+BQ334+BQ335+BQ336+BQ337+BQ338+BQ339+BQ340+BQ341+BQ342+BQ343+BQ344+BQ345+BQ346+BQ347+BQ348+BQ349+BQ350+BQ351+BQ352+BQ353+BQ354+BQ355+BQ356+BQ358+BQ359+BQ360+BQ361+BQ362+BQ363+BQ364+BQ365+BQ367+BQ368+BQ369+BQ370+BQ371+BQ372+BQ373+BQ374+BQ375+BQ376+BQ377+BQ378+BQ379+BQ380+BQ381+BQ382+BQ383</f>
        <v>5830305.7199999997</v>
      </c>
      <c r="BR513" s="212">
        <f t="shared" si="147"/>
        <v>4950582.1400000015</v>
      </c>
      <c r="BS513" s="212">
        <f t="shared" si="147"/>
        <v>123559127.61000001</v>
      </c>
      <c r="BT513" s="212">
        <f t="shared" si="147"/>
        <v>5546571.96</v>
      </c>
      <c r="BU513" s="212">
        <f t="shared" si="147"/>
        <v>3559245.61</v>
      </c>
      <c r="BV513" s="212">
        <f t="shared" si="147"/>
        <v>35557219.530000001</v>
      </c>
      <c r="BW513" s="212">
        <f t="shared" si="147"/>
        <v>2711455.6</v>
      </c>
      <c r="BX513" s="212">
        <f t="shared" si="147"/>
        <v>5482222.4500000002</v>
      </c>
      <c r="BY513" s="212">
        <f t="shared" si="147"/>
        <v>19519282.619999997</v>
      </c>
      <c r="BZ513" s="212">
        <f t="shared" si="147"/>
        <v>4091850.14</v>
      </c>
      <c r="CA513" s="212">
        <f t="shared" si="147"/>
        <v>3381245.55</v>
      </c>
      <c r="CB513" s="212">
        <f t="shared" si="147"/>
        <v>4752391.7299999995</v>
      </c>
      <c r="CC513" s="212">
        <f t="shared" si="147"/>
        <v>5184681.4899999993</v>
      </c>
      <c r="CD513" s="212">
        <f t="shared" si="147"/>
        <v>15636600.51</v>
      </c>
      <c r="CE513" s="212">
        <f t="shared" si="147"/>
        <v>4626258.3899999997</v>
      </c>
      <c r="CF513" s="212">
        <f t="shared" si="147"/>
        <v>12804719.960000001</v>
      </c>
      <c r="CG513" s="212">
        <f t="shared" si="147"/>
        <v>3409911.35</v>
      </c>
      <c r="CH513" s="212">
        <f t="shared" si="147"/>
        <v>2422963.42</v>
      </c>
      <c r="CI513" s="212">
        <f t="shared" si="147"/>
        <v>3046832.37</v>
      </c>
      <c r="CJ513" s="212">
        <f t="shared" si="147"/>
        <v>1993635.46</v>
      </c>
      <c r="CK513" s="212">
        <f t="shared" si="147"/>
        <v>17852518.170000002</v>
      </c>
      <c r="CL513" s="212">
        <f t="shared" si="147"/>
        <v>4408792.4899999993</v>
      </c>
      <c r="CM513" s="212">
        <f t="shared" si="147"/>
        <v>3599996.5900000003</v>
      </c>
    </row>
    <row r="514" spans="1:91" s="220" customFormat="1" ht="25.95" customHeight="1">
      <c r="C514" s="221" t="s">
        <v>729</v>
      </c>
      <c r="D514" s="219">
        <f>+D492+D496+D497+D498+D502+D503+D504+D505+D506+D507+D508+D509+D510+D511+D512+D513</f>
        <v>539355469.61000001</v>
      </c>
      <c r="E514" s="219">
        <f t="shared" ref="E514:BP514" si="148">+E492+E496+E497+E498+E502+E503+E504+E505+E506+E507+E508+E509+E510+E511+E512+E513</f>
        <v>68275645.170000002</v>
      </c>
      <c r="F514" s="219">
        <f t="shared" si="148"/>
        <v>61562774.610000022</v>
      </c>
      <c r="G514" s="219">
        <f t="shared" si="148"/>
        <v>68833695.569999993</v>
      </c>
      <c r="H514" s="219">
        <f t="shared" si="148"/>
        <v>41508472.429999992</v>
      </c>
      <c r="I514" s="219">
        <f t="shared" si="148"/>
        <v>73665765.040000007</v>
      </c>
      <c r="J514" s="219">
        <f t="shared" si="148"/>
        <v>94540550.860000014</v>
      </c>
      <c r="K514" s="219">
        <f t="shared" si="148"/>
        <v>150808529.12</v>
      </c>
      <c r="L514" s="219">
        <f t="shared" si="148"/>
        <v>67202551.23999998</v>
      </c>
      <c r="M514" s="219">
        <f t="shared" si="148"/>
        <v>80319564.49000001</v>
      </c>
      <c r="N514" s="219">
        <f t="shared" si="148"/>
        <v>171595121.39999998</v>
      </c>
      <c r="O514" s="219">
        <f t="shared" si="148"/>
        <v>25264843.190000005</v>
      </c>
      <c r="P514" s="219">
        <f t="shared" si="148"/>
        <v>381941540.34000009</v>
      </c>
      <c r="Q514" s="219">
        <f t="shared" si="148"/>
        <v>73776207.320000023</v>
      </c>
      <c r="R514" s="219">
        <f t="shared" si="148"/>
        <v>96864897.890000015</v>
      </c>
      <c r="S514" s="219">
        <f t="shared" si="148"/>
        <v>120822015.33000001</v>
      </c>
      <c r="T514" s="219">
        <f t="shared" si="148"/>
        <v>69416860.329999998</v>
      </c>
      <c r="U514" s="219">
        <f t="shared" si="148"/>
        <v>67226811.780000016</v>
      </c>
      <c r="V514" s="219">
        <f t="shared" si="148"/>
        <v>61442840.959999993</v>
      </c>
      <c r="W514" s="219">
        <f t="shared" si="148"/>
        <v>37005362.140000008</v>
      </c>
      <c r="X514" s="219">
        <f t="shared" si="148"/>
        <v>699096648.62</v>
      </c>
      <c r="Y514" s="219">
        <f t="shared" si="148"/>
        <v>54405997.029999994</v>
      </c>
      <c r="Z514" s="219">
        <f t="shared" si="148"/>
        <v>82055988.10999997</v>
      </c>
      <c r="AA514" s="219">
        <f t="shared" si="148"/>
        <v>62502804.060000002</v>
      </c>
      <c r="AB514" s="219">
        <f t="shared" si="148"/>
        <v>36154289.700000003</v>
      </c>
      <c r="AC514" s="219">
        <f t="shared" si="148"/>
        <v>41421219.290000014</v>
      </c>
      <c r="AD514" s="219">
        <f t="shared" si="148"/>
        <v>51996723.530000001</v>
      </c>
      <c r="AE514" s="219">
        <f t="shared" si="148"/>
        <v>183651517.63999999</v>
      </c>
      <c r="AF514" s="219">
        <f t="shared" si="148"/>
        <v>46047587.019999996</v>
      </c>
      <c r="AG514" s="219">
        <f t="shared" si="148"/>
        <v>53235039.180000007</v>
      </c>
      <c r="AH514" s="219">
        <f t="shared" si="148"/>
        <v>67771836.620000005</v>
      </c>
      <c r="AI514" s="219">
        <f t="shared" si="148"/>
        <v>100248137.88999999</v>
      </c>
      <c r="AJ514" s="219">
        <f t="shared" si="148"/>
        <v>57938176.660000004</v>
      </c>
      <c r="AK514" s="219">
        <f t="shared" si="148"/>
        <v>40150871.369999997</v>
      </c>
      <c r="AL514" s="219">
        <f t="shared" si="148"/>
        <v>1348607590.2600002</v>
      </c>
      <c r="AM514" s="219">
        <f t="shared" si="148"/>
        <v>63856543.350000009</v>
      </c>
      <c r="AN514" s="219">
        <f t="shared" si="148"/>
        <v>46373068.529999994</v>
      </c>
      <c r="AO514" s="219">
        <f t="shared" si="148"/>
        <v>125775831.53000002</v>
      </c>
      <c r="AP514" s="219">
        <f t="shared" si="148"/>
        <v>108072638.88</v>
      </c>
      <c r="AQ514" s="219">
        <f t="shared" si="148"/>
        <v>67048480.529999994</v>
      </c>
      <c r="AR514" s="219">
        <f t="shared" si="148"/>
        <v>31255040.830000002</v>
      </c>
      <c r="AS514" s="219">
        <f t="shared" si="148"/>
        <v>316623997.83999997</v>
      </c>
      <c r="AT514" s="219">
        <f t="shared" si="148"/>
        <v>58192225.859999985</v>
      </c>
      <c r="AU514" s="219">
        <f t="shared" si="148"/>
        <v>116634108.11999996</v>
      </c>
      <c r="AV514" s="219">
        <f t="shared" si="148"/>
        <v>100857070.34</v>
      </c>
      <c r="AW514" s="219">
        <f t="shared" si="148"/>
        <v>56550178.07</v>
      </c>
      <c r="AX514" s="219">
        <f t="shared" si="148"/>
        <v>36179769.780000009</v>
      </c>
      <c r="AY514" s="219">
        <f t="shared" si="148"/>
        <v>61787180.180000015</v>
      </c>
      <c r="AZ514" s="219">
        <f t="shared" si="148"/>
        <v>55624784.800000012</v>
      </c>
      <c r="BA514" s="219">
        <f t="shared" si="148"/>
        <v>49668728.959999993</v>
      </c>
      <c r="BB514" s="219">
        <f t="shared" si="148"/>
        <v>333510915.24999994</v>
      </c>
      <c r="BC514" s="219">
        <f t="shared" si="148"/>
        <v>51488700.479999997</v>
      </c>
      <c r="BD514" s="219">
        <f t="shared" si="148"/>
        <v>614259368.53999996</v>
      </c>
      <c r="BE514" s="219">
        <f t="shared" si="148"/>
        <v>154658149.37</v>
      </c>
      <c r="BF514" s="219">
        <f t="shared" si="148"/>
        <v>50128700.410000004</v>
      </c>
      <c r="BG514" s="219">
        <f t="shared" si="148"/>
        <v>61852265.770000011</v>
      </c>
      <c r="BH514" s="219">
        <f t="shared" si="148"/>
        <v>342191517.31</v>
      </c>
      <c r="BI514" s="219">
        <f t="shared" si="148"/>
        <v>36171678.649999999</v>
      </c>
      <c r="BJ514" s="219">
        <f t="shared" si="148"/>
        <v>29974648.849999994</v>
      </c>
      <c r="BK514" s="219">
        <f t="shared" si="148"/>
        <v>47245479.389999993</v>
      </c>
      <c r="BL514" s="219">
        <f t="shared" si="148"/>
        <v>41564464.310000002</v>
      </c>
      <c r="BM514" s="219">
        <f t="shared" si="148"/>
        <v>425289428.82999998</v>
      </c>
      <c r="BN514" s="219">
        <f t="shared" si="148"/>
        <v>100951856.41</v>
      </c>
      <c r="BO514" s="219">
        <f t="shared" si="148"/>
        <v>74376418.000000015</v>
      </c>
      <c r="BP514" s="219">
        <f t="shared" si="148"/>
        <v>123306075.24000001</v>
      </c>
      <c r="BQ514" s="219">
        <f t="shared" ref="BQ514:CM514" si="149">+BQ492+BQ496+BQ497+BQ498+BQ502+BQ503+BQ504+BQ505+BQ506+BQ507+BQ508+BQ509+BQ510+BQ511+BQ512+BQ513</f>
        <v>82738972.920000002</v>
      </c>
      <c r="BR514" s="219">
        <f t="shared" si="149"/>
        <v>59033563.859999992</v>
      </c>
      <c r="BS514" s="219">
        <f t="shared" si="149"/>
        <v>2157027401.3899999</v>
      </c>
      <c r="BT514" s="219">
        <f t="shared" si="149"/>
        <v>78337157.249999985</v>
      </c>
      <c r="BU514" s="219">
        <f t="shared" si="149"/>
        <v>70711959.370000005</v>
      </c>
      <c r="BV514" s="219">
        <f t="shared" si="149"/>
        <v>354521322.84000003</v>
      </c>
      <c r="BW514" s="219">
        <f t="shared" si="149"/>
        <v>26273128.990000002</v>
      </c>
      <c r="BX514" s="219">
        <f t="shared" si="149"/>
        <v>61483907.039999999</v>
      </c>
      <c r="BY514" s="219">
        <f t="shared" si="149"/>
        <v>184236252.41</v>
      </c>
      <c r="BZ514" s="219">
        <f t="shared" si="149"/>
        <v>46034832.899999999</v>
      </c>
      <c r="CA514" s="219">
        <f t="shared" si="149"/>
        <v>47385613.329999998</v>
      </c>
      <c r="CB514" s="219">
        <f t="shared" si="149"/>
        <v>61458149.480000004</v>
      </c>
      <c r="CC514" s="219">
        <f t="shared" si="149"/>
        <v>95153027.87999998</v>
      </c>
      <c r="CD514" s="219">
        <f t="shared" si="149"/>
        <v>167723412.16000003</v>
      </c>
      <c r="CE514" s="219">
        <f t="shared" si="149"/>
        <v>85868197.030000016</v>
      </c>
      <c r="CF514" s="219">
        <f t="shared" si="149"/>
        <v>147252564.24000001</v>
      </c>
      <c r="CG514" s="219">
        <f t="shared" si="149"/>
        <v>44802565.299999997</v>
      </c>
      <c r="CH514" s="219">
        <f t="shared" si="149"/>
        <v>41313892.759999998</v>
      </c>
      <c r="CI514" s="219">
        <f t="shared" si="149"/>
        <v>43942598.790000007</v>
      </c>
      <c r="CJ514" s="219">
        <f t="shared" si="149"/>
        <v>41191641.840000004</v>
      </c>
      <c r="CK514" s="219">
        <f t="shared" si="149"/>
        <v>199740810.11000001</v>
      </c>
      <c r="CL514" s="219">
        <f t="shared" si="149"/>
        <v>37253496.399999999</v>
      </c>
      <c r="CM514" s="219">
        <f t="shared" si="149"/>
        <v>33353373.370000001</v>
      </c>
    </row>
    <row r="515" spans="1:91" s="122" customFormat="1" ht="25.95" customHeight="1"/>
    <row r="516" spans="1:91" s="307" customFormat="1" ht="25.95" hidden="1" customHeight="1">
      <c r="A516" s="359" t="s">
        <v>1338</v>
      </c>
      <c r="C516" s="283" t="s">
        <v>1349</v>
      </c>
      <c r="D516" s="307">
        <v>1</v>
      </c>
      <c r="E516" s="307">
        <v>2</v>
      </c>
      <c r="F516" s="307">
        <v>3</v>
      </c>
      <c r="G516" s="307">
        <v>4</v>
      </c>
      <c r="H516" s="307">
        <v>5</v>
      </c>
      <c r="I516" s="307">
        <v>6</v>
      </c>
      <c r="J516" s="307">
        <v>7</v>
      </c>
      <c r="K516" s="307">
        <v>8</v>
      </c>
      <c r="L516" s="307">
        <v>9</v>
      </c>
      <c r="M516" s="307">
        <v>10</v>
      </c>
      <c r="N516" s="307">
        <v>11</v>
      </c>
      <c r="O516" s="307">
        <v>12</v>
      </c>
      <c r="P516" s="307">
        <v>13</v>
      </c>
      <c r="Q516" s="307">
        <v>14</v>
      </c>
      <c r="R516" s="307">
        <v>15</v>
      </c>
      <c r="S516" s="307">
        <v>16</v>
      </c>
      <c r="T516" s="307">
        <v>17</v>
      </c>
      <c r="U516" s="307">
        <v>18</v>
      </c>
      <c r="V516" s="307">
        <v>19</v>
      </c>
      <c r="W516" s="307">
        <v>20</v>
      </c>
      <c r="X516" s="307">
        <v>21</v>
      </c>
      <c r="Y516" s="307">
        <v>22</v>
      </c>
      <c r="Z516" s="307">
        <v>23</v>
      </c>
      <c r="AA516" s="307">
        <v>24</v>
      </c>
      <c r="AB516" s="307">
        <v>25</v>
      </c>
      <c r="AC516" s="307">
        <v>26</v>
      </c>
      <c r="AD516" s="307">
        <v>27</v>
      </c>
      <c r="AE516" s="307">
        <v>28</v>
      </c>
      <c r="AF516" s="307">
        <v>29</v>
      </c>
      <c r="AG516" s="307">
        <v>30</v>
      </c>
      <c r="AH516" s="307">
        <v>31</v>
      </c>
      <c r="AI516" s="307">
        <v>32</v>
      </c>
      <c r="AJ516" s="307">
        <v>33</v>
      </c>
      <c r="AK516" s="307">
        <v>34</v>
      </c>
      <c r="AL516" s="307">
        <v>35</v>
      </c>
      <c r="AM516" s="307">
        <v>36</v>
      </c>
      <c r="AN516" s="307">
        <v>37</v>
      </c>
      <c r="AO516" s="307">
        <v>38</v>
      </c>
      <c r="AP516" s="307">
        <v>39</v>
      </c>
      <c r="AQ516" s="307">
        <v>40</v>
      </c>
      <c r="AR516" s="307">
        <v>41</v>
      </c>
      <c r="AS516" s="307">
        <v>42</v>
      </c>
      <c r="AT516" s="307">
        <v>43</v>
      </c>
      <c r="AU516" s="307">
        <v>44</v>
      </c>
      <c r="AV516" s="307">
        <v>45</v>
      </c>
      <c r="AW516" s="307">
        <v>46</v>
      </c>
      <c r="AX516" s="307">
        <v>47</v>
      </c>
      <c r="AY516" s="307">
        <v>48</v>
      </c>
      <c r="AZ516" s="307">
        <v>49</v>
      </c>
      <c r="BA516" s="307">
        <v>50</v>
      </c>
      <c r="BB516" s="307">
        <v>51</v>
      </c>
      <c r="BC516" s="307">
        <v>52</v>
      </c>
      <c r="BD516" s="307">
        <v>53</v>
      </c>
      <c r="BE516" s="307">
        <v>54</v>
      </c>
      <c r="BF516" s="307">
        <v>55</v>
      </c>
      <c r="BG516" s="307">
        <v>56</v>
      </c>
      <c r="BH516" s="307">
        <v>57</v>
      </c>
      <c r="BI516" s="307">
        <v>58</v>
      </c>
      <c r="BJ516" s="307">
        <v>59</v>
      </c>
      <c r="BK516" s="307">
        <v>60</v>
      </c>
      <c r="BL516" s="307">
        <v>61</v>
      </c>
      <c r="BM516" s="307">
        <v>62</v>
      </c>
      <c r="BN516" s="307">
        <v>63</v>
      </c>
      <c r="BO516" s="307">
        <v>64</v>
      </c>
      <c r="BP516" s="307">
        <v>65</v>
      </c>
      <c r="BQ516" s="307">
        <v>66</v>
      </c>
      <c r="BR516" s="307">
        <v>67</v>
      </c>
      <c r="BS516" s="307">
        <v>68</v>
      </c>
      <c r="BT516" s="307">
        <v>69</v>
      </c>
      <c r="BU516" s="307">
        <v>70</v>
      </c>
      <c r="BV516" s="307">
        <v>71</v>
      </c>
      <c r="BW516" s="307">
        <v>72</v>
      </c>
      <c r="BX516" s="307">
        <v>73</v>
      </c>
      <c r="BY516" s="307">
        <v>74</v>
      </c>
      <c r="BZ516" s="307">
        <v>75</v>
      </c>
      <c r="CA516" s="307">
        <v>76</v>
      </c>
      <c r="CB516" s="307">
        <v>77</v>
      </c>
      <c r="CC516" s="307">
        <v>78</v>
      </c>
      <c r="CD516" s="307">
        <v>79</v>
      </c>
      <c r="CE516" s="307">
        <v>80</v>
      </c>
      <c r="CF516" s="307">
        <v>81</v>
      </c>
      <c r="CG516" s="307">
        <v>82</v>
      </c>
      <c r="CH516" s="307">
        <v>83</v>
      </c>
      <c r="CI516" s="307">
        <v>84</v>
      </c>
      <c r="CJ516" s="307">
        <v>85</v>
      </c>
      <c r="CK516" s="307">
        <v>86</v>
      </c>
      <c r="CL516" s="307">
        <v>87</v>
      </c>
      <c r="CM516" s="307">
        <v>88</v>
      </c>
    </row>
    <row r="517" spans="1:91" s="122" customFormat="1" ht="25.95" hidden="1" customHeight="1">
      <c r="A517" s="359"/>
      <c r="C517" s="283" t="s">
        <v>1348</v>
      </c>
      <c r="D517" s="290">
        <v>86</v>
      </c>
      <c r="E517" s="290">
        <v>28</v>
      </c>
      <c r="F517" s="290">
        <v>29</v>
      </c>
      <c r="G517" s="290">
        <v>39</v>
      </c>
      <c r="H517" s="290">
        <v>12</v>
      </c>
      <c r="I517" s="290">
        <v>47</v>
      </c>
      <c r="J517" s="290">
        <v>54</v>
      </c>
      <c r="K517" s="290">
        <v>70</v>
      </c>
      <c r="L517" s="290">
        <v>40</v>
      </c>
      <c r="M517" s="290">
        <v>48</v>
      </c>
      <c r="N517" s="290">
        <v>77</v>
      </c>
      <c r="O517" s="290">
        <v>7</v>
      </c>
      <c r="P517" s="290">
        <v>79</v>
      </c>
      <c r="Q517" s="290">
        <v>53</v>
      </c>
      <c r="R517" s="290">
        <v>62</v>
      </c>
      <c r="S517" s="290">
        <v>67</v>
      </c>
      <c r="T517" s="290">
        <v>44</v>
      </c>
      <c r="U517" s="290">
        <v>45</v>
      </c>
      <c r="V517" s="290">
        <v>35</v>
      </c>
      <c r="W517" s="290">
        <v>3</v>
      </c>
      <c r="X517" s="290">
        <v>84</v>
      </c>
      <c r="Y517" s="290">
        <v>22</v>
      </c>
      <c r="Z517" s="290">
        <v>61</v>
      </c>
      <c r="AA517" s="290">
        <v>52</v>
      </c>
      <c r="AB517" s="290">
        <v>2</v>
      </c>
      <c r="AC517" s="290">
        <v>23</v>
      </c>
      <c r="AD517" s="290">
        <v>31</v>
      </c>
      <c r="AE517" s="290">
        <v>74</v>
      </c>
      <c r="AF517" s="290">
        <v>32</v>
      </c>
      <c r="AG517" s="290">
        <v>33</v>
      </c>
      <c r="AH517" s="290">
        <v>59</v>
      </c>
      <c r="AI517" s="290">
        <v>65</v>
      </c>
      <c r="AJ517" s="290">
        <v>41</v>
      </c>
      <c r="AK517" s="290">
        <v>17</v>
      </c>
      <c r="AL517" s="290">
        <v>88</v>
      </c>
      <c r="AM517" s="290">
        <v>36</v>
      </c>
      <c r="AN517" s="290">
        <v>24</v>
      </c>
      <c r="AO517" s="290">
        <v>63</v>
      </c>
      <c r="AP517" s="290">
        <v>68</v>
      </c>
      <c r="AQ517" s="290">
        <v>37</v>
      </c>
      <c r="AR517" s="290">
        <v>4</v>
      </c>
      <c r="AS517" s="290">
        <v>80</v>
      </c>
      <c r="AT517" s="290">
        <v>38</v>
      </c>
      <c r="AU517" s="290">
        <v>64</v>
      </c>
      <c r="AV517" s="290">
        <v>69</v>
      </c>
      <c r="AW517" s="290">
        <v>25</v>
      </c>
      <c r="AX517" s="290">
        <v>11</v>
      </c>
      <c r="AY517" s="290">
        <v>46</v>
      </c>
      <c r="AZ517" s="290">
        <v>26</v>
      </c>
      <c r="BA517" s="290">
        <v>27</v>
      </c>
      <c r="BB517" s="290">
        <v>82</v>
      </c>
      <c r="BC517" s="290">
        <v>30</v>
      </c>
      <c r="BD517" s="290">
        <v>85</v>
      </c>
      <c r="BE517" s="290">
        <v>75</v>
      </c>
      <c r="BF517" s="290">
        <v>10</v>
      </c>
      <c r="BG517" s="290">
        <v>34</v>
      </c>
      <c r="BH517" s="290">
        <v>81</v>
      </c>
      <c r="BI517" s="290">
        <v>13</v>
      </c>
      <c r="BJ517" s="290">
        <v>6</v>
      </c>
      <c r="BK517" s="290">
        <v>15</v>
      </c>
      <c r="BL517" s="290">
        <v>16</v>
      </c>
      <c r="BM517" s="290">
        <v>83</v>
      </c>
      <c r="BN517" s="290">
        <v>60</v>
      </c>
      <c r="BO517" s="290">
        <v>49</v>
      </c>
      <c r="BP517" s="290">
        <v>66</v>
      </c>
      <c r="BQ517" s="290">
        <v>50</v>
      </c>
      <c r="BR517" s="290">
        <v>42</v>
      </c>
      <c r="BS517" s="290">
        <v>87</v>
      </c>
      <c r="BT517" s="290">
        <v>55</v>
      </c>
      <c r="BU517" s="290">
        <v>56</v>
      </c>
      <c r="BV517" s="290">
        <v>78</v>
      </c>
      <c r="BW517" s="290">
        <v>1</v>
      </c>
      <c r="BX517" s="290">
        <v>51</v>
      </c>
      <c r="BY517" s="290">
        <v>71</v>
      </c>
      <c r="BZ517" s="290">
        <v>18</v>
      </c>
      <c r="CA517" s="290">
        <v>19</v>
      </c>
      <c r="CB517" s="290">
        <v>43</v>
      </c>
      <c r="CC517" s="290">
        <v>57</v>
      </c>
      <c r="CD517" s="290">
        <v>72</v>
      </c>
      <c r="CE517" s="290">
        <v>58</v>
      </c>
      <c r="CF517" s="290">
        <v>73</v>
      </c>
      <c r="CG517" s="290">
        <v>20</v>
      </c>
      <c r="CH517" s="290">
        <v>8</v>
      </c>
      <c r="CI517" s="290">
        <v>9</v>
      </c>
      <c r="CJ517" s="290">
        <v>21</v>
      </c>
      <c r="CK517" s="290">
        <v>76</v>
      </c>
      <c r="CL517" s="290">
        <v>14</v>
      </c>
      <c r="CM517" s="290">
        <v>5</v>
      </c>
    </row>
    <row r="518" spans="1:91" s="122" customFormat="1" ht="27" hidden="1" customHeight="1">
      <c r="A518" s="359"/>
      <c r="C518" s="283" t="s">
        <v>247</v>
      </c>
      <c r="D518" s="290">
        <v>12</v>
      </c>
      <c r="E518" s="290">
        <v>3</v>
      </c>
      <c r="F518" s="290">
        <v>3</v>
      </c>
      <c r="G518" s="290">
        <v>4</v>
      </c>
      <c r="H518" s="290">
        <v>2</v>
      </c>
      <c r="I518" s="290">
        <v>5</v>
      </c>
      <c r="J518" s="290">
        <v>6</v>
      </c>
      <c r="K518" s="290">
        <v>9</v>
      </c>
      <c r="L518" s="290">
        <v>4</v>
      </c>
      <c r="M518" s="290">
        <v>5</v>
      </c>
      <c r="N518" s="290">
        <v>10</v>
      </c>
      <c r="O518" s="290">
        <v>1</v>
      </c>
      <c r="P518" s="290">
        <v>11</v>
      </c>
      <c r="Q518" s="290">
        <v>6</v>
      </c>
      <c r="R518" s="290">
        <v>8</v>
      </c>
      <c r="S518" s="290">
        <v>9</v>
      </c>
      <c r="T518" s="290">
        <v>5</v>
      </c>
      <c r="U518" s="290">
        <v>5</v>
      </c>
      <c r="V518" s="290">
        <v>4</v>
      </c>
      <c r="W518" s="290">
        <v>1</v>
      </c>
      <c r="X518" s="290">
        <v>12</v>
      </c>
      <c r="Y518" s="290">
        <v>3</v>
      </c>
      <c r="Z518" s="290">
        <v>8</v>
      </c>
      <c r="AA518" s="290">
        <v>6</v>
      </c>
      <c r="AB518" s="290">
        <v>1</v>
      </c>
      <c r="AC518" s="290">
        <v>3</v>
      </c>
      <c r="AD518" s="290">
        <v>4</v>
      </c>
      <c r="AE518" s="290">
        <v>10</v>
      </c>
      <c r="AF518" s="290">
        <v>4</v>
      </c>
      <c r="AG518" s="290">
        <v>4</v>
      </c>
      <c r="AH518" s="290">
        <v>7</v>
      </c>
      <c r="AI518" s="290">
        <v>8</v>
      </c>
      <c r="AJ518" s="290">
        <v>4</v>
      </c>
      <c r="AK518" s="290">
        <v>2</v>
      </c>
      <c r="AL518" s="290">
        <v>13</v>
      </c>
      <c r="AM518" s="290">
        <v>4</v>
      </c>
      <c r="AN518" s="290">
        <v>3</v>
      </c>
      <c r="AO518" s="290">
        <v>8</v>
      </c>
      <c r="AP518" s="290">
        <v>9</v>
      </c>
      <c r="AQ518" s="290">
        <v>4</v>
      </c>
      <c r="AR518" s="290">
        <v>1</v>
      </c>
      <c r="AS518" s="290">
        <v>11</v>
      </c>
      <c r="AT518" s="290">
        <v>4</v>
      </c>
      <c r="AU518" s="290">
        <v>8</v>
      </c>
      <c r="AV518" s="290">
        <v>9</v>
      </c>
      <c r="AW518" s="290">
        <v>3</v>
      </c>
      <c r="AX518" s="290">
        <v>2</v>
      </c>
      <c r="AY518" s="290">
        <v>5</v>
      </c>
      <c r="AZ518" s="290">
        <v>3</v>
      </c>
      <c r="BA518" s="290">
        <v>3</v>
      </c>
      <c r="BB518" s="290">
        <v>11</v>
      </c>
      <c r="BC518" s="290">
        <v>3</v>
      </c>
      <c r="BD518" s="290">
        <v>12</v>
      </c>
      <c r="BE518" s="290">
        <v>10</v>
      </c>
      <c r="BF518" s="290">
        <v>2</v>
      </c>
      <c r="BG518" s="290">
        <v>4</v>
      </c>
      <c r="BH518" s="290">
        <v>11</v>
      </c>
      <c r="BI518" s="290">
        <v>2</v>
      </c>
      <c r="BJ518" s="290">
        <v>1</v>
      </c>
      <c r="BK518" s="290">
        <v>2</v>
      </c>
      <c r="BL518" s="290">
        <v>2</v>
      </c>
      <c r="BM518" s="290">
        <v>12</v>
      </c>
      <c r="BN518" s="290">
        <v>8</v>
      </c>
      <c r="BO518" s="290">
        <v>6</v>
      </c>
      <c r="BP518" s="290">
        <v>9</v>
      </c>
      <c r="BQ518" s="290">
        <v>6</v>
      </c>
      <c r="BR518" s="290">
        <v>4</v>
      </c>
      <c r="BS518" s="290">
        <v>13</v>
      </c>
      <c r="BT518" s="290">
        <v>7</v>
      </c>
      <c r="BU518" s="290">
        <v>7</v>
      </c>
      <c r="BV518" s="290">
        <v>11</v>
      </c>
      <c r="BW518" s="290">
        <v>1</v>
      </c>
      <c r="BX518" s="290">
        <v>6</v>
      </c>
      <c r="BY518" s="290">
        <v>10</v>
      </c>
      <c r="BZ518" s="290">
        <v>3</v>
      </c>
      <c r="CA518" s="290">
        <v>3</v>
      </c>
      <c r="CB518" s="290">
        <v>5</v>
      </c>
      <c r="CC518" s="290">
        <v>7</v>
      </c>
      <c r="CD518" s="290">
        <v>10</v>
      </c>
      <c r="CE518" s="290">
        <v>7</v>
      </c>
      <c r="CF518" s="290">
        <v>10</v>
      </c>
      <c r="CG518" s="290">
        <v>3</v>
      </c>
      <c r="CH518" s="290">
        <v>2</v>
      </c>
      <c r="CI518" s="290">
        <v>2</v>
      </c>
      <c r="CJ518" s="290">
        <v>3</v>
      </c>
      <c r="CK518" s="290">
        <v>10</v>
      </c>
      <c r="CL518" s="290">
        <v>2</v>
      </c>
      <c r="CM518" s="290">
        <v>1</v>
      </c>
    </row>
    <row r="519" spans="1:91" s="122" customFormat="1" ht="25.95" hidden="1" customHeight="1">
      <c r="A519" s="359"/>
      <c r="C519" s="283" t="s">
        <v>42</v>
      </c>
      <c r="D519" s="212" t="s">
        <v>51</v>
      </c>
      <c r="E519" s="212" t="s">
        <v>51</v>
      </c>
      <c r="F519" s="212" t="s">
        <v>51</v>
      </c>
      <c r="G519" s="212" t="s">
        <v>51</v>
      </c>
      <c r="H519" s="212" t="s">
        <v>51</v>
      </c>
      <c r="I519" s="212" t="s">
        <v>51</v>
      </c>
      <c r="J519" s="212" t="s">
        <v>51</v>
      </c>
      <c r="K519" s="212" t="s">
        <v>51</v>
      </c>
      <c r="L519" s="212" t="s">
        <v>51</v>
      </c>
      <c r="M519" s="212" t="s">
        <v>51</v>
      </c>
      <c r="N519" s="212" t="s">
        <v>51</v>
      </c>
      <c r="O519" s="212" t="s">
        <v>51</v>
      </c>
      <c r="P519" s="212" t="s">
        <v>55</v>
      </c>
      <c r="Q519" s="212" t="s">
        <v>55</v>
      </c>
      <c r="R519" s="212" t="s">
        <v>55</v>
      </c>
      <c r="S519" s="212" t="s">
        <v>55</v>
      </c>
      <c r="T519" s="212" t="s">
        <v>55</v>
      </c>
      <c r="U519" s="212" t="s">
        <v>55</v>
      </c>
      <c r="V519" s="212" t="s">
        <v>55</v>
      </c>
      <c r="W519" s="212" t="s">
        <v>55</v>
      </c>
      <c r="X519" s="212" t="s">
        <v>53</v>
      </c>
      <c r="Y519" s="212" t="s">
        <v>53</v>
      </c>
      <c r="Z519" s="212" t="s">
        <v>53</v>
      </c>
      <c r="AA519" s="212" t="s">
        <v>53</v>
      </c>
      <c r="AB519" s="212" t="s">
        <v>53</v>
      </c>
      <c r="AC519" s="212" t="s">
        <v>53</v>
      </c>
      <c r="AD519" s="212" t="s">
        <v>53</v>
      </c>
      <c r="AE519" s="212" t="s">
        <v>53</v>
      </c>
      <c r="AF519" s="212" t="s">
        <v>53</v>
      </c>
      <c r="AG519" s="212" t="s">
        <v>53</v>
      </c>
      <c r="AH519" s="212" t="s">
        <v>53</v>
      </c>
      <c r="AI519" s="212" t="s">
        <v>53</v>
      </c>
      <c r="AJ519" s="212" t="s">
        <v>53</v>
      </c>
      <c r="AK519" s="212" t="s">
        <v>53</v>
      </c>
      <c r="AL519" s="212" t="s">
        <v>49</v>
      </c>
      <c r="AM519" s="212" t="s">
        <v>49</v>
      </c>
      <c r="AN519" s="212" t="s">
        <v>49</v>
      </c>
      <c r="AO519" s="212" t="s">
        <v>49</v>
      </c>
      <c r="AP519" s="212" t="s">
        <v>49</v>
      </c>
      <c r="AQ519" s="212" t="s">
        <v>49</v>
      </c>
      <c r="AR519" s="212" t="s">
        <v>49</v>
      </c>
      <c r="AS519" s="212" t="s">
        <v>49</v>
      </c>
      <c r="AT519" s="212" t="s">
        <v>49</v>
      </c>
      <c r="AU519" s="212" t="s">
        <v>49</v>
      </c>
      <c r="AV519" s="212" t="s">
        <v>49</v>
      </c>
      <c r="AW519" s="212" t="s">
        <v>49</v>
      </c>
      <c r="AX519" s="212" t="s">
        <v>49</v>
      </c>
      <c r="AY519" s="212" t="s">
        <v>49</v>
      </c>
      <c r="AZ519" s="212" t="s">
        <v>49</v>
      </c>
      <c r="BA519" s="212" t="s">
        <v>49</v>
      </c>
      <c r="BB519" s="212" t="s">
        <v>49</v>
      </c>
      <c r="BC519" s="212" t="s">
        <v>49</v>
      </c>
      <c r="BD519" s="212" t="s">
        <v>47</v>
      </c>
      <c r="BE519" s="212" t="s">
        <v>47</v>
      </c>
      <c r="BF519" s="212" t="s">
        <v>47</v>
      </c>
      <c r="BG519" s="212" t="s">
        <v>47</v>
      </c>
      <c r="BH519" s="212" t="s">
        <v>47</v>
      </c>
      <c r="BI519" s="212" t="s">
        <v>47</v>
      </c>
      <c r="BJ519" s="212" t="s">
        <v>47</v>
      </c>
      <c r="BK519" s="212" t="s">
        <v>47</v>
      </c>
      <c r="BL519" s="212" t="s">
        <v>47</v>
      </c>
      <c r="BM519" s="212" t="s">
        <v>88</v>
      </c>
      <c r="BN519" s="212" t="s">
        <v>88</v>
      </c>
      <c r="BO519" s="212" t="s">
        <v>88</v>
      </c>
      <c r="BP519" s="212" t="s">
        <v>88</v>
      </c>
      <c r="BQ519" s="212" t="s">
        <v>88</v>
      </c>
      <c r="BR519" s="212" t="s">
        <v>88</v>
      </c>
      <c r="BS519" s="212" t="s">
        <v>45</v>
      </c>
      <c r="BT519" s="212" t="s">
        <v>45</v>
      </c>
      <c r="BU519" s="212" t="s">
        <v>45</v>
      </c>
      <c r="BV519" s="212" t="s">
        <v>45</v>
      </c>
      <c r="BW519" s="212" t="s">
        <v>45</v>
      </c>
      <c r="BX519" s="212" t="s">
        <v>45</v>
      </c>
      <c r="BY519" s="212" t="s">
        <v>45</v>
      </c>
      <c r="BZ519" s="212" t="s">
        <v>45</v>
      </c>
      <c r="CA519" s="212" t="s">
        <v>45</v>
      </c>
      <c r="CB519" s="212" t="s">
        <v>45</v>
      </c>
      <c r="CC519" s="212" t="s">
        <v>45</v>
      </c>
      <c r="CD519" s="212" t="s">
        <v>45</v>
      </c>
      <c r="CE519" s="212" t="s">
        <v>45</v>
      </c>
      <c r="CF519" s="212" t="s">
        <v>45</v>
      </c>
      <c r="CG519" s="212" t="s">
        <v>45</v>
      </c>
      <c r="CH519" s="212" t="s">
        <v>45</v>
      </c>
      <c r="CI519" s="212" t="s">
        <v>45</v>
      </c>
      <c r="CJ519" s="212" t="s">
        <v>45</v>
      </c>
      <c r="CK519" s="212" t="s">
        <v>45</v>
      </c>
      <c r="CL519" s="212" t="s">
        <v>45</v>
      </c>
      <c r="CM519" s="212" t="s">
        <v>45</v>
      </c>
    </row>
    <row r="520" spans="1:91" s="122" customFormat="1" ht="25.95" hidden="1" customHeight="1">
      <c r="A520" s="359"/>
      <c r="C520" s="283" t="s">
        <v>164</v>
      </c>
      <c r="D520" s="212" t="s">
        <v>237</v>
      </c>
      <c r="E520" s="212" t="s">
        <v>238</v>
      </c>
      <c r="F520" s="212" t="s">
        <v>239</v>
      </c>
      <c r="G520" s="212" t="s">
        <v>240</v>
      </c>
      <c r="H520" s="212" t="s">
        <v>169</v>
      </c>
      <c r="I520" s="212" t="s">
        <v>241</v>
      </c>
      <c r="J520" s="212" t="s">
        <v>242</v>
      </c>
      <c r="K520" s="212" t="s">
        <v>243</v>
      </c>
      <c r="L520" s="212" t="s">
        <v>244</v>
      </c>
      <c r="M520" s="212" t="s">
        <v>245</v>
      </c>
      <c r="N520" s="212" t="s">
        <v>246</v>
      </c>
      <c r="O520" s="212" t="s">
        <v>163</v>
      </c>
      <c r="P520" s="212" t="s">
        <v>170</v>
      </c>
      <c r="Q520" s="212" t="s">
        <v>171</v>
      </c>
      <c r="R520" s="212" t="s">
        <v>172</v>
      </c>
      <c r="S520" s="212" t="s">
        <v>173</v>
      </c>
      <c r="T520" s="212" t="s">
        <v>174</v>
      </c>
      <c r="U520" s="212" t="s">
        <v>175</v>
      </c>
      <c r="V520" s="212" t="s">
        <v>176</v>
      </c>
      <c r="W520" s="212" t="s">
        <v>158</v>
      </c>
      <c r="X520" s="212" t="s">
        <v>201</v>
      </c>
      <c r="Y520" s="212" t="s">
        <v>202</v>
      </c>
      <c r="Z520" s="212" t="s">
        <v>203</v>
      </c>
      <c r="AA520" s="212" t="s">
        <v>204</v>
      </c>
      <c r="AB520" s="212" t="s">
        <v>160</v>
      </c>
      <c r="AC520" s="212" t="s">
        <v>205</v>
      </c>
      <c r="AD520" s="212" t="s">
        <v>206</v>
      </c>
      <c r="AE520" s="212" t="s">
        <v>207</v>
      </c>
      <c r="AF520" s="212" t="s">
        <v>208</v>
      </c>
      <c r="AG520" s="212" t="s">
        <v>209</v>
      </c>
      <c r="AH520" s="212" t="s">
        <v>210</v>
      </c>
      <c r="AI520" s="212" t="s">
        <v>211</v>
      </c>
      <c r="AJ520" s="212" t="s">
        <v>212</v>
      </c>
      <c r="AK520" s="212" t="s">
        <v>213</v>
      </c>
      <c r="AL520" s="212" t="s">
        <v>221</v>
      </c>
      <c r="AM520" s="212" t="s">
        <v>222</v>
      </c>
      <c r="AN520" s="212" t="s">
        <v>223</v>
      </c>
      <c r="AO520" s="212" t="s">
        <v>224</v>
      </c>
      <c r="AP520" s="212" t="s">
        <v>225</v>
      </c>
      <c r="AQ520" s="212" t="s">
        <v>226</v>
      </c>
      <c r="AR520" s="212" t="s">
        <v>162</v>
      </c>
      <c r="AS520" s="212" t="s">
        <v>227</v>
      </c>
      <c r="AT520" s="212" t="s">
        <v>228</v>
      </c>
      <c r="AU520" s="212" t="s">
        <v>229</v>
      </c>
      <c r="AV520" s="212" t="s">
        <v>230</v>
      </c>
      <c r="AW520" s="212" t="s">
        <v>231</v>
      </c>
      <c r="AX520" s="212" t="s">
        <v>168</v>
      </c>
      <c r="AY520" s="212" t="s">
        <v>232</v>
      </c>
      <c r="AZ520" s="212" t="s">
        <v>233</v>
      </c>
      <c r="BA520" s="212" t="s">
        <v>234</v>
      </c>
      <c r="BB520" s="212" t="s">
        <v>235</v>
      </c>
      <c r="BC520" s="212" t="s">
        <v>236</v>
      </c>
      <c r="BD520" s="212" t="s">
        <v>214</v>
      </c>
      <c r="BE520" s="212" t="s">
        <v>215</v>
      </c>
      <c r="BF520" s="212" t="s">
        <v>216</v>
      </c>
      <c r="BG520" s="212" t="s">
        <v>217</v>
      </c>
      <c r="BH520" s="212" t="s">
        <v>218</v>
      </c>
      <c r="BI520" s="212" t="s">
        <v>167</v>
      </c>
      <c r="BJ520" s="212" t="s">
        <v>161</v>
      </c>
      <c r="BK520" s="212" t="s">
        <v>219</v>
      </c>
      <c r="BL520" s="212" t="s">
        <v>220</v>
      </c>
      <c r="BM520" s="212" t="s">
        <v>177</v>
      </c>
      <c r="BN520" s="212" t="s">
        <v>178</v>
      </c>
      <c r="BO520" s="212" t="s">
        <v>179</v>
      </c>
      <c r="BP520" s="212" t="s">
        <v>180</v>
      </c>
      <c r="BQ520" s="212" t="s">
        <v>181</v>
      </c>
      <c r="BR520" s="212" t="s">
        <v>182</v>
      </c>
      <c r="BS520" s="212" t="s">
        <v>183</v>
      </c>
      <c r="BT520" s="212" t="s">
        <v>184</v>
      </c>
      <c r="BU520" s="212" t="s">
        <v>185</v>
      </c>
      <c r="BV520" s="212" t="s">
        <v>186</v>
      </c>
      <c r="BW520" s="212" t="s">
        <v>159</v>
      </c>
      <c r="BX520" s="212" t="s">
        <v>187</v>
      </c>
      <c r="BY520" s="212" t="s">
        <v>188</v>
      </c>
      <c r="BZ520" s="212" t="s">
        <v>189</v>
      </c>
      <c r="CA520" s="212" t="s">
        <v>190</v>
      </c>
      <c r="CB520" s="212" t="s">
        <v>191</v>
      </c>
      <c r="CC520" s="212" t="s">
        <v>192</v>
      </c>
      <c r="CD520" s="212" t="s">
        <v>193</v>
      </c>
      <c r="CE520" s="212" t="s">
        <v>194</v>
      </c>
      <c r="CF520" s="212" t="s">
        <v>195</v>
      </c>
      <c r="CG520" s="212" t="s">
        <v>196</v>
      </c>
      <c r="CH520" s="212" t="s">
        <v>197</v>
      </c>
      <c r="CI520" s="212" t="s">
        <v>198</v>
      </c>
      <c r="CJ520" s="212" t="s">
        <v>199</v>
      </c>
      <c r="CK520" s="212" t="s">
        <v>200</v>
      </c>
      <c r="CL520" s="212" t="s">
        <v>165</v>
      </c>
      <c r="CM520" s="212" t="s">
        <v>166</v>
      </c>
    </row>
    <row r="521" spans="1:91" s="122" customFormat="1" ht="25.95" hidden="1" customHeight="1">
      <c r="A521" s="359"/>
      <c r="C521" s="283" t="s">
        <v>1347</v>
      </c>
      <c r="D521" s="282" t="s">
        <v>373</v>
      </c>
      <c r="E521" s="282" t="s">
        <v>374</v>
      </c>
      <c r="F521" s="282" t="s">
        <v>375</v>
      </c>
      <c r="G521" s="282" t="s">
        <v>376</v>
      </c>
      <c r="H521" s="282" t="s">
        <v>377</v>
      </c>
      <c r="I521" s="282" t="s">
        <v>378</v>
      </c>
      <c r="J521" s="282" t="s">
        <v>379</v>
      </c>
      <c r="K521" s="282" t="s">
        <v>380</v>
      </c>
      <c r="L521" s="282" t="s">
        <v>381</v>
      </c>
      <c r="M521" s="282" t="s">
        <v>382</v>
      </c>
      <c r="N521" s="282" t="s">
        <v>383</v>
      </c>
      <c r="O521" s="282" t="s">
        <v>384</v>
      </c>
      <c r="P521" s="282" t="s">
        <v>297</v>
      </c>
      <c r="Q521" s="282" t="s">
        <v>298</v>
      </c>
      <c r="R521" s="282" t="s">
        <v>299</v>
      </c>
      <c r="S521" s="282" t="s">
        <v>300</v>
      </c>
      <c r="T521" s="282" t="s">
        <v>301</v>
      </c>
      <c r="U521" s="282" t="s">
        <v>302</v>
      </c>
      <c r="V521" s="282" t="s">
        <v>303</v>
      </c>
      <c r="W521" s="282" t="s">
        <v>304</v>
      </c>
      <c r="X521" s="282" t="s">
        <v>332</v>
      </c>
      <c r="Y521" s="282" t="s">
        <v>333</v>
      </c>
      <c r="Z521" s="282" t="s">
        <v>334</v>
      </c>
      <c r="AA521" s="282" t="s">
        <v>335</v>
      </c>
      <c r="AB521" s="282" t="s">
        <v>336</v>
      </c>
      <c r="AC521" s="282" t="s">
        <v>337</v>
      </c>
      <c r="AD521" s="282" t="s">
        <v>338</v>
      </c>
      <c r="AE521" s="282" t="s">
        <v>339</v>
      </c>
      <c r="AF521" s="282" t="s">
        <v>340</v>
      </c>
      <c r="AG521" s="282" t="s">
        <v>341</v>
      </c>
      <c r="AH521" s="282" t="s">
        <v>342</v>
      </c>
      <c r="AI521" s="282" t="s">
        <v>343</v>
      </c>
      <c r="AJ521" s="282" t="s">
        <v>344</v>
      </c>
      <c r="AK521" s="282" t="s">
        <v>345</v>
      </c>
      <c r="AL521" s="282" t="s">
        <v>355</v>
      </c>
      <c r="AM521" s="282" t="s">
        <v>356</v>
      </c>
      <c r="AN521" s="282" t="s">
        <v>357</v>
      </c>
      <c r="AO521" s="282" t="s">
        <v>358</v>
      </c>
      <c r="AP521" s="282" t="s">
        <v>359</v>
      </c>
      <c r="AQ521" s="282" t="s">
        <v>360</v>
      </c>
      <c r="AR521" s="282" t="s">
        <v>361</v>
      </c>
      <c r="AS521" s="282" t="s">
        <v>362</v>
      </c>
      <c r="AT521" s="282" t="s">
        <v>363</v>
      </c>
      <c r="AU521" s="282" t="s">
        <v>364</v>
      </c>
      <c r="AV521" s="282" t="s">
        <v>365</v>
      </c>
      <c r="AW521" s="282" t="s">
        <v>366</v>
      </c>
      <c r="AX521" s="282" t="s">
        <v>367</v>
      </c>
      <c r="AY521" s="282" t="s">
        <v>368</v>
      </c>
      <c r="AZ521" s="282" t="s">
        <v>369</v>
      </c>
      <c r="BA521" s="282" t="s">
        <v>370</v>
      </c>
      <c r="BB521" s="282" t="s">
        <v>371</v>
      </c>
      <c r="BC521" s="282" t="s">
        <v>372</v>
      </c>
      <c r="BD521" s="282" t="s">
        <v>346</v>
      </c>
      <c r="BE521" s="282" t="s">
        <v>347</v>
      </c>
      <c r="BF521" s="282" t="s">
        <v>348</v>
      </c>
      <c r="BG521" s="282" t="s">
        <v>349</v>
      </c>
      <c r="BH521" s="282" t="s">
        <v>350</v>
      </c>
      <c r="BI521" s="282" t="s">
        <v>351</v>
      </c>
      <c r="BJ521" s="282" t="s">
        <v>352</v>
      </c>
      <c r="BK521" s="282" t="s">
        <v>353</v>
      </c>
      <c r="BL521" s="282" t="s">
        <v>354</v>
      </c>
      <c r="BM521" s="282" t="s">
        <v>305</v>
      </c>
      <c r="BN521" s="282" t="s">
        <v>306</v>
      </c>
      <c r="BO521" s="282" t="s">
        <v>307</v>
      </c>
      <c r="BP521" s="282" t="s">
        <v>308</v>
      </c>
      <c r="BQ521" s="282" t="s">
        <v>309</v>
      </c>
      <c r="BR521" s="282" t="s">
        <v>310</v>
      </c>
      <c r="BS521" s="282" t="s">
        <v>311</v>
      </c>
      <c r="BT521" s="282" t="s">
        <v>312</v>
      </c>
      <c r="BU521" s="282" t="s">
        <v>313</v>
      </c>
      <c r="BV521" s="282" t="s">
        <v>314</v>
      </c>
      <c r="BW521" s="282" t="s">
        <v>315</v>
      </c>
      <c r="BX521" s="282" t="s">
        <v>316</v>
      </c>
      <c r="BY521" s="282" t="s">
        <v>317</v>
      </c>
      <c r="BZ521" s="282" t="s">
        <v>318</v>
      </c>
      <c r="CA521" s="282" t="s">
        <v>319</v>
      </c>
      <c r="CB521" s="282" t="s">
        <v>320</v>
      </c>
      <c r="CC521" s="282" t="s">
        <v>321</v>
      </c>
      <c r="CD521" s="282" t="s">
        <v>322</v>
      </c>
      <c r="CE521" s="282" t="s">
        <v>323</v>
      </c>
      <c r="CF521" s="282" t="s">
        <v>324</v>
      </c>
      <c r="CG521" s="282" t="s">
        <v>325</v>
      </c>
      <c r="CH521" s="282" t="s">
        <v>326</v>
      </c>
      <c r="CI521" s="282" t="s">
        <v>327</v>
      </c>
      <c r="CJ521" s="282" t="s">
        <v>328</v>
      </c>
      <c r="CK521" s="282" t="s">
        <v>329</v>
      </c>
      <c r="CL521" s="282" t="s">
        <v>330</v>
      </c>
      <c r="CM521" s="282" t="s">
        <v>331</v>
      </c>
    </row>
    <row r="522" spans="1:91" s="122" customFormat="1" ht="25.95" hidden="1" customHeight="1">
      <c r="A522" s="359"/>
      <c r="C522" s="207" t="s">
        <v>704</v>
      </c>
      <c r="D522" s="213">
        <v>168568172.53</v>
      </c>
      <c r="E522" s="213">
        <v>22416810.670000002</v>
      </c>
      <c r="F522" s="213">
        <v>25112781.050000001</v>
      </c>
      <c r="G522" s="213">
        <v>22752135.709999997</v>
      </c>
      <c r="H522" s="213">
        <v>21598373.740000002</v>
      </c>
      <c r="I522" s="213">
        <v>25574796.320000004</v>
      </c>
      <c r="J522" s="213">
        <v>39484957.469999999</v>
      </c>
      <c r="K522" s="213">
        <v>53153844.319999993</v>
      </c>
      <c r="L522" s="213">
        <v>29389338.75</v>
      </c>
      <c r="M522" s="213">
        <v>33856025.25</v>
      </c>
      <c r="N522" s="213">
        <v>74857391.650000021</v>
      </c>
      <c r="O522" s="213">
        <v>11571962.270000001</v>
      </c>
      <c r="P522" s="213">
        <v>135014265.25999999</v>
      </c>
      <c r="Q522" s="213">
        <v>37138109.990000002</v>
      </c>
      <c r="R522" s="213">
        <v>45186081.010000005</v>
      </c>
      <c r="S522" s="213">
        <v>52642968.350000024</v>
      </c>
      <c r="T522" s="213">
        <v>27949636.510000002</v>
      </c>
      <c r="U522" s="213">
        <v>38280785.240000002</v>
      </c>
      <c r="V522" s="213">
        <v>26351503.170000002</v>
      </c>
      <c r="W522" s="213">
        <v>13296176.500000002</v>
      </c>
      <c r="X522" s="213">
        <v>212781674.48999995</v>
      </c>
      <c r="Y522" s="213">
        <v>25031183.460000001</v>
      </c>
      <c r="Z522" s="213">
        <v>46737695.160000004</v>
      </c>
      <c r="AA522" s="213">
        <v>35635167.549999997</v>
      </c>
      <c r="AB522" s="213">
        <v>11873953.039999999</v>
      </c>
      <c r="AC522" s="213">
        <v>19817838.390000001</v>
      </c>
      <c r="AD522" s="213">
        <v>20043636.199999999</v>
      </c>
      <c r="AE522" s="213">
        <v>86295163.930000007</v>
      </c>
      <c r="AF522" s="213">
        <v>21525536.809999995</v>
      </c>
      <c r="AG522" s="213">
        <v>26928826.039999999</v>
      </c>
      <c r="AH522" s="213">
        <v>30703847.450000003</v>
      </c>
      <c r="AI522" s="213">
        <v>39642304.420000002</v>
      </c>
      <c r="AJ522" s="213">
        <v>27952384.509999998</v>
      </c>
      <c r="AK522" s="213">
        <v>15642247.869999999</v>
      </c>
      <c r="AL522" s="213">
        <v>582516593.04000008</v>
      </c>
      <c r="AM522" s="213">
        <v>35200401.119999997</v>
      </c>
      <c r="AN522" s="213">
        <v>20964804.550000001</v>
      </c>
      <c r="AO522" s="213">
        <v>50849120.640000001</v>
      </c>
      <c r="AP522" s="213">
        <v>45910888.659999996</v>
      </c>
      <c r="AQ522" s="213">
        <v>29632801.969999999</v>
      </c>
      <c r="AR522" s="213">
        <v>10049208.08</v>
      </c>
      <c r="AS522" s="213">
        <v>164057523.36000001</v>
      </c>
      <c r="AT522" s="213">
        <v>34782047.409999996</v>
      </c>
      <c r="AU522" s="213">
        <v>70782506.670000002</v>
      </c>
      <c r="AV522" s="213">
        <v>53353971.43999999</v>
      </c>
      <c r="AW522" s="213">
        <v>28399547.68</v>
      </c>
      <c r="AX522" s="213">
        <v>15071499.109999999</v>
      </c>
      <c r="AY522" s="213">
        <v>26488424.650000002</v>
      </c>
      <c r="AZ522" s="213">
        <v>24789574.310000002</v>
      </c>
      <c r="BA522" s="213">
        <v>28696101.970000003</v>
      </c>
      <c r="BB522" s="213">
        <v>188808346.93000004</v>
      </c>
      <c r="BC522" s="213">
        <v>29438140.889999997</v>
      </c>
      <c r="BD522" s="213">
        <v>154871750.16999999</v>
      </c>
      <c r="BE522" s="213">
        <v>86433383.309999987</v>
      </c>
      <c r="BF522" s="213">
        <v>20480319.240000002</v>
      </c>
      <c r="BG522" s="213">
        <v>16656043.26</v>
      </c>
      <c r="BH522" s="213">
        <v>116005367.95</v>
      </c>
      <c r="BI522" s="213">
        <v>18175843.25</v>
      </c>
      <c r="BJ522" s="213">
        <v>9123976.4300000016</v>
      </c>
      <c r="BK522" s="213">
        <v>26916660.199999999</v>
      </c>
      <c r="BL522" s="213">
        <v>38804509.959999993</v>
      </c>
      <c r="BM522" s="213">
        <v>151230485.94</v>
      </c>
      <c r="BN522" s="213">
        <v>52973937.289999999</v>
      </c>
      <c r="BO522" s="213">
        <v>33195291.329999998</v>
      </c>
      <c r="BP522" s="213">
        <v>61060208.789999992</v>
      </c>
      <c r="BQ522" s="213">
        <v>40739501.049999997</v>
      </c>
      <c r="BR522" s="213">
        <v>26188461.84</v>
      </c>
      <c r="BS522" s="213">
        <v>708348420.25</v>
      </c>
      <c r="BT522" s="213">
        <v>42464025.649999999</v>
      </c>
      <c r="BU522" s="213">
        <v>34229238.520000003</v>
      </c>
      <c r="BV522" s="213">
        <v>152178706.62</v>
      </c>
      <c r="BW522" s="213">
        <v>3876995.1500000004</v>
      </c>
      <c r="BX522" s="213">
        <v>27805380.829999998</v>
      </c>
      <c r="BY522" s="213">
        <v>88485751.989999995</v>
      </c>
      <c r="BZ522" s="213">
        <v>19548472.170000002</v>
      </c>
      <c r="CA522" s="213">
        <v>24281469.579999998</v>
      </c>
      <c r="CB522" s="213">
        <v>25531486.069999997</v>
      </c>
      <c r="CC522" s="213">
        <v>37616405.479999997</v>
      </c>
      <c r="CD522" s="213">
        <v>76364293.61999999</v>
      </c>
      <c r="CE522" s="213">
        <v>39344253.650000006</v>
      </c>
      <c r="CF522" s="213">
        <v>65620316.070000008</v>
      </c>
      <c r="CG522" s="213">
        <v>20685277</v>
      </c>
      <c r="CH522" s="213">
        <v>16506860.370000005</v>
      </c>
      <c r="CI522" s="213">
        <v>19409428.580000002</v>
      </c>
      <c r="CJ522" s="213">
        <v>18227038.079999998</v>
      </c>
      <c r="CK522" s="213">
        <v>101120923.61</v>
      </c>
      <c r="CL522" s="213">
        <v>18639912.190000001</v>
      </c>
      <c r="CM522" s="213">
        <v>14903904.120000001</v>
      </c>
    </row>
    <row r="523" spans="1:91" s="122" customFormat="1" ht="25.95" hidden="1" customHeight="1">
      <c r="A523" s="359"/>
      <c r="C523" s="207" t="s">
        <v>705</v>
      </c>
      <c r="D523" s="212">
        <v>48257445.910000004</v>
      </c>
      <c r="E523" s="212">
        <v>4756687.1900000004</v>
      </c>
      <c r="F523" s="212">
        <v>699549.04</v>
      </c>
      <c r="G523" s="212">
        <v>820864.73</v>
      </c>
      <c r="H523" s="212">
        <v>1379564.09</v>
      </c>
      <c r="I523" s="212">
        <v>6990041.1100000003</v>
      </c>
      <c r="J523" s="212">
        <v>4089565.9799999995</v>
      </c>
      <c r="K523" s="212">
        <v>24560720.569999997</v>
      </c>
      <c r="L523" s="212">
        <v>2408160.2999999998</v>
      </c>
      <c r="M523" s="212">
        <v>1004860.12</v>
      </c>
      <c r="N523" s="212">
        <v>12631369.379999999</v>
      </c>
      <c r="O523" s="212">
        <v>284496.71000000002</v>
      </c>
      <c r="P523" s="212">
        <v>47995429.809999995</v>
      </c>
      <c r="Q523" s="212">
        <v>3206499.32</v>
      </c>
      <c r="R523" s="212">
        <v>12724429.09</v>
      </c>
      <c r="S523" s="212">
        <v>8660632.2699999996</v>
      </c>
      <c r="T523" s="212">
        <v>3825272.33</v>
      </c>
      <c r="U523" s="212">
        <v>1169448.02</v>
      </c>
      <c r="V523" s="212">
        <v>1294638.75</v>
      </c>
      <c r="W523" s="212">
        <v>749014.43</v>
      </c>
      <c r="X523" s="212">
        <v>121560006.58000001</v>
      </c>
      <c r="Y523" s="212">
        <v>824090.72</v>
      </c>
      <c r="Z523" s="212">
        <v>3050698.88</v>
      </c>
      <c r="AA523" s="212">
        <v>1241425.31</v>
      </c>
      <c r="AB523" s="212">
        <v>370765</v>
      </c>
      <c r="AC523" s="212">
        <v>1528466.95</v>
      </c>
      <c r="AD523" s="212">
        <v>918440.41</v>
      </c>
      <c r="AE523" s="212">
        <v>4386819.8999999994</v>
      </c>
      <c r="AF523" s="212">
        <v>609208.4</v>
      </c>
      <c r="AG523" s="212">
        <v>500077.45999999996</v>
      </c>
      <c r="AH523" s="212">
        <v>2926905.71</v>
      </c>
      <c r="AI523" s="212">
        <v>5443611.8200000003</v>
      </c>
      <c r="AJ523" s="212">
        <v>1081178.71</v>
      </c>
      <c r="AK523" s="212">
        <v>2272102.2399999998</v>
      </c>
      <c r="AL523" s="212">
        <v>287079157.62</v>
      </c>
      <c r="AM523" s="212">
        <v>1231577</v>
      </c>
      <c r="AN523" s="212">
        <v>1379870.1600000001</v>
      </c>
      <c r="AO523" s="212">
        <v>14241648.350000001</v>
      </c>
      <c r="AP523" s="212">
        <v>4022329.6599999997</v>
      </c>
      <c r="AQ523" s="212">
        <v>1358413.59</v>
      </c>
      <c r="AR523" s="212">
        <v>286121.28000000003</v>
      </c>
      <c r="AS523" s="212">
        <v>57581758.070000008</v>
      </c>
      <c r="AT523" s="212">
        <v>1955105.4700000002</v>
      </c>
      <c r="AU523" s="212">
        <v>3340245.82</v>
      </c>
      <c r="AV523" s="212">
        <v>1942500.65</v>
      </c>
      <c r="AW523" s="212">
        <v>598941.35</v>
      </c>
      <c r="AX523" s="212">
        <v>1202906.97</v>
      </c>
      <c r="AY523" s="212">
        <v>1943310.87</v>
      </c>
      <c r="AZ523" s="212">
        <v>1423646.9</v>
      </c>
      <c r="BA523" s="212">
        <v>790602.90000000014</v>
      </c>
      <c r="BB523" s="212">
        <v>52023604.059999995</v>
      </c>
      <c r="BC523" s="212">
        <v>3072001.4399999995</v>
      </c>
      <c r="BD523" s="212">
        <v>83601409.029999986</v>
      </c>
      <c r="BE523" s="212">
        <v>8569428.9299999997</v>
      </c>
      <c r="BF523" s="212">
        <v>778797.10000000009</v>
      </c>
      <c r="BG523" s="212">
        <v>5595621.25</v>
      </c>
      <c r="BH523" s="212">
        <v>52137146.04999999</v>
      </c>
      <c r="BI523" s="212">
        <v>610815.28</v>
      </c>
      <c r="BJ523" s="212">
        <v>1544271.22</v>
      </c>
      <c r="BK523" s="212">
        <v>1691660.7000000002</v>
      </c>
      <c r="BL523" s="212">
        <v>724616.17</v>
      </c>
      <c r="BM523" s="212">
        <v>79714322.790000007</v>
      </c>
      <c r="BN523" s="212">
        <v>1615302.8100000003</v>
      </c>
      <c r="BO523" s="212">
        <v>4281143.8099999996</v>
      </c>
      <c r="BP523" s="212">
        <v>1388685.59</v>
      </c>
      <c r="BQ523" s="212">
        <v>902737.94000000006</v>
      </c>
      <c r="BR523" s="212">
        <v>2699497.53</v>
      </c>
      <c r="BS523" s="212">
        <v>248530098.44999996</v>
      </c>
      <c r="BT523" s="212">
        <v>948855.73</v>
      </c>
      <c r="BU523" s="212">
        <v>836716.51</v>
      </c>
      <c r="BV523" s="212">
        <v>30437156.010000002</v>
      </c>
      <c r="BW523" s="212">
        <v>1158027.5899999999</v>
      </c>
      <c r="BX523" s="212">
        <v>1059900.6399999999</v>
      </c>
      <c r="BY523" s="212">
        <v>8940142.7800000012</v>
      </c>
      <c r="BZ523" s="212">
        <v>1198048.1000000001</v>
      </c>
      <c r="CA523" s="212">
        <v>422684.13</v>
      </c>
      <c r="CB523" s="212">
        <v>1357851.08</v>
      </c>
      <c r="CC523" s="212">
        <v>7605930.6000000006</v>
      </c>
      <c r="CD523" s="212">
        <v>6385219.5200000005</v>
      </c>
      <c r="CE523" s="212">
        <v>2641942.9900000002</v>
      </c>
      <c r="CF523" s="212">
        <v>9820702.0200000014</v>
      </c>
      <c r="CG523" s="212">
        <v>2658433.2800000003</v>
      </c>
      <c r="CH523" s="212">
        <v>1568058.1400000001</v>
      </c>
      <c r="CI523" s="212">
        <v>377862.77</v>
      </c>
      <c r="CJ523" s="212">
        <v>2294485.0099999998</v>
      </c>
      <c r="CK523" s="212">
        <v>26107631.689999998</v>
      </c>
      <c r="CL523" s="212">
        <v>956216.59</v>
      </c>
      <c r="CM523" s="212">
        <v>2528322.23</v>
      </c>
    </row>
    <row r="524" spans="1:91" s="122" customFormat="1" ht="25.95" hidden="1" customHeight="1">
      <c r="A524" s="359"/>
      <c r="C524" s="207" t="s">
        <v>706</v>
      </c>
      <c r="D524" s="213">
        <v>46110845.429999992</v>
      </c>
      <c r="E524" s="213">
        <v>1861444.11</v>
      </c>
      <c r="F524" s="213">
        <v>4504185.5600000005</v>
      </c>
      <c r="G524" s="213">
        <v>3373970.9699999997</v>
      </c>
      <c r="H524" s="213">
        <v>5600147.9900000002</v>
      </c>
      <c r="I524" s="213">
        <v>5098340.9799999995</v>
      </c>
      <c r="J524" s="213">
        <v>9770006.5199999996</v>
      </c>
      <c r="K524" s="213">
        <v>3982712.9</v>
      </c>
      <c r="L524" s="213">
        <v>5174223.71</v>
      </c>
      <c r="M524" s="213">
        <v>8439354.1600000001</v>
      </c>
      <c r="N524" s="213">
        <v>8381559.96</v>
      </c>
      <c r="O524" s="213">
        <v>3097679.08</v>
      </c>
      <c r="P524" s="213">
        <v>28917147.07</v>
      </c>
      <c r="Q524" s="213">
        <v>5082859.55</v>
      </c>
      <c r="R524" s="213">
        <v>6280663.96</v>
      </c>
      <c r="S524" s="213">
        <v>8285587.629999999</v>
      </c>
      <c r="T524" s="213">
        <v>5648191.9000000004</v>
      </c>
      <c r="U524" s="213">
        <v>8006983.4199999999</v>
      </c>
      <c r="V524" s="213">
        <v>3481613.19</v>
      </c>
      <c r="W524" s="213">
        <v>5606326.71</v>
      </c>
      <c r="X524" s="213">
        <v>29739348.149999999</v>
      </c>
      <c r="Y524" s="213">
        <v>4029191.57</v>
      </c>
      <c r="Z524" s="213">
        <v>2839685.9800000004</v>
      </c>
      <c r="AA524" s="213">
        <v>9879246.0800000001</v>
      </c>
      <c r="AB524" s="213">
        <v>9634988.2899999991</v>
      </c>
      <c r="AC524" s="213">
        <v>2799298.71</v>
      </c>
      <c r="AD524" s="213">
        <v>1867472.8800000001</v>
      </c>
      <c r="AE524" s="213">
        <v>11905357.720000001</v>
      </c>
      <c r="AF524" s="213">
        <v>1489554.98</v>
      </c>
      <c r="AG524" s="213">
        <v>7094662.6699999999</v>
      </c>
      <c r="AH524" s="213">
        <v>9116937.4000000004</v>
      </c>
      <c r="AI524" s="213">
        <v>9435109.9299999997</v>
      </c>
      <c r="AJ524" s="213">
        <v>2125210.69</v>
      </c>
      <c r="AK524" s="213">
        <v>1727168.0099999998</v>
      </c>
      <c r="AL524" s="213">
        <v>65618460.57</v>
      </c>
      <c r="AM524" s="213">
        <v>6467679.3900000006</v>
      </c>
      <c r="AN524" s="213">
        <v>3350308.52</v>
      </c>
      <c r="AO524" s="213">
        <v>7098865.79</v>
      </c>
      <c r="AP524" s="213">
        <v>2954159.77</v>
      </c>
      <c r="AQ524" s="213">
        <v>5770704.1199999992</v>
      </c>
      <c r="AR524" s="213">
        <v>4457961.3499999996</v>
      </c>
      <c r="AS524" s="213">
        <v>25981329.510000002</v>
      </c>
      <c r="AT524" s="213">
        <v>3277561.28</v>
      </c>
      <c r="AU524" s="213">
        <v>14399633.199999999</v>
      </c>
      <c r="AV524" s="213">
        <v>6940689.1899999995</v>
      </c>
      <c r="AW524" s="213">
        <v>5694275.0700000003</v>
      </c>
      <c r="AX524" s="213">
        <v>2604383.2999999998</v>
      </c>
      <c r="AY524" s="213">
        <v>6123606.9700000007</v>
      </c>
      <c r="AZ524" s="213">
        <v>7376425.29</v>
      </c>
      <c r="BA524" s="213">
        <v>2613992.7800000003</v>
      </c>
      <c r="BB524" s="213">
        <v>17474873.440000001</v>
      </c>
      <c r="BC524" s="213">
        <v>2006690.6700000002</v>
      </c>
      <c r="BD524" s="213">
        <v>18420762.289999999</v>
      </c>
      <c r="BE524" s="213">
        <v>14065133.77</v>
      </c>
      <c r="BF524" s="213">
        <v>2515192.11</v>
      </c>
      <c r="BG524" s="213">
        <v>7398368.540000001</v>
      </c>
      <c r="BH524" s="213">
        <v>8934160.6699999981</v>
      </c>
      <c r="BI524" s="213">
        <v>1932930.4500000002</v>
      </c>
      <c r="BJ524" s="213">
        <v>1073256.81</v>
      </c>
      <c r="BK524" s="213">
        <v>2392023.1999999997</v>
      </c>
      <c r="BL524" s="213">
        <v>3891265.91</v>
      </c>
      <c r="BM524" s="213">
        <v>14054107.949999999</v>
      </c>
      <c r="BN524" s="213">
        <v>7680980.6800000006</v>
      </c>
      <c r="BO524" s="213">
        <v>4535562.54</v>
      </c>
      <c r="BP524" s="213">
        <v>10925976.370000001</v>
      </c>
      <c r="BQ524" s="213">
        <v>10463388.349999998</v>
      </c>
      <c r="BR524" s="213">
        <v>1811093.44</v>
      </c>
      <c r="BS524" s="213">
        <v>43510435.18</v>
      </c>
      <c r="BT524" s="213">
        <v>7218491.4900000002</v>
      </c>
      <c r="BU524" s="213">
        <v>8955837.2700000014</v>
      </c>
      <c r="BV524" s="213">
        <v>19577752.420000002</v>
      </c>
      <c r="BW524" s="213">
        <v>841316.06</v>
      </c>
      <c r="BX524" s="213">
        <v>4249717.9399999995</v>
      </c>
      <c r="BY524" s="213">
        <v>16055574.939999999</v>
      </c>
      <c r="BZ524" s="213">
        <v>4268975.62</v>
      </c>
      <c r="CA524" s="213">
        <v>2691960.4699999997</v>
      </c>
      <c r="CB524" s="213">
        <v>3455762.81</v>
      </c>
      <c r="CC524" s="213">
        <v>9939067.7100000009</v>
      </c>
      <c r="CD524" s="213">
        <v>6380580.6600000001</v>
      </c>
      <c r="CE524" s="213">
        <v>15137029.43</v>
      </c>
      <c r="CF524" s="213">
        <v>4499995.37</v>
      </c>
      <c r="CG524" s="213">
        <v>3610584.85</v>
      </c>
      <c r="CH524" s="213">
        <v>4790017.1500000004</v>
      </c>
      <c r="CI524" s="213">
        <v>8693010.9299999997</v>
      </c>
      <c r="CJ524" s="213">
        <v>3973891.71</v>
      </c>
      <c r="CK524" s="213">
        <v>14073949.09</v>
      </c>
      <c r="CL524" s="213">
        <v>6036084.5300000003</v>
      </c>
      <c r="CM524" s="213">
        <v>2315516.63</v>
      </c>
    </row>
    <row r="525" spans="1:91" s="122" customFormat="1" ht="25.95" hidden="1" customHeight="1">
      <c r="A525" s="359"/>
      <c r="C525" s="207" t="s">
        <v>707</v>
      </c>
      <c r="D525" s="212">
        <v>2456828</v>
      </c>
      <c r="E525" s="212">
        <v>76050</v>
      </c>
      <c r="F525" s="212">
        <v>177250</v>
      </c>
      <c r="G525" s="212">
        <v>76800</v>
      </c>
      <c r="H525" s="212">
        <v>44250</v>
      </c>
      <c r="I525" s="212">
        <v>121200</v>
      </c>
      <c r="J525" s="212">
        <v>97300</v>
      </c>
      <c r="K525" s="212">
        <v>145500</v>
      </c>
      <c r="L525" s="212">
        <v>105850</v>
      </c>
      <c r="M525" s="212">
        <v>78050</v>
      </c>
      <c r="N525" s="212">
        <v>295150</v>
      </c>
      <c r="O525" s="212">
        <v>58750</v>
      </c>
      <c r="P525" s="212">
        <v>430600</v>
      </c>
      <c r="Q525" s="212">
        <v>244850</v>
      </c>
      <c r="R525" s="212">
        <v>196500</v>
      </c>
      <c r="S525" s="212">
        <v>28950</v>
      </c>
      <c r="T525" s="212">
        <v>67100</v>
      </c>
      <c r="U525" s="212">
        <v>75200</v>
      </c>
      <c r="V525" s="212">
        <v>128400</v>
      </c>
      <c r="W525" s="212">
        <v>99800</v>
      </c>
      <c r="X525" s="212">
        <v>917600</v>
      </c>
      <c r="Y525" s="212">
        <v>119350</v>
      </c>
      <c r="Z525" s="212">
        <v>285700</v>
      </c>
      <c r="AA525" s="212">
        <v>271650</v>
      </c>
      <c r="AB525" s="212">
        <v>91750</v>
      </c>
      <c r="AC525" s="212">
        <v>82000</v>
      </c>
      <c r="AD525" s="212">
        <v>0</v>
      </c>
      <c r="AE525" s="212">
        <v>562850</v>
      </c>
      <c r="AF525" s="212">
        <v>291000</v>
      </c>
      <c r="AG525" s="212">
        <v>136700</v>
      </c>
      <c r="AH525" s="212">
        <v>170550</v>
      </c>
      <c r="AI525" s="212">
        <v>244650</v>
      </c>
      <c r="AJ525" s="212">
        <v>125350</v>
      </c>
      <c r="AK525" s="212">
        <v>393650</v>
      </c>
      <c r="AL525" s="212">
        <v>1062300</v>
      </c>
      <c r="AM525" s="212">
        <v>36550</v>
      </c>
      <c r="AN525" s="212">
        <v>59050</v>
      </c>
      <c r="AO525" s="212">
        <v>198500</v>
      </c>
      <c r="AP525" s="212">
        <v>344400</v>
      </c>
      <c r="AQ525" s="212">
        <v>163650</v>
      </c>
      <c r="AR525" s="212">
        <v>117300</v>
      </c>
      <c r="AS525" s="212">
        <v>529650</v>
      </c>
      <c r="AT525" s="212">
        <v>230700</v>
      </c>
      <c r="AU525" s="212">
        <v>343200</v>
      </c>
      <c r="AV525" s="212">
        <v>193650</v>
      </c>
      <c r="AW525" s="212">
        <v>386300</v>
      </c>
      <c r="AX525" s="212">
        <v>47000</v>
      </c>
      <c r="AY525" s="212">
        <v>75150</v>
      </c>
      <c r="AZ525" s="212">
        <v>94850</v>
      </c>
      <c r="BA525" s="212">
        <v>31750</v>
      </c>
      <c r="BB525" s="212">
        <v>394500</v>
      </c>
      <c r="BC525" s="212">
        <v>140350</v>
      </c>
      <c r="BD525" s="212">
        <v>671050</v>
      </c>
      <c r="BE525" s="212">
        <v>175050</v>
      </c>
      <c r="BF525" s="212">
        <v>41650</v>
      </c>
      <c r="BG525" s="212">
        <v>32950</v>
      </c>
      <c r="BH525" s="212">
        <v>111050</v>
      </c>
      <c r="BI525" s="212">
        <v>137650</v>
      </c>
      <c r="BJ525" s="212">
        <v>13600</v>
      </c>
      <c r="BK525" s="212">
        <v>66900</v>
      </c>
      <c r="BL525" s="212">
        <v>13800</v>
      </c>
      <c r="BM525" s="212">
        <v>961700</v>
      </c>
      <c r="BN525" s="212">
        <v>151000</v>
      </c>
      <c r="BO525" s="212">
        <v>93700</v>
      </c>
      <c r="BP525" s="212">
        <v>0</v>
      </c>
      <c r="BQ525" s="212">
        <v>155200</v>
      </c>
      <c r="BR525" s="212">
        <v>62150</v>
      </c>
      <c r="BS525" s="212">
        <v>747750</v>
      </c>
      <c r="BT525" s="212">
        <v>164900</v>
      </c>
      <c r="BU525" s="212">
        <v>50400</v>
      </c>
      <c r="BV525" s="212">
        <v>431000</v>
      </c>
      <c r="BW525" s="212">
        <v>0</v>
      </c>
      <c r="BX525" s="212">
        <v>38600</v>
      </c>
      <c r="BY525" s="212">
        <v>291000</v>
      </c>
      <c r="BZ525" s="212">
        <v>150600</v>
      </c>
      <c r="CA525" s="212">
        <v>115750</v>
      </c>
      <c r="CB525" s="212">
        <v>54300</v>
      </c>
      <c r="CC525" s="212">
        <v>116950</v>
      </c>
      <c r="CD525" s="212">
        <v>133950</v>
      </c>
      <c r="CE525" s="212">
        <v>35100</v>
      </c>
      <c r="CF525" s="212">
        <v>115750</v>
      </c>
      <c r="CG525" s="212">
        <v>49050</v>
      </c>
      <c r="CH525" s="212">
        <v>34300</v>
      </c>
      <c r="CI525" s="212">
        <v>52750</v>
      </c>
      <c r="CJ525" s="212">
        <v>47100</v>
      </c>
      <c r="CK525" s="212">
        <v>245200</v>
      </c>
      <c r="CL525" s="212">
        <v>15150</v>
      </c>
      <c r="CM525" s="212">
        <v>9250</v>
      </c>
    </row>
    <row r="526" spans="1:91" s="122" customFormat="1" ht="25.95" hidden="1" customHeight="1">
      <c r="A526" s="359"/>
      <c r="C526" s="209">
        <v>5</v>
      </c>
      <c r="D526" s="212">
        <v>33604628.339999996</v>
      </c>
      <c r="E526" s="212">
        <v>695228.59000000008</v>
      </c>
      <c r="F526" s="212">
        <v>437060.51999999996</v>
      </c>
      <c r="G526" s="212">
        <v>233655.53999999995</v>
      </c>
      <c r="H526" s="212">
        <v>173921.37</v>
      </c>
      <c r="I526" s="212">
        <v>785579.87</v>
      </c>
      <c r="J526" s="212">
        <v>465115.96999999986</v>
      </c>
      <c r="K526" s="212">
        <v>2809650.04</v>
      </c>
      <c r="L526" s="212">
        <v>449789.84000000008</v>
      </c>
      <c r="M526" s="212">
        <v>246640.74</v>
      </c>
      <c r="N526" s="212">
        <v>3169655.54</v>
      </c>
      <c r="O526" s="212">
        <v>369824.44</v>
      </c>
      <c r="P526" s="212">
        <v>10618676.879999999</v>
      </c>
      <c r="Q526" s="212">
        <v>896105.46999999986</v>
      </c>
      <c r="R526" s="212">
        <v>2703619.7</v>
      </c>
      <c r="S526" s="212">
        <v>2003629.07</v>
      </c>
      <c r="T526" s="212">
        <v>1164655.2700000003</v>
      </c>
      <c r="U526" s="212">
        <v>1106925.8699999999</v>
      </c>
      <c r="V526" s="212">
        <v>863372.05000000016</v>
      </c>
      <c r="W526" s="212">
        <v>547918.96</v>
      </c>
      <c r="X526" s="212">
        <v>44524467.289999999</v>
      </c>
      <c r="Y526" s="212">
        <v>712051.84999999986</v>
      </c>
      <c r="Z526" s="212">
        <v>1175170.1099999999</v>
      </c>
      <c r="AA526" s="212">
        <v>593760.04999999993</v>
      </c>
      <c r="AB526" s="212">
        <v>338562.5</v>
      </c>
      <c r="AC526" s="212">
        <v>791535.3</v>
      </c>
      <c r="AD526" s="212">
        <v>547465</v>
      </c>
      <c r="AE526" s="212">
        <v>2588464.6</v>
      </c>
      <c r="AF526" s="212">
        <v>710498.33000000007</v>
      </c>
      <c r="AG526" s="212">
        <v>752926.13000000012</v>
      </c>
      <c r="AH526" s="212">
        <v>591205.59</v>
      </c>
      <c r="AI526" s="212">
        <v>2121242.52</v>
      </c>
      <c r="AJ526" s="212">
        <v>641308.73</v>
      </c>
      <c r="AK526" s="212">
        <v>393454.74000000005</v>
      </c>
      <c r="AL526" s="212">
        <v>98750491.849999994</v>
      </c>
      <c r="AM526" s="212">
        <v>842585.32</v>
      </c>
      <c r="AN526" s="212">
        <v>532398.55000000005</v>
      </c>
      <c r="AO526" s="212">
        <v>1596850.96</v>
      </c>
      <c r="AP526" s="212">
        <v>2766735.9499999997</v>
      </c>
      <c r="AQ526" s="212">
        <v>493790.32999999996</v>
      </c>
      <c r="AR526" s="212">
        <v>235103.06</v>
      </c>
      <c r="AS526" s="212">
        <v>11440870.039999999</v>
      </c>
      <c r="AT526" s="212">
        <v>928577.80999999994</v>
      </c>
      <c r="AU526" s="212">
        <v>1970019.5499999998</v>
      </c>
      <c r="AV526" s="212">
        <v>1206469.4499999997</v>
      </c>
      <c r="AW526" s="212">
        <v>485634.27999999991</v>
      </c>
      <c r="AX526" s="212">
        <v>649732.93999999994</v>
      </c>
      <c r="AY526" s="212">
        <v>1196931.9700000002</v>
      </c>
      <c r="AZ526" s="212">
        <v>234340.17999999988</v>
      </c>
      <c r="BA526" s="212">
        <v>617521.48</v>
      </c>
      <c r="BB526" s="212">
        <v>10713112.700000001</v>
      </c>
      <c r="BC526" s="212">
        <v>680374.08999999985</v>
      </c>
      <c r="BD526" s="212">
        <v>51057216.670000009</v>
      </c>
      <c r="BE526" s="212">
        <v>3313030.0399999996</v>
      </c>
      <c r="BF526" s="212">
        <v>529336.89</v>
      </c>
      <c r="BG526" s="212">
        <v>876877.09000000008</v>
      </c>
      <c r="BH526" s="212">
        <v>11478182.689999998</v>
      </c>
      <c r="BI526" s="212">
        <v>630930.04999999981</v>
      </c>
      <c r="BJ526" s="212">
        <v>232547.27</v>
      </c>
      <c r="BK526" s="212">
        <v>362207.68999999994</v>
      </c>
      <c r="BL526" s="212">
        <v>352958.62</v>
      </c>
      <c r="BM526" s="212">
        <v>20783867.699999996</v>
      </c>
      <c r="BN526" s="212">
        <v>1122368.3200000003</v>
      </c>
      <c r="BO526" s="212">
        <v>1157076.5</v>
      </c>
      <c r="BP526" s="212">
        <v>1252400.6099999999</v>
      </c>
      <c r="BQ526" s="212">
        <v>514846.75</v>
      </c>
      <c r="BR526" s="212">
        <v>392745</v>
      </c>
      <c r="BS526" s="212">
        <v>91130112.730000004</v>
      </c>
      <c r="BT526" s="212">
        <v>1716996.2000000002</v>
      </c>
      <c r="BU526" s="212">
        <v>1067834.97</v>
      </c>
      <c r="BV526" s="212">
        <v>10624854.199999999</v>
      </c>
      <c r="BW526" s="212">
        <v>232163</v>
      </c>
      <c r="BX526" s="212">
        <v>715369</v>
      </c>
      <c r="BY526" s="212">
        <v>3883877.79</v>
      </c>
      <c r="BZ526" s="212">
        <v>530897.49</v>
      </c>
      <c r="CA526" s="212">
        <v>471389</v>
      </c>
      <c r="CB526" s="212">
        <v>578834.6</v>
      </c>
      <c r="CC526" s="212">
        <v>907104.80999999994</v>
      </c>
      <c r="CD526" s="212">
        <v>3689903.75</v>
      </c>
      <c r="CE526" s="212">
        <v>1022700.2199999999</v>
      </c>
      <c r="CF526" s="212">
        <v>4714137.12</v>
      </c>
      <c r="CG526" s="212">
        <v>570306</v>
      </c>
      <c r="CH526" s="212">
        <v>521501.5</v>
      </c>
      <c r="CI526" s="212">
        <v>515936.75</v>
      </c>
      <c r="CJ526" s="212">
        <v>775998</v>
      </c>
      <c r="CK526" s="212">
        <v>5551746.8300000001</v>
      </c>
      <c r="CL526" s="212">
        <v>584350.52</v>
      </c>
      <c r="CM526" s="212">
        <v>699445.9</v>
      </c>
    </row>
    <row r="527" spans="1:91" s="122" customFormat="1" ht="25.95" hidden="1" customHeight="1">
      <c r="A527" s="359"/>
      <c r="C527" s="209">
        <v>6</v>
      </c>
      <c r="D527" s="213">
        <v>79184555.810000002</v>
      </c>
      <c r="E527" s="213">
        <v>5197450.62</v>
      </c>
      <c r="F527" s="213">
        <v>3628358.75</v>
      </c>
      <c r="G527" s="213">
        <v>3220752.81</v>
      </c>
      <c r="H527" s="213">
        <v>1575221.75</v>
      </c>
      <c r="I527" s="213">
        <v>9184809.9499999993</v>
      </c>
      <c r="J527" s="213">
        <v>4448706.54</v>
      </c>
      <c r="K527" s="213">
        <v>11437580.310000001</v>
      </c>
      <c r="L527" s="213">
        <v>3189898.9200000004</v>
      </c>
      <c r="M527" s="213">
        <v>2993982.04</v>
      </c>
      <c r="N527" s="213">
        <v>22684500.640000001</v>
      </c>
      <c r="O527" s="213">
        <v>1161131.96</v>
      </c>
      <c r="P527" s="213">
        <v>42047885.800000004</v>
      </c>
      <c r="Q527" s="213">
        <v>3609475.0100000002</v>
      </c>
      <c r="R527" s="213">
        <v>8500340.959999999</v>
      </c>
      <c r="S527" s="213">
        <v>15886398.43</v>
      </c>
      <c r="T527" s="213">
        <v>4695738.5299999993</v>
      </c>
      <c r="U527" s="213">
        <v>7602427.9400000004</v>
      </c>
      <c r="V527" s="213">
        <v>3359971.96</v>
      </c>
      <c r="W527" s="213">
        <v>2746422.77</v>
      </c>
      <c r="X527" s="213">
        <v>87624382.589999989</v>
      </c>
      <c r="Y527" s="213">
        <v>1724719.55</v>
      </c>
      <c r="Z527" s="213">
        <v>5303511.63</v>
      </c>
      <c r="AA527" s="213">
        <v>4880407.9400000004</v>
      </c>
      <c r="AB527" s="213">
        <v>2176171.5000000005</v>
      </c>
      <c r="AC527" s="213">
        <v>2347676.44</v>
      </c>
      <c r="AD527" s="213">
        <v>3379351</v>
      </c>
      <c r="AE527" s="213">
        <v>13274718.32</v>
      </c>
      <c r="AF527" s="213">
        <v>2075502.59</v>
      </c>
      <c r="AG527" s="213">
        <v>2695578.95</v>
      </c>
      <c r="AH527" s="213">
        <v>2285860.9199999995</v>
      </c>
      <c r="AI527" s="213">
        <v>9981637.6899999995</v>
      </c>
      <c r="AJ527" s="213">
        <v>2426044.0500000003</v>
      </c>
      <c r="AK527" s="213">
        <v>1913399.17</v>
      </c>
      <c r="AL527" s="213">
        <v>285135381.06999999</v>
      </c>
      <c r="AM527" s="213">
        <v>2280651.17</v>
      </c>
      <c r="AN527" s="213">
        <v>4942368.07</v>
      </c>
      <c r="AO527" s="213">
        <v>9912576.9500000011</v>
      </c>
      <c r="AP527" s="213">
        <v>12208007.23</v>
      </c>
      <c r="AQ527" s="213">
        <v>6640013.2700000005</v>
      </c>
      <c r="AR527" s="213">
        <v>1447828.74</v>
      </c>
      <c r="AS527" s="213">
        <v>42495422.239999995</v>
      </c>
      <c r="AT527" s="213">
        <v>4194564.24</v>
      </c>
      <c r="AU527" s="213">
        <v>11527613.389999999</v>
      </c>
      <c r="AV527" s="213">
        <v>9686307.4199999999</v>
      </c>
      <c r="AW527" s="213">
        <v>2871634.29</v>
      </c>
      <c r="AX527" s="213">
        <v>1810239.68</v>
      </c>
      <c r="AY527" s="213">
        <v>5291283.76</v>
      </c>
      <c r="AZ527" s="213">
        <v>4461903.2300000004</v>
      </c>
      <c r="BA527" s="213">
        <v>2929919.17</v>
      </c>
      <c r="BB527" s="213">
        <v>43372175.600000001</v>
      </c>
      <c r="BC527" s="213">
        <v>2669283.9600000004</v>
      </c>
      <c r="BD527" s="213">
        <v>114527281.18000001</v>
      </c>
      <c r="BE527" s="213">
        <v>11899903.02</v>
      </c>
      <c r="BF527" s="213">
        <v>3178817.77</v>
      </c>
      <c r="BG527" s="213">
        <v>3850373.67</v>
      </c>
      <c r="BH527" s="213">
        <v>52597038.589999996</v>
      </c>
      <c r="BI527" s="213">
        <v>1616101.2300000002</v>
      </c>
      <c r="BJ527" s="213">
        <v>1550825.66</v>
      </c>
      <c r="BK527" s="213">
        <v>1886082.49</v>
      </c>
      <c r="BL527" s="213">
        <v>2244781.0700000003</v>
      </c>
      <c r="BM527" s="213">
        <v>56041828.050000004</v>
      </c>
      <c r="BN527" s="213">
        <v>5739520.9199999999</v>
      </c>
      <c r="BO527" s="213">
        <v>3981568.85</v>
      </c>
      <c r="BP527" s="213">
        <v>6455087.0999999996</v>
      </c>
      <c r="BQ527" s="213">
        <v>2974240.96</v>
      </c>
      <c r="BR527" s="213">
        <v>2739996.92</v>
      </c>
      <c r="BS527" s="213">
        <v>397976877.19999993</v>
      </c>
      <c r="BT527" s="213">
        <v>4141474.3</v>
      </c>
      <c r="BU527" s="213">
        <v>3389196.2300000004</v>
      </c>
      <c r="BV527" s="213">
        <v>38623007.410000004</v>
      </c>
      <c r="BW527" s="213">
        <v>3415186.21</v>
      </c>
      <c r="BX527" s="213">
        <v>3703559.55</v>
      </c>
      <c r="BY527" s="213">
        <v>16190180.050000001</v>
      </c>
      <c r="BZ527" s="213">
        <v>2427000.79</v>
      </c>
      <c r="CA527" s="213">
        <v>2020164.5299999998</v>
      </c>
      <c r="CB527" s="213">
        <v>4489608.2300000004</v>
      </c>
      <c r="CC527" s="213">
        <v>10063170.060000001</v>
      </c>
      <c r="CD527" s="213">
        <v>15459289.689999999</v>
      </c>
      <c r="CE527" s="213">
        <v>3263056.97</v>
      </c>
      <c r="CF527" s="213">
        <v>11068443.970000001</v>
      </c>
      <c r="CG527" s="213">
        <v>3804619.25</v>
      </c>
      <c r="CH527" s="213">
        <v>1757184.95</v>
      </c>
      <c r="CI527" s="213">
        <v>1610667.4000000001</v>
      </c>
      <c r="CJ527" s="213">
        <v>2136411.38</v>
      </c>
      <c r="CK527" s="213">
        <v>17341815.890000001</v>
      </c>
      <c r="CL527" s="213">
        <v>1875254.3</v>
      </c>
      <c r="CM527" s="213">
        <v>1772580.72</v>
      </c>
    </row>
    <row r="528" spans="1:91" s="122" customFormat="1" ht="25.95" hidden="1" customHeight="1">
      <c r="A528" s="359"/>
      <c r="C528" s="209">
        <v>7</v>
      </c>
      <c r="D528" s="212">
        <v>5325935</v>
      </c>
      <c r="E528" s="212">
        <v>100498</v>
      </c>
      <c r="F528" s="212">
        <v>74560</v>
      </c>
      <c r="G528" s="212">
        <v>27659</v>
      </c>
      <c r="H528" s="212">
        <v>182796</v>
      </c>
      <c r="I528" s="212">
        <v>248714.5</v>
      </c>
      <c r="J528" s="212">
        <v>471551</v>
      </c>
      <c r="K528" s="212">
        <v>250586</v>
      </c>
      <c r="L528" s="212">
        <v>104417.85</v>
      </c>
      <c r="M528" s="212">
        <v>315348</v>
      </c>
      <c r="N528" s="212">
        <v>1051268</v>
      </c>
      <c r="O528" s="212">
        <v>110269</v>
      </c>
      <c r="P528" s="212">
        <v>6285843.75</v>
      </c>
      <c r="Q528" s="212">
        <v>523807.85</v>
      </c>
      <c r="R528" s="212">
        <v>554424</v>
      </c>
      <c r="S528" s="212">
        <v>517226</v>
      </c>
      <c r="T528" s="212">
        <v>561469.75</v>
      </c>
      <c r="U528" s="212">
        <v>489535.89</v>
      </c>
      <c r="V528" s="212">
        <v>396669</v>
      </c>
      <c r="W528" s="212">
        <v>89508.5</v>
      </c>
      <c r="X528" s="212">
        <v>15495298.859999999</v>
      </c>
      <c r="Y528" s="212">
        <v>291690.3</v>
      </c>
      <c r="Z528" s="212">
        <v>731711</v>
      </c>
      <c r="AA528" s="212">
        <v>183621</v>
      </c>
      <c r="AB528" s="212">
        <v>132155</v>
      </c>
      <c r="AC528" s="212">
        <v>203830</v>
      </c>
      <c r="AD528" s="212">
        <v>119785</v>
      </c>
      <c r="AE528" s="212">
        <v>1248544.5</v>
      </c>
      <c r="AF528" s="212">
        <v>195202</v>
      </c>
      <c r="AG528" s="212">
        <v>177470.75</v>
      </c>
      <c r="AH528" s="212">
        <v>201063.5</v>
      </c>
      <c r="AI528" s="212">
        <v>135354</v>
      </c>
      <c r="AJ528" s="212">
        <v>219809.5</v>
      </c>
      <c r="AK528" s="212">
        <v>131129</v>
      </c>
      <c r="AL528" s="212">
        <v>24815090.170000002</v>
      </c>
      <c r="AM528" s="212">
        <v>309075</v>
      </c>
      <c r="AN528" s="212">
        <v>174198</v>
      </c>
      <c r="AO528" s="212">
        <v>514155.61000000004</v>
      </c>
      <c r="AP528" s="212">
        <v>1012586.2</v>
      </c>
      <c r="AQ528" s="212">
        <v>346004</v>
      </c>
      <c r="AR528" s="212">
        <v>92595</v>
      </c>
      <c r="AS528" s="212">
        <v>5080666.91</v>
      </c>
      <c r="AT528" s="212">
        <v>253581.75</v>
      </c>
      <c r="AU528" s="212">
        <v>773008</v>
      </c>
      <c r="AV528" s="212">
        <v>402750.7</v>
      </c>
      <c r="AW528" s="212">
        <v>301264</v>
      </c>
      <c r="AX528" s="212">
        <v>277356</v>
      </c>
      <c r="AY528" s="212">
        <v>252977</v>
      </c>
      <c r="AZ528" s="212">
        <v>336263</v>
      </c>
      <c r="BA528" s="212">
        <v>260609</v>
      </c>
      <c r="BB528" s="212">
        <v>4955288.5</v>
      </c>
      <c r="BC528" s="212">
        <v>182754</v>
      </c>
      <c r="BD528" s="212">
        <v>9970398.4600000009</v>
      </c>
      <c r="BE528" s="212">
        <v>937715.34</v>
      </c>
      <c r="BF528" s="212">
        <v>507566.25</v>
      </c>
      <c r="BG528" s="212">
        <v>268254.5</v>
      </c>
      <c r="BH528" s="212">
        <v>1940749.04</v>
      </c>
      <c r="BI528" s="212">
        <v>217460</v>
      </c>
      <c r="BJ528" s="212">
        <v>276452</v>
      </c>
      <c r="BK528" s="212">
        <v>278790</v>
      </c>
      <c r="BL528" s="212">
        <v>264461</v>
      </c>
      <c r="BM528" s="212">
        <v>6686903.75</v>
      </c>
      <c r="BN528" s="212">
        <v>96753</v>
      </c>
      <c r="BO528" s="212">
        <v>109519.25</v>
      </c>
      <c r="BP528" s="212">
        <v>650264.5</v>
      </c>
      <c r="BQ528" s="212">
        <v>321356.5</v>
      </c>
      <c r="BR528" s="212">
        <v>132179</v>
      </c>
      <c r="BS528" s="212">
        <v>25876186.100000001</v>
      </c>
      <c r="BT528" s="212">
        <v>701493</v>
      </c>
      <c r="BU528" s="212">
        <v>164861</v>
      </c>
      <c r="BV528" s="212">
        <v>4519913</v>
      </c>
      <c r="BW528" s="212">
        <v>54086</v>
      </c>
      <c r="BX528" s="212">
        <v>196953.5</v>
      </c>
      <c r="BY528" s="212">
        <v>2765997</v>
      </c>
      <c r="BZ528" s="212">
        <v>167130</v>
      </c>
      <c r="CA528" s="212">
        <v>149720</v>
      </c>
      <c r="CB528" s="212">
        <v>240584</v>
      </c>
      <c r="CC528" s="212">
        <v>340878</v>
      </c>
      <c r="CD528" s="212">
        <v>1464008</v>
      </c>
      <c r="CE528" s="212">
        <v>368709</v>
      </c>
      <c r="CF528" s="212">
        <v>702438</v>
      </c>
      <c r="CG528" s="212">
        <v>80517</v>
      </c>
      <c r="CH528" s="212">
        <v>187014</v>
      </c>
      <c r="CI528" s="212">
        <v>218030</v>
      </c>
      <c r="CJ528" s="212">
        <v>135183</v>
      </c>
      <c r="CK528" s="212">
        <v>3009039.5</v>
      </c>
      <c r="CL528" s="212">
        <v>184514</v>
      </c>
      <c r="CM528" s="212">
        <v>256781.4</v>
      </c>
    </row>
    <row r="529" spans="1:91" s="122" customFormat="1" ht="25.95" hidden="1" customHeight="1">
      <c r="A529" s="359"/>
      <c r="C529" s="209">
        <v>8</v>
      </c>
      <c r="D529" s="213">
        <v>1528064</v>
      </c>
      <c r="E529" s="213">
        <v>0</v>
      </c>
      <c r="F529" s="213">
        <v>0</v>
      </c>
      <c r="G529" s="213">
        <v>48505</v>
      </c>
      <c r="H529" s="213">
        <v>0</v>
      </c>
      <c r="I529" s="213">
        <v>20036.5</v>
      </c>
      <c r="J529" s="213">
        <v>13924.25</v>
      </c>
      <c r="K529" s="213">
        <v>78512</v>
      </c>
      <c r="L529" s="213">
        <v>0</v>
      </c>
      <c r="M529" s="213">
        <v>0</v>
      </c>
      <c r="N529" s="213">
        <v>546712.5</v>
      </c>
      <c r="O529" s="213">
        <v>0</v>
      </c>
      <c r="P529" s="213">
        <v>560719.44999999995</v>
      </c>
      <c r="Q529" s="213">
        <v>5888.2</v>
      </c>
      <c r="R529" s="213">
        <v>7811</v>
      </c>
      <c r="S529" s="213">
        <v>163007</v>
      </c>
      <c r="T529" s="213">
        <v>27818</v>
      </c>
      <c r="U529" s="213">
        <v>2278.5</v>
      </c>
      <c r="V529" s="213">
        <v>2887.5</v>
      </c>
      <c r="W529" s="213">
        <v>1795</v>
      </c>
      <c r="X529" s="213">
        <v>1518378.33</v>
      </c>
      <c r="Y529" s="213">
        <v>8515</v>
      </c>
      <c r="Z529" s="213">
        <v>26238</v>
      </c>
      <c r="AA529" s="213">
        <v>384791.86</v>
      </c>
      <c r="AB529" s="213">
        <v>15415</v>
      </c>
      <c r="AC529" s="213">
        <v>35646.5</v>
      </c>
      <c r="AD529" s="213">
        <v>24194</v>
      </c>
      <c r="AE529" s="213">
        <v>74918</v>
      </c>
      <c r="AF529" s="213">
        <v>112450.25</v>
      </c>
      <c r="AG529" s="213">
        <v>43543</v>
      </c>
      <c r="AH529" s="213">
        <v>18608.09</v>
      </c>
      <c r="AI529" s="213">
        <v>57390</v>
      </c>
      <c r="AJ529" s="213">
        <v>26645</v>
      </c>
      <c r="AK529" s="213">
        <v>0</v>
      </c>
      <c r="AL529" s="213">
        <v>8431313.9000000004</v>
      </c>
      <c r="AM529" s="213">
        <v>0</v>
      </c>
      <c r="AN529" s="213">
        <v>0</v>
      </c>
      <c r="AO529" s="213">
        <v>42329.25</v>
      </c>
      <c r="AP529" s="213">
        <v>177158</v>
      </c>
      <c r="AQ529" s="213">
        <v>40906</v>
      </c>
      <c r="AR529" s="213">
        <v>0</v>
      </c>
      <c r="AS529" s="213">
        <v>84859</v>
      </c>
      <c r="AT529" s="213">
        <v>13902.5</v>
      </c>
      <c r="AU529" s="213">
        <v>29315</v>
      </c>
      <c r="AV529" s="213">
        <v>0</v>
      </c>
      <c r="AW529" s="213">
        <v>8690</v>
      </c>
      <c r="AX529" s="213">
        <v>2714.5</v>
      </c>
      <c r="AY529" s="213">
        <v>20798.25</v>
      </c>
      <c r="AZ529" s="213">
        <v>8224</v>
      </c>
      <c r="BA529" s="213">
        <v>8703</v>
      </c>
      <c r="BB529" s="213">
        <v>604331.5</v>
      </c>
      <c r="BC529" s="213">
        <v>2876.5</v>
      </c>
      <c r="BD529" s="213">
        <v>7185763.2599999998</v>
      </c>
      <c r="BE529" s="213">
        <v>169075.9</v>
      </c>
      <c r="BF529" s="213">
        <v>3880</v>
      </c>
      <c r="BG529" s="213">
        <v>30563.25</v>
      </c>
      <c r="BH529" s="213">
        <v>2497716.7400000002</v>
      </c>
      <c r="BI529" s="213">
        <v>13500</v>
      </c>
      <c r="BJ529" s="213">
        <v>0</v>
      </c>
      <c r="BK529" s="213">
        <v>0</v>
      </c>
      <c r="BL529" s="213">
        <v>43384.5</v>
      </c>
      <c r="BM529" s="213">
        <v>1078012.75</v>
      </c>
      <c r="BN529" s="213">
        <v>0</v>
      </c>
      <c r="BO529" s="213">
        <v>6825</v>
      </c>
      <c r="BP529" s="213">
        <v>63866.5</v>
      </c>
      <c r="BQ529" s="213">
        <v>0</v>
      </c>
      <c r="BR529" s="213">
        <v>0</v>
      </c>
      <c r="BS529" s="213">
        <v>4155359.75</v>
      </c>
      <c r="BT529" s="213">
        <v>17643</v>
      </c>
      <c r="BU529" s="213">
        <v>22224.06</v>
      </c>
      <c r="BV529" s="213">
        <v>632877</v>
      </c>
      <c r="BW529" s="213">
        <v>1000</v>
      </c>
      <c r="BX529" s="213">
        <v>16156.5</v>
      </c>
      <c r="BY529" s="213">
        <v>31821</v>
      </c>
      <c r="BZ529" s="213">
        <v>6397</v>
      </c>
      <c r="CA529" s="213">
        <v>10965</v>
      </c>
      <c r="CB529" s="213">
        <v>0</v>
      </c>
      <c r="CC529" s="213">
        <v>20387</v>
      </c>
      <c r="CD529" s="213">
        <v>150097</v>
      </c>
      <c r="CE529" s="213">
        <v>109</v>
      </c>
      <c r="CF529" s="213">
        <v>69699</v>
      </c>
      <c r="CG529" s="213">
        <v>0</v>
      </c>
      <c r="CH529" s="213">
        <v>0</v>
      </c>
      <c r="CI529" s="213">
        <v>0</v>
      </c>
      <c r="CJ529" s="213">
        <v>0</v>
      </c>
      <c r="CK529" s="213">
        <v>137113</v>
      </c>
      <c r="CL529" s="213">
        <v>0</v>
      </c>
      <c r="CM529" s="213">
        <v>0</v>
      </c>
    </row>
    <row r="530" spans="1:91" s="122" customFormat="1" ht="25.95" hidden="1" customHeight="1">
      <c r="A530" s="359"/>
      <c r="C530" s="209">
        <v>9</v>
      </c>
      <c r="D530" s="212">
        <v>10760290.969999999</v>
      </c>
      <c r="E530" s="212">
        <v>1012704.47</v>
      </c>
      <c r="F530" s="212">
        <v>405567.04999999993</v>
      </c>
      <c r="G530" s="212">
        <v>575117.66</v>
      </c>
      <c r="H530" s="212">
        <v>298528.55</v>
      </c>
      <c r="I530" s="212">
        <v>1038709.3099999999</v>
      </c>
      <c r="J530" s="212">
        <v>765014.42</v>
      </c>
      <c r="K530" s="212">
        <v>2872785.2199999997</v>
      </c>
      <c r="L530" s="212">
        <v>662899.69000000006</v>
      </c>
      <c r="M530" s="212">
        <v>602441.63</v>
      </c>
      <c r="N530" s="212">
        <v>2845024.94</v>
      </c>
      <c r="O530" s="212">
        <v>238803.01</v>
      </c>
      <c r="P530" s="212">
        <v>9846701.5099999998</v>
      </c>
      <c r="Q530" s="212">
        <v>1151810.0599999998</v>
      </c>
      <c r="R530" s="212">
        <v>1827432.8600000003</v>
      </c>
      <c r="S530" s="212">
        <v>3681742.2</v>
      </c>
      <c r="T530" s="212">
        <v>886628.62</v>
      </c>
      <c r="U530" s="212">
        <v>1352765.8900000001</v>
      </c>
      <c r="V530" s="212">
        <v>761418.32000000018</v>
      </c>
      <c r="W530" s="212">
        <v>432237.45999999996</v>
      </c>
      <c r="X530" s="212">
        <v>16277956.93</v>
      </c>
      <c r="Y530" s="212">
        <v>427735.46</v>
      </c>
      <c r="Z530" s="212">
        <v>1082956.69</v>
      </c>
      <c r="AA530" s="212">
        <v>694569.94000000006</v>
      </c>
      <c r="AB530" s="212">
        <v>361683.06</v>
      </c>
      <c r="AC530" s="212">
        <v>774939.93</v>
      </c>
      <c r="AD530" s="212">
        <v>673226</v>
      </c>
      <c r="AE530" s="212">
        <v>2844445.9799999995</v>
      </c>
      <c r="AF530" s="212">
        <v>332606.15999999997</v>
      </c>
      <c r="AG530" s="212">
        <v>480144.73000000004</v>
      </c>
      <c r="AH530" s="212">
        <v>375560.64000000007</v>
      </c>
      <c r="AI530" s="212">
        <v>1400817.79</v>
      </c>
      <c r="AJ530" s="212">
        <v>512424.29000000004</v>
      </c>
      <c r="AK530" s="212">
        <v>437076.27999999997</v>
      </c>
      <c r="AL530" s="212">
        <v>50909898.399999999</v>
      </c>
      <c r="AM530" s="212">
        <v>616492.49</v>
      </c>
      <c r="AN530" s="212">
        <v>1357970.69</v>
      </c>
      <c r="AO530" s="212">
        <v>2205148.9699999997</v>
      </c>
      <c r="AP530" s="212">
        <v>2776294.7600000002</v>
      </c>
      <c r="AQ530" s="212">
        <v>1363395.34</v>
      </c>
      <c r="AR530" s="212">
        <v>574834.54</v>
      </c>
      <c r="AS530" s="212">
        <v>7741419.6200000001</v>
      </c>
      <c r="AT530" s="212">
        <v>1324797.2499999998</v>
      </c>
      <c r="AU530" s="212">
        <v>3310401.8999999994</v>
      </c>
      <c r="AV530" s="212">
        <v>2308065.8400000003</v>
      </c>
      <c r="AW530" s="212">
        <v>717642.61</v>
      </c>
      <c r="AX530" s="212">
        <v>367025.9</v>
      </c>
      <c r="AY530" s="212">
        <v>827892.3899999999</v>
      </c>
      <c r="AZ530" s="212">
        <v>1538954.56</v>
      </c>
      <c r="BA530" s="212">
        <v>758617.13</v>
      </c>
      <c r="BB530" s="212">
        <v>7899965.0899999999</v>
      </c>
      <c r="BC530" s="212">
        <v>783965.35000000009</v>
      </c>
      <c r="BD530" s="212">
        <v>16460822.330000002</v>
      </c>
      <c r="BE530" s="212">
        <v>2229735.9900000002</v>
      </c>
      <c r="BF530" s="212">
        <v>762163.28999999992</v>
      </c>
      <c r="BG530" s="212">
        <v>746131.97000000009</v>
      </c>
      <c r="BH530" s="212">
        <v>11362424.140000001</v>
      </c>
      <c r="BI530" s="212">
        <v>171003.76</v>
      </c>
      <c r="BJ530" s="212">
        <v>244452.05</v>
      </c>
      <c r="BK530" s="212">
        <v>409379.74000000005</v>
      </c>
      <c r="BL530" s="212">
        <v>532035.62</v>
      </c>
      <c r="BM530" s="212">
        <v>11150825.129999997</v>
      </c>
      <c r="BN530" s="212">
        <v>822764.33</v>
      </c>
      <c r="BO530" s="212">
        <v>890926.75000000012</v>
      </c>
      <c r="BP530" s="212">
        <v>1580228.0799999998</v>
      </c>
      <c r="BQ530" s="212">
        <v>622282.6100000001</v>
      </c>
      <c r="BR530" s="212">
        <v>588116.94000000006</v>
      </c>
      <c r="BS530" s="212">
        <v>50264544.380000003</v>
      </c>
      <c r="BT530" s="212">
        <v>969927.15</v>
      </c>
      <c r="BU530" s="212">
        <v>533881.80000000005</v>
      </c>
      <c r="BV530" s="212">
        <v>6731655.8900000006</v>
      </c>
      <c r="BW530" s="212">
        <v>380383.1700000001</v>
      </c>
      <c r="BX530" s="212">
        <v>454977.64</v>
      </c>
      <c r="BY530" s="212">
        <v>2138620.1800000002</v>
      </c>
      <c r="BZ530" s="212">
        <v>511509.24000000005</v>
      </c>
      <c r="CA530" s="212">
        <v>332706.24999999994</v>
      </c>
      <c r="CB530" s="212">
        <v>612244.76</v>
      </c>
      <c r="CC530" s="212">
        <v>2651510.25</v>
      </c>
      <c r="CD530" s="212">
        <v>2689756.46</v>
      </c>
      <c r="CE530" s="212">
        <v>616529.74999999988</v>
      </c>
      <c r="CF530" s="212">
        <v>1446453.1300000001</v>
      </c>
      <c r="CG530" s="212">
        <v>601518.09000000008</v>
      </c>
      <c r="CH530" s="212">
        <v>298503.46999999997</v>
      </c>
      <c r="CI530" s="212">
        <v>319626.61</v>
      </c>
      <c r="CJ530" s="212">
        <v>585248.80000000005</v>
      </c>
      <c r="CK530" s="212">
        <v>3321911.21</v>
      </c>
      <c r="CL530" s="212">
        <v>405201.84</v>
      </c>
      <c r="CM530" s="212">
        <v>199366.67</v>
      </c>
    </row>
    <row r="531" spans="1:91" s="122" customFormat="1" ht="25.95" hidden="1" customHeight="1">
      <c r="A531" s="359"/>
      <c r="C531" s="209">
        <v>10</v>
      </c>
      <c r="D531" s="213">
        <v>795410.75</v>
      </c>
      <c r="E531" s="213">
        <v>23593</v>
      </c>
      <c r="F531" s="213">
        <v>186374</v>
      </c>
      <c r="G531" s="213">
        <v>51893.2</v>
      </c>
      <c r="H531" s="213">
        <v>20332</v>
      </c>
      <c r="I531" s="213">
        <v>58243</v>
      </c>
      <c r="J531" s="213">
        <v>34485.679999999993</v>
      </c>
      <c r="K531" s="213">
        <v>128656.8</v>
      </c>
      <c r="L531" s="213">
        <v>23199.089999999997</v>
      </c>
      <c r="M531" s="213">
        <v>13098</v>
      </c>
      <c r="N531" s="213">
        <v>35480.92</v>
      </c>
      <c r="O531" s="213">
        <v>9568.25</v>
      </c>
      <c r="P531" s="213">
        <v>243907.01</v>
      </c>
      <c r="Q531" s="213">
        <v>53962.439999999995</v>
      </c>
      <c r="R531" s="213">
        <v>22877</v>
      </c>
      <c r="S531" s="213">
        <v>85158.06</v>
      </c>
      <c r="T531" s="213">
        <v>36277</v>
      </c>
      <c r="U531" s="213">
        <v>0</v>
      </c>
      <c r="V531" s="213">
        <v>16912.5</v>
      </c>
      <c r="W531" s="213">
        <v>22000</v>
      </c>
      <c r="X531" s="213">
        <v>852722.35</v>
      </c>
      <c r="Y531" s="213">
        <v>12187.86</v>
      </c>
      <c r="Z531" s="213">
        <v>112180</v>
      </c>
      <c r="AA531" s="213">
        <v>185101</v>
      </c>
      <c r="AB531" s="213">
        <v>0</v>
      </c>
      <c r="AC531" s="213">
        <v>49374</v>
      </c>
      <c r="AD531" s="213">
        <v>14192</v>
      </c>
      <c r="AE531" s="213">
        <v>216180.3</v>
      </c>
      <c r="AF531" s="213">
        <v>11649</v>
      </c>
      <c r="AG531" s="213">
        <v>24983.62</v>
      </c>
      <c r="AH531" s="213">
        <v>26260.799999999996</v>
      </c>
      <c r="AI531" s="213">
        <v>170430.45</v>
      </c>
      <c r="AJ531" s="213">
        <v>59335</v>
      </c>
      <c r="AK531" s="213">
        <v>18525</v>
      </c>
      <c r="AL531" s="213">
        <v>181798.24999999997</v>
      </c>
      <c r="AM531" s="213">
        <v>10013</v>
      </c>
      <c r="AN531" s="213">
        <v>5972</v>
      </c>
      <c r="AO531" s="213">
        <v>36010</v>
      </c>
      <c r="AP531" s="213">
        <v>28548.889999999996</v>
      </c>
      <c r="AQ531" s="213">
        <v>2986</v>
      </c>
      <c r="AR531" s="213">
        <v>2720</v>
      </c>
      <c r="AS531" s="213">
        <v>59864.430000000008</v>
      </c>
      <c r="AT531" s="213">
        <v>10481.5</v>
      </c>
      <c r="AU531" s="213">
        <v>49509.58</v>
      </c>
      <c r="AV531" s="213">
        <v>55182.8</v>
      </c>
      <c r="AW531" s="213">
        <v>8784</v>
      </c>
      <c r="AX531" s="213">
        <v>3238.5</v>
      </c>
      <c r="AY531" s="213">
        <v>11567.5</v>
      </c>
      <c r="AZ531" s="213">
        <v>7122</v>
      </c>
      <c r="BA531" s="213">
        <v>7411</v>
      </c>
      <c r="BB531" s="213">
        <v>114458.15</v>
      </c>
      <c r="BC531" s="213">
        <v>510</v>
      </c>
      <c r="BD531" s="213">
        <v>420768.74</v>
      </c>
      <c r="BE531" s="213">
        <v>35219.5</v>
      </c>
      <c r="BF531" s="213">
        <v>111989</v>
      </c>
      <c r="BG531" s="213">
        <v>63702.46</v>
      </c>
      <c r="BH531" s="213">
        <v>213804.39</v>
      </c>
      <c r="BI531" s="213">
        <v>0</v>
      </c>
      <c r="BJ531" s="213">
        <v>700</v>
      </c>
      <c r="BK531" s="213">
        <v>0</v>
      </c>
      <c r="BL531" s="213">
        <v>31118</v>
      </c>
      <c r="BM531" s="213">
        <v>80211</v>
      </c>
      <c r="BN531" s="213">
        <v>67228.5</v>
      </c>
      <c r="BO531" s="213">
        <v>500</v>
      </c>
      <c r="BP531" s="213">
        <v>4699</v>
      </c>
      <c r="BQ531" s="213">
        <v>22639</v>
      </c>
      <c r="BR531" s="213">
        <v>32174</v>
      </c>
      <c r="BS531" s="213">
        <v>637583.86</v>
      </c>
      <c r="BT531" s="213">
        <v>28333.15</v>
      </c>
      <c r="BU531" s="213">
        <v>0</v>
      </c>
      <c r="BV531" s="213">
        <v>91205</v>
      </c>
      <c r="BW531" s="213">
        <v>2000</v>
      </c>
      <c r="BX531" s="213">
        <v>9484</v>
      </c>
      <c r="BY531" s="213">
        <v>9624</v>
      </c>
      <c r="BZ531" s="213">
        <v>4214</v>
      </c>
      <c r="CA531" s="213">
        <v>2828</v>
      </c>
      <c r="CB531" s="213">
        <v>6525</v>
      </c>
      <c r="CC531" s="213">
        <v>1000</v>
      </c>
      <c r="CD531" s="213">
        <v>44729</v>
      </c>
      <c r="CE531" s="213">
        <v>14140</v>
      </c>
      <c r="CF531" s="213">
        <v>62125.279999999999</v>
      </c>
      <c r="CG531" s="213">
        <v>4960</v>
      </c>
      <c r="CH531" s="213">
        <v>7711</v>
      </c>
      <c r="CI531" s="213">
        <v>17990.96</v>
      </c>
      <c r="CJ531" s="213">
        <v>1241</v>
      </c>
      <c r="CK531" s="213">
        <v>7840.6399999999994</v>
      </c>
      <c r="CL531" s="213">
        <v>0</v>
      </c>
      <c r="CM531" s="213">
        <v>12262.76</v>
      </c>
    </row>
    <row r="532" spans="1:91" s="122" customFormat="1" ht="25.95" hidden="1" customHeight="1">
      <c r="A532" s="359"/>
      <c r="C532" s="209">
        <v>11</v>
      </c>
      <c r="D532" s="212">
        <v>40841531.579999998</v>
      </c>
      <c r="E532" s="212">
        <v>775896.55</v>
      </c>
      <c r="F532" s="212">
        <v>1087846</v>
      </c>
      <c r="G532" s="212">
        <v>2791143</v>
      </c>
      <c r="H532" s="212">
        <v>476041</v>
      </c>
      <c r="I532" s="212">
        <v>992092</v>
      </c>
      <c r="J532" s="212">
        <v>1354552.2</v>
      </c>
      <c r="K532" s="212">
        <v>3804761.29</v>
      </c>
      <c r="L532" s="212">
        <v>1127650</v>
      </c>
      <c r="M532" s="212">
        <v>1372165.25</v>
      </c>
      <c r="N532" s="212">
        <v>10060072.5</v>
      </c>
      <c r="O532" s="212">
        <v>258959.5</v>
      </c>
      <c r="P532" s="212">
        <v>17256753.850000001</v>
      </c>
      <c r="Q532" s="212">
        <v>2082773.85</v>
      </c>
      <c r="R532" s="212">
        <v>1621036</v>
      </c>
      <c r="S532" s="212">
        <v>4698726.5</v>
      </c>
      <c r="T532" s="212">
        <v>1655934.69</v>
      </c>
      <c r="U532" s="212">
        <v>3624026.44</v>
      </c>
      <c r="V532" s="212">
        <v>1239081.5</v>
      </c>
      <c r="W532" s="212">
        <v>858517</v>
      </c>
      <c r="X532" s="212">
        <v>50328558.32</v>
      </c>
      <c r="Y532" s="212">
        <v>1191110.5</v>
      </c>
      <c r="Z532" s="212">
        <v>4898033.1500000004</v>
      </c>
      <c r="AA532" s="212">
        <v>2673409.56</v>
      </c>
      <c r="AB532" s="212">
        <v>781673</v>
      </c>
      <c r="AC532" s="212">
        <v>1076036.2</v>
      </c>
      <c r="AD532" s="212">
        <v>4914144</v>
      </c>
      <c r="AE532" s="212">
        <v>5695037.5</v>
      </c>
      <c r="AF532" s="212">
        <v>1036862.5</v>
      </c>
      <c r="AG532" s="212">
        <v>1495429.9</v>
      </c>
      <c r="AH532" s="212">
        <v>871502.55</v>
      </c>
      <c r="AI532" s="212">
        <v>5911794.5</v>
      </c>
      <c r="AJ532" s="212">
        <v>997053.5</v>
      </c>
      <c r="AK532" s="212">
        <v>1019741.5</v>
      </c>
      <c r="AL532" s="212">
        <v>65592302.810000002</v>
      </c>
      <c r="AM532" s="212">
        <v>569768</v>
      </c>
      <c r="AN532" s="212">
        <v>500219</v>
      </c>
      <c r="AO532" s="212">
        <v>3047978.25</v>
      </c>
      <c r="AP532" s="212">
        <v>5488605</v>
      </c>
      <c r="AQ532" s="212">
        <v>1376142.9</v>
      </c>
      <c r="AR532" s="212">
        <v>338472.5</v>
      </c>
      <c r="AS532" s="212">
        <v>17618507.550000001</v>
      </c>
      <c r="AT532" s="212">
        <v>1370646.25</v>
      </c>
      <c r="AU532" s="212">
        <v>2429100</v>
      </c>
      <c r="AV532" s="212">
        <v>2256069.92</v>
      </c>
      <c r="AW532" s="212">
        <v>1634477.99</v>
      </c>
      <c r="AX532" s="212">
        <v>793643.25</v>
      </c>
      <c r="AY532" s="212">
        <v>1470400.75</v>
      </c>
      <c r="AZ532" s="212">
        <v>876251.5</v>
      </c>
      <c r="BA532" s="212">
        <v>714570</v>
      </c>
      <c r="BB532" s="212">
        <v>17451267.23</v>
      </c>
      <c r="BC532" s="212">
        <v>862827</v>
      </c>
      <c r="BD532" s="212">
        <v>62512955.939999998</v>
      </c>
      <c r="BE532" s="212">
        <v>6249521.9000000004</v>
      </c>
      <c r="BF532" s="212">
        <v>1314224</v>
      </c>
      <c r="BG532" s="212">
        <v>1322635.5</v>
      </c>
      <c r="BH532" s="212">
        <v>42736990.32</v>
      </c>
      <c r="BI532" s="212">
        <v>726105.9</v>
      </c>
      <c r="BJ532" s="212">
        <v>549488</v>
      </c>
      <c r="BK532" s="212">
        <v>1032842</v>
      </c>
      <c r="BL532" s="212">
        <v>1227027</v>
      </c>
      <c r="BM532" s="212">
        <v>25172414.75</v>
      </c>
      <c r="BN532" s="212">
        <v>2505227.25</v>
      </c>
      <c r="BO532" s="212">
        <v>1211513.8599999999</v>
      </c>
      <c r="BP532" s="212">
        <v>3178092.9</v>
      </c>
      <c r="BQ532" s="212">
        <v>1166379.55</v>
      </c>
      <c r="BR532" s="212">
        <v>1438370.82</v>
      </c>
      <c r="BS532" s="212">
        <v>128193419.68000001</v>
      </c>
      <c r="BT532" s="212">
        <v>1314610.8999999999</v>
      </c>
      <c r="BU532" s="212">
        <v>1510874.04</v>
      </c>
      <c r="BV532" s="212">
        <v>13787320.91</v>
      </c>
      <c r="BW532" s="212">
        <v>220719</v>
      </c>
      <c r="BX532" s="212">
        <v>1028955.5</v>
      </c>
      <c r="BY532" s="212">
        <v>8289020.1600000001</v>
      </c>
      <c r="BZ532" s="212">
        <v>596516.9</v>
      </c>
      <c r="CA532" s="212">
        <v>1209446.7</v>
      </c>
      <c r="CB532" s="212">
        <v>812246</v>
      </c>
      <c r="CC532" s="212">
        <v>2334095</v>
      </c>
      <c r="CD532" s="212">
        <v>5944463.4000000004</v>
      </c>
      <c r="CE532" s="212">
        <v>2587598.13</v>
      </c>
      <c r="CF532" s="212">
        <v>4658553.9000000004</v>
      </c>
      <c r="CG532" s="212">
        <v>610985.5</v>
      </c>
      <c r="CH532" s="212">
        <v>702999</v>
      </c>
      <c r="CI532" s="212">
        <v>641981.04</v>
      </c>
      <c r="CJ532" s="212">
        <v>588967.5</v>
      </c>
      <c r="CK532" s="212">
        <v>8157754.5099999998</v>
      </c>
      <c r="CL532" s="212">
        <v>620025</v>
      </c>
      <c r="CM532" s="212">
        <v>608804.19999999995</v>
      </c>
    </row>
    <row r="533" spans="1:91" s="122" customFormat="1" ht="25.95" hidden="1" customHeight="1">
      <c r="A533" s="359"/>
      <c r="C533" s="209">
        <v>12</v>
      </c>
      <c r="D533" s="213">
        <v>2951947.6</v>
      </c>
      <c r="E533" s="213">
        <v>25900.39</v>
      </c>
      <c r="F533" s="213">
        <v>207992.7</v>
      </c>
      <c r="G533" s="213">
        <v>142243.15</v>
      </c>
      <c r="H533" s="213">
        <v>6283.04</v>
      </c>
      <c r="I533" s="213">
        <v>50</v>
      </c>
      <c r="J533" s="213">
        <v>0</v>
      </c>
      <c r="K533" s="213">
        <v>57203.92</v>
      </c>
      <c r="L533" s="213">
        <v>3287.11</v>
      </c>
      <c r="M533" s="213">
        <v>21701.54</v>
      </c>
      <c r="N533" s="213">
        <v>238287.94</v>
      </c>
      <c r="O533" s="213">
        <v>7314.25</v>
      </c>
      <c r="P533" s="213">
        <v>293510.14</v>
      </c>
      <c r="Q533" s="213">
        <v>3604.21</v>
      </c>
      <c r="R533" s="213">
        <v>3290</v>
      </c>
      <c r="S533" s="213">
        <v>11229.39</v>
      </c>
      <c r="T533" s="213">
        <v>45856.75</v>
      </c>
      <c r="U533" s="213">
        <v>5862</v>
      </c>
      <c r="V533" s="213">
        <v>5285</v>
      </c>
      <c r="W533" s="213">
        <v>22681.919999999984</v>
      </c>
      <c r="X533" s="213">
        <v>2732749.17</v>
      </c>
      <c r="Y533" s="213">
        <v>46079.440000000017</v>
      </c>
      <c r="Z533" s="213">
        <v>779516.69000000006</v>
      </c>
      <c r="AA533" s="213">
        <v>123536</v>
      </c>
      <c r="AB533" s="213">
        <v>108428.04999999999</v>
      </c>
      <c r="AC533" s="213">
        <v>155408.00999999998</v>
      </c>
      <c r="AD533" s="213">
        <v>372287</v>
      </c>
      <c r="AE533" s="213">
        <v>28397.15</v>
      </c>
      <c r="AF533" s="213">
        <v>0</v>
      </c>
      <c r="AG533" s="213">
        <v>0</v>
      </c>
      <c r="AH533" s="213">
        <v>63430.049999999996</v>
      </c>
      <c r="AI533" s="213">
        <v>22960</v>
      </c>
      <c r="AJ533" s="213">
        <v>189472.45</v>
      </c>
      <c r="AK533" s="213">
        <v>0</v>
      </c>
      <c r="AL533" s="213">
        <v>1000527.31</v>
      </c>
      <c r="AM533" s="213">
        <v>0</v>
      </c>
      <c r="AN533" s="213">
        <v>617.98</v>
      </c>
      <c r="AO533" s="213">
        <v>19167.45</v>
      </c>
      <c r="AP533" s="213">
        <v>31323.53</v>
      </c>
      <c r="AQ533" s="213">
        <v>6800.8099999999995</v>
      </c>
      <c r="AR533" s="213">
        <v>0</v>
      </c>
      <c r="AS533" s="213">
        <v>4365</v>
      </c>
      <c r="AT533" s="213">
        <v>0</v>
      </c>
      <c r="AU533" s="213">
        <v>0</v>
      </c>
      <c r="AV533" s="213">
        <v>6095.58</v>
      </c>
      <c r="AW533" s="213">
        <v>0</v>
      </c>
      <c r="AX533" s="213">
        <v>11948</v>
      </c>
      <c r="AY533" s="213">
        <v>617.98</v>
      </c>
      <c r="AZ533" s="213">
        <v>0</v>
      </c>
      <c r="BA533" s="213">
        <v>3091.91</v>
      </c>
      <c r="BB533" s="213">
        <v>330557.83</v>
      </c>
      <c r="BC533" s="213">
        <v>0</v>
      </c>
      <c r="BD533" s="213">
        <v>2279143.0099999998</v>
      </c>
      <c r="BE533" s="213">
        <v>261891.47999999998</v>
      </c>
      <c r="BF533" s="213">
        <v>154820.96</v>
      </c>
      <c r="BG533" s="213">
        <v>16026.509999999995</v>
      </c>
      <c r="BH533" s="213">
        <v>1971191.7300000002</v>
      </c>
      <c r="BI533" s="213">
        <v>6713.48</v>
      </c>
      <c r="BJ533" s="213">
        <v>14164.7</v>
      </c>
      <c r="BK533" s="213">
        <v>741.96</v>
      </c>
      <c r="BL533" s="213">
        <v>370</v>
      </c>
      <c r="BM533" s="213">
        <v>7639.75</v>
      </c>
      <c r="BN533" s="213">
        <v>7393</v>
      </c>
      <c r="BO533" s="213">
        <v>4494</v>
      </c>
      <c r="BP533" s="213">
        <v>0</v>
      </c>
      <c r="BQ533" s="213">
        <v>5666.96</v>
      </c>
      <c r="BR533" s="213">
        <v>10913</v>
      </c>
      <c r="BS533" s="213">
        <v>3683694.41</v>
      </c>
      <c r="BT533" s="213">
        <v>0</v>
      </c>
      <c r="BU533" s="213">
        <v>8037.9499999999989</v>
      </c>
      <c r="BV533" s="213">
        <v>197852.69</v>
      </c>
      <c r="BW533" s="213">
        <v>11747.78</v>
      </c>
      <c r="BX533" s="213">
        <v>0</v>
      </c>
      <c r="BY533" s="213">
        <v>0</v>
      </c>
      <c r="BZ533" s="213">
        <v>618.29999999999995</v>
      </c>
      <c r="CA533" s="213">
        <v>0</v>
      </c>
      <c r="CB533" s="213">
        <v>0</v>
      </c>
      <c r="CC533" s="213">
        <v>49529.47</v>
      </c>
      <c r="CD533" s="213">
        <v>7984.75</v>
      </c>
      <c r="CE533" s="213">
        <v>58989.07</v>
      </c>
      <c r="CF533" s="213">
        <v>986.94</v>
      </c>
      <c r="CG533" s="213">
        <v>5035.3500000000004</v>
      </c>
      <c r="CH533" s="213">
        <v>0</v>
      </c>
      <c r="CI533" s="213">
        <v>14985.46</v>
      </c>
      <c r="CJ533" s="213">
        <v>0</v>
      </c>
      <c r="CK533" s="213">
        <v>49065.34</v>
      </c>
      <c r="CL533" s="213">
        <v>0</v>
      </c>
      <c r="CM533" s="213">
        <v>0</v>
      </c>
    </row>
    <row r="534" spans="1:91" s="122" customFormat="1" ht="25.95" hidden="1" customHeight="1">
      <c r="A534" s="359"/>
      <c r="C534" s="209">
        <v>13</v>
      </c>
      <c r="D534" s="212">
        <v>0</v>
      </c>
      <c r="E534" s="212">
        <v>0</v>
      </c>
      <c r="F534" s="212">
        <v>0</v>
      </c>
      <c r="G534" s="212">
        <v>0</v>
      </c>
      <c r="H534" s="212">
        <v>0</v>
      </c>
      <c r="I534" s="212">
        <v>0</v>
      </c>
      <c r="J534" s="212">
        <v>0</v>
      </c>
      <c r="K534" s="212">
        <v>0</v>
      </c>
      <c r="L534" s="212">
        <v>0</v>
      </c>
      <c r="M534" s="212">
        <v>0</v>
      </c>
      <c r="N534" s="212">
        <v>0</v>
      </c>
      <c r="O534" s="212">
        <v>0</v>
      </c>
      <c r="P534" s="212">
        <v>6623378.2000000002</v>
      </c>
      <c r="Q534" s="212">
        <v>1900107.27</v>
      </c>
      <c r="R534" s="212">
        <v>2392947.86</v>
      </c>
      <c r="S534" s="212">
        <v>2959781.9</v>
      </c>
      <c r="T534" s="212">
        <v>1403621.29</v>
      </c>
      <c r="U534" s="212">
        <v>1408167.64</v>
      </c>
      <c r="V534" s="212">
        <v>0</v>
      </c>
      <c r="W534" s="212">
        <v>488414.09</v>
      </c>
      <c r="X534" s="212">
        <v>0</v>
      </c>
      <c r="Y534" s="212">
        <v>0</v>
      </c>
      <c r="Z534" s="212">
        <v>1340890.21</v>
      </c>
      <c r="AA534" s="212">
        <v>1818590.55</v>
      </c>
      <c r="AB534" s="212">
        <v>434733.8</v>
      </c>
      <c r="AC534" s="212">
        <v>0</v>
      </c>
      <c r="AD534" s="212">
        <v>0</v>
      </c>
      <c r="AE534" s="212">
        <v>3106764.17</v>
      </c>
      <c r="AF534" s="212">
        <v>1109826.9099999999</v>
      </c>
      <c r="AG534" s="212">
        <v>1008674.71</v>
      </c>
      <c r="AH534" s="212">
        <v>1294130.5</v>
      </c>
      <c r="AI534" s="212">
        <v>1502208.2</v>
      </c>
      <c r="AJ534" s="212">
        <v>1156463.42</v>
      </c>
      <c r="AK534" s="212">
        <v>924639.28</v>
      </c>
      <c r="AL534" s="212">
        <v>0</v>
      </c>
      <c r="AM534" s="212">
        <v>0</v>
      </c>
      <c r="AN534" s="212">
        <v>6000</v>
      </c>
      <c r="AO534" s="212">
        <v>0</v>
      </c>
      <c r="AP534" s="212">
        <v>0</v>
      </c>
      <c r="AQ534" s="212">
        <v>0</v>
      </c>
      <c r="AR534" s="212">
        <v>0</v>
      </c>
      <c r="AS534" s="212">
        <v>0</v>
      </c>
      <c r="AT534" s="212">
        <v>0</v>
      </c>
      <c r="AU534" s="212">
        <v>0</v>
      </c>
      <c r="AV534" s="212">
        <v>0</v>
      </c>
      <c r="AW534" s="212">
        <v>0</v>
      </c>
      <c r="AX534" s="212">
        <v>0</v>
      </c>
      <c r="AY534" s="212">
        <v>0</v>
      </c>
      <c r="AZ534" s="212">
        <v>0</v>
      </c>
      <c r="BA534" s="212">
        <v>0</v>
      </c>
      <c r="BB534" s="212">
        <v>0</v>
      </c>
      <c r="BC534" s="212">
        <v>0</v>
      </c>
      <c r="BD534" s="212">
        <v>0</v>
      </c>
      <c r="BE534" s="212">
        <v>0</v>
      </c>
      <c r="BF534" s="212">
        <v>0</v>
      </c>
      <c r="BG534" s="212">
        <v>0</v>
      </c>
      <c r="BH534" s="212">
        <v>0</v>
      </c>
      <c r="BI534" s="212">
        <v>0</v>
      </c>
      <c r="BJ534" s="212">
        <v>0</v>
      </c>
      <c r="BK534" s="212">
        <v>0</v>
      </c>
      <c r="BL534" s="212">
        <v>0</v>
      </c>
      <c r="BM534" s="212">
        <v>0</v>
      </c>
      <c r="BN534" s="212">
        <v>0</v>
      </c>
      <c r="BO534" s="212">
        <v>0</v>
      </c>
      <c r="BP534" s="212">
        <v>0</v>
      </c>
      <c r="BQ534" s="212">
        <v>0</v>
      </c>
      <c r="BR534" s="212">
        <v>0</v>
      </c>
      <c r="BS534" s="212">
        <v>30775444.48</v>
      </c>
      <c r="BT534" s="212">
        <v>0</v>
      </c>
      <c r="BU534" s="212">
        <v>2235392.38</v>
      </c>
      <c r="BV534" s="212">
        <v>0</v>
      </c>
      <c r="BW534" s="212">
        <v>73000</v>
      </c>
      <c r="BX534" s="212">
        <v>888000</v>
      </c>
      <c r="BY534" s="212">
        <v>4782837.93</v>
      </c>
      <c r="BZ534" s="212">
        <v>0</v>
      </c>
      <c r="CA534" s="212">
        <v>830000</v>
      </c>
      <c r="CB534" s="212">
        <v>1649955.39</v>
      </c>
      <c r="CC534" s="212">
        <v>0</v>
      </c>
      <c r="CD534" s="212">
        <v>0</v>
      </c>
      <c r="CE534" s="212">
        <v>494147.64</v>
      </c>
      <c r="CF534" s="212">
        <v>0</v>
      </c>
      <c r="CG534" s="212">
        <v>508851.09</v>
      </c>
      <c r="CH534" s="212">
        <v>0</v>
      </c>
      <c r="CI534" s="212">
        <v>513601.22</v>
      </c>
      <c r="CJ534" s="212">
        <v>0</v>
      </c>
      <c r="CK534" s="212">
        <v>4911283.17</v>
      </c>
      <c r="CL534" s="212">
        <v>853632.89</v>
      </c>
      <c r="CM534" s="212">
        <v>0</v>
      </c>
    </row>
    <row r="535" spans="1:91" s="122" customFormat="1" ht="25.95" hidden="1" customHeight="1">
      <c r="A535" s="359"/>
      <c r="C535" s="209">
        <v>14</v>
      </c>
      <c r="D535" s="213">
        <v>0</v>
      </c>
      <c r="E535" s="213">
        <v>0</v>
      </c>
      <c r="F535" s="213">
        <v>0</v>
      </c>
      <c r="G535" s="213">
        <v>0</v>
      </c>
      <c r="H535" s="213">
        <v>0</v>
      </c>
      <c r="I535" s="213">
        <v>0</v>
      </c>
      <c r="J535" s="213">
        <v>0</v>
      </c>
      <c r="K535" s="213">
        <v>0</v>
      </c>
      <c r="L535" s="213">
        <v>0</v>
      </c>
      <c r="M535" s="213">
        <v>0</v>
      </c>
      <c r="N535" s="213">
        <v>0</v>
      </c>
      <c r="O535" s="213">
        <v>0</v>
      </c>
      <c r="P535" s="213">
        <v>0</v>
      </c>
      <c r="Q535" s="213">
        <v>0</v>
      </c>
      <c r="R535" s="213">
        <v>0</v>
      </c>
      <c r="S535" s="213">
        <v>0</v>
      </c>
      <c r="T535" s="213">
        <v>0</v>
      </c>
      <c r="U535" s="213">
        <v>0</v>
      </c>
      <c r="V535" s="213">
        <v>0</v>
      </c>
      <c r="W535" s="213">
        <v>0</v>
      </c>
      <c r="X535" s="213">
        <v>0</v>
      </c>
      <c r="Y535" s="213">
        <v>0</v>
      </c>
      <c r="Z535" s="213">
        <v>0</v>
      </c>
      <c r="AA535" s="213">
        <v>0</v>
      </c>
      <c r="AB535" s="213">
        <v>0</v>
      </c>
      <c r="AC535" s="213">
        <v>0</v>
      </c>
      <c r="AD535" s="213">
        <v>0</v>
      </c>
      <c r="AE535" s="213">
        <v>0</v>
      </c>
      <c r="AF535" s="213">
        <v>0</v>
      </c>
      <c r="AG535" s="213">
        <v>0</v>
      </c>
      <c r="AH535" s="213">
        <v>0</v>
      </c>
      <c r="AI535" s="213">
        <v>0</v>
      </c>
      <c r="AJ535" s="213">
        <v>0</v>
      </c>
      <c r="AK535" s="213">
        <v>0</v>
      </c>
      <c r="AL535" s="213">
        <v>0</v>
      </c>
      <c r="AM535" s="213">
        <v>0</v>
      </c>
      <c r="AN535" s="213">
        <v>0</v>
      </c>
      <c r="AO535" s="213">
        <v>0</v>
      </c>
      <c r="AP535" s="213">
        <v>0</v>
      </c>
      <c r="AQ535" s="213">
        <v>0</v>
      </c>
      <c r="AR535" s="213">
        <v>0</v>
      </c>
      <c r="AS535" s="213">
        <v>0</v>
      </c>
      <c r="AT535" s="213">
        <v>0</v>
      </c>
      <c r="AU535" s="213">
        <v>0</v>
      </c>
      <c r="AV535" s="213">
        <v>0</v>
      </c>
      <c r="AW535" s="213">
        <v>0</v>
      </c>
      <c r="AX535" s="213">
        <v>0</v>
      </c>
      <c r="AY535" s="213">
        <v>0</v>
      </c>
      <c r="AZ535" s="213">
        <v>0</v>
      </c>
      <c r="BA535" s="213">
        <v>0</v>
      </c>
      <c r="BB535" s="213">
        <v>0</v>
      </c>
      <c r="BC535" s="213">
        <v>0</v>
      </c>
      <c r="BD535" s="213">
        <v>0</v>
      </c>
      <c r="BE535" s="213">
        <v>0</v>
      </c>
      <c r="BF535" s="213">
        <v>0</v>
      </c>
      <c r="BG535" s="213">
        <v>4000000</v>
      </c>
      <c r="BH535" s="213">
        <v>0</v>
      </c>
      <c r="BI535" s="213">
        <v>0</v>
      </c>
      <c r="BJ535" s="213">
        <v>5700000</v>
      </c>
      <c r="BK535" s="213">
        <v>0</v>
      </c>
      <c r="BL535" s="213">
        <v>0</v>
      </c>
      <c r="BM535" s="213">
        <v>0</v>
      </c>
      <c r="BN535" s="213">
        <v>0</v>
      </c>
      <c r="BO535" s="213">
        <v>0</v>
      </c>
      <c r="BP535" s="213">
        <v>0</v>
      </c>
      <c r="BQ535" s="213">
        <v>0</v>
      </c>
      <c r="BR535" s="213">
        <v>0</v>
      </c>
      <c r="BS535" s="213">
        <v>0</v>
      </c>
      <c r="BT535" s="213">
        <v>0</v>
      </c>
      <c r="BU535" s="213">
        <v>0</v>
      </c>
      <c r="BV535" s="213">
        <v>0</v>
      </c>
      <c r="BW535" s="213">
        <v>0</v>
      </c>
      <c r="BX535" s="213">
        <v>0</v>
      </c>
      <c r="BY535" s="213">
        <v>0</v>
      </c>
      <c r="BZ535" s="213">
        <v>0</v>
      </c>
      <c r="CA535" s="213">
        <v>0</v>
      </c>
      <c r="CB535" s="213">
        <v>0</v>
      </c>
      <c r="CC535" s="213">
        <v>0</v>
      </c>
      <c r="CD535" s="213">
        <v>0</v>
      </c>
      <c r="CE535" s="213">
        <v>0</v>
      </c>
      <c r="CF535" s="213">
        <v>0</v>
      </c>
      <c r="CG535" s="213">
        <v>0</v>
      </c>
      <c r="CH535" s="213">
        <v>0</v>
      </c>
      <c r="CI535" s="213">
        <v>0</v>
      </c>
      <c r="CJ535" s="213">
        <v>0</v>
      </c>
      <c r="CK535" s="213">
        <v>0</v>
      </c>
      <c r="CL535" s="213">
        <v>0</v>
      </c>
      <c r="CM535" s="213">
        <v>0</v>
      </c>
    </row>
    <row r="536" spans="1:91" s="122" customFormat="1" ht="25.95" hidden="1" customHeight="1">
      <c r="A536" s="359"/>
      <c r="C536" s="209">
        <v>15</v>
      </c>
      <c r="D536" s="212">
        <v>4598583</v>
      </c>
      <c r="E536" s="212">
        <v>0</v>
      </c>
      <c r="F536" s="212">
        <v>3440</v>
      </c>
      <c r="G536" s="212">
        <v>0</v>
      </c>
      <c r="H536" s="212">
        <v>40930</v>
      </c>
      <c r="I536" s="212">
        <v>49287</v>
      </c>
      <c r="J536" s="212">
        <v>0</v>
      </c>
      <c r="K536" s="212">
        <v>0</v>
      </c>
      <c r="L536" s="212">
        <v>0</v>
      </c>
      <c r="M536" s="212">
        <v>255538</v>
      </c>
      <c r="N536" s="212">
        <v>94890</v>
      </c>
      <c r="O536" s="212">
        <v>0</v>
      </c>
      <c r="P536" s="212">
        <v>871122</v>
      </c>
      <c r="Q536" s="212">
        <v>0</v>
      </c>
      <c r="R536" s="212">
        <v>1650</v>
      </c>
      <c r="S536" s="212">
        <v>6860</v>
      </c>
      <c r="T536" s="212">
        <v>45400</v>
      </c>
      <c r="U536" s="212">
        <v>4900</v>
      </c>
      <c r="V536" s="212">
        <v>74740</v>
      </c>
      <c r="W536" s="212">
        <v>0</v>
      </c>
      <c r="X536" s="212">
        <v>6924686</v>
      </c>
      <c r="Y536" s="212">
        <v>79910</v>
      </c>
      <c r="Z536" s="212">
        <v>10610</v>
      </c>
      <c r="AA536" s="212">
        <v>102200</v>
      </c>
      <c r="AB536" s="212">
        <v>0</v>
      </c>
      <c r="AC536" s="212">
        <v>0</v>
      </c>
      <c r="AD536" s="212">
        <v>37699</v>
      </c>
      <c r="AE536" s="212">
        <v>131110</v>
      </c>
      <c r="AF536" s="212">
        <v>0</v>
      </c>
      <c r="AG536" s="212">
        <v>0</v>
      </c>
      <c r="AH536" s="212">
        <v>0</v>
      </c>
      <c r="AI536" s="212">
        <v>56600</v>
      </c>
      <c r="AJ536" s="212">
        <v>4770</v>
      </c>
      <c r="AK536" s="212">
        <v>0</v>
      </c>
      <c r="AL536" s="212">
        <v>9900546.5399999991</v>
      </c>
      <c r="AM536" s="212">
        <v>0</v>
      </c>
      <c r="AN536" s="212">
        <v>0</v>
      </c>
      <c r="AO536" s="212">
        <v>7612331</v>
      </c>
      <c r="AP536" s="212">
        <v>9260</v>
      </c>
      <c r="AQ536" s="212">
        <v>169387</v>
      </c>
      <c r="AR536" s="212">
        <v>0</v>
      </c>
      <c r="AS536" s="212">
        <v>171406</v>
      </c>
      <c r="AT536" s="212">
        <v>0</v>
      </c>
      <c r="AU536" s="212">
        <v>0</v>
      </c>
      <c r="AV536" s="212">
        <v>0</v>
      </c>
      <c r="AW536" s="212">
        <v>0</v>
      </c>
      <c r="AX536" s="212">
        <v>63993.5</v>
      </c>
      <c r="AY536" s="212">
        <v>0</v>
      </c>
      <c r="AZ536" s="212">
        <v>0</v>
      </c>
      <c r="BA536" s="212">
        <v>0</v>
      </c>
      <c r="BB536" s="212">
        <v>531076.5</v>
      </c>
      <c r="BC536" s="212">
        <v>0</v>
      </c>
      <c r="BD536" s="212">
        <v>3835815.5</v>
      </c>
      <c r="BE536" s="212">
        <v>350133</v>
      </c>
      <c r="BF536" s="212">
        <v>69275</v>
      </c>
      <c r="BG536" s="212">
        <v>43080</v>
      </c>
      <c r="BH536" s="212">
        <v>599760</v>
      </c>
      <c r="BI536" s="212">
        <v>0</v>
      </c>
      <c r="BJ536" s="212">
        <v>1000</v>
      </c>
      <c r="BK536" s="212">
        <v>155691</v>
      </c>
      <c r="BL536" s="212">
        <v>45520</v>
      </c>
      <c r="BM536" s="212">
        <v>909264.91</v>
      </c>
      <c r="BN536" s="212">
        <v>163330</v>
      </c>
      <c r="BO536" s="212">
        <v>67495</v>
      </c>
      <c r="BP536" s="212">
        <v>126431</v>
      </c>
      <c r="BQ536" s="212">
        <v>680</v>
      </c>
      <c r="BR536" s="212">
        <v>0</v>
      </c>
      <c r="BS536" s="212">
        <v>3044790</v>
      </c>
      <c r="BT536" s="212">
        <v>85930</v>
      </c>
      <c r="BU536" s="212">
        <v>0</v>
      </c>
      <c r="BV536" s="212">
        <v>382642</v>
      </c>
      <c r="BW536" s="212">
        <v>873710</v>
      </c>
      <c r="BX536" s="212">
        <v>20635</v>
      </c>
      <c r="BY536" s="212">
        <v>557055</v>
      </c>
      <c r="BZ536" s="212">
        <v>47761.66</v>
      </c>
      <c r="CA536" s="212">
        <v>0</v>
      </c>
      <c r="CB536" s="212">
        <v>113350</v>
      </c>
      <c r="CC536" s="212">
        <v>0</v>
      </c>
      <c r="CD536" s="212">
        <v>15030</v>
      </c>
      <c r="CE536" s="212">
        <v>150344</v>
      </c>
      <c r="CF536" s="212">
        <v>23090</v>
      </c>
      <c r="CG536" s="212">
        <v>0</v>
      </c>
      <c r="CH536" s="212">
        <v>0</v>
      </c>
      <c r="CI536" s="212">
        <v>0</v>
      </c>
      <c r="CJ536" s="212">
        <v>12350</v>
      </c>
      <c r="CK536" s="212">
        <v>61416</v>
      </c>
      <c r="CL536" s="212">
        <v>0</v>
      </c>
      <c r="CM536" s="212">
        <v>0</v>
      </c>
    </row>
    <row r="537" spans="1:91" s="122" customFormat="1" ht="25.95" hidden="1" customHeight="1">
      <c r="A537" s="359"/>
      <c r="C537" s="210">
        <v>16</v>
      </c>
      <c r="D537" s="213">
        <v>150777750.33000001</v>
      </c>
      <c r="E537" s="213">
        <v>19551443.690000001</v>
      </c>
      <c r="F537" s="213">
        <v>20750590.649999999</v>
      </c>
      <c r="G537" s="213">
        <v>20856542.57</v>
      </c>
      <c r="H537" s="213">
        <v>14711372.25</v>
      </c>
      <c r="I537" s="213">
        <v>22154701.289999999</v>
      </c>
      <c r="J537" s="213">
        <v>29333626.350000001</v>
      </c>
      <c r="K537" s="213">
        <v>29783150.109999999</v>
      </c>
      <c r="L537" s="213">
        <v>20146702.899999999</v>
      </c>
      <c r="M537" s="213">
        <v>18794746.800000001</v>
      </c>
      <c r="N537" s="213">
        <v>40512944.530000001</v>
      </c>
      <c r="O537" s="213">
        <v>5956393.2300000004</v>
      </c>
      <c r="P537" s="213">
        <v>72813511.980000004</v>
      </c>
      <c r="Q537" s="213">
        <v>17571005.640000001</v>
      </c>
      <c r="R537" s="213">
        <v>18136320.5</v>
      </c>
      <c r="S537" s="213">
        <v>30638382.25</v>
      </c>
      <c r="T537" s="213">
        <v>18476196</v>
      </c>
      <c r="U537" s="213">
        <v>17130716.899999999</v>
      </c>
      <c r="V537" s="213">
        <v>18363410.75</v>
      </c>
      <c r="W537" s="213">
        <v>11209922.060000001</v>
      </c>
      <c r="X537" s="213">
        <v>178384498.40000001</v>
      </c>
      <c r="Y537" s="213">
        <v>12953958.710000001</v>
      </c>
      <c r="Z537" s="213">
        <v>22077061.300000001</v>
      </c>
      <c r="AA537" s="213">
        <v>16597447.65</v>
      </c>
      <c r="AB537" s="213">
        <v>11025758.65</v>
      </c>
      <c r="AC537" s="213">
        <v>13409340.630000001</v>
      </c>
      <c r="AD537" s="213">
        <v>15353427.4</v>
      </c>
      <c r="AE537" s="213">
        <v>46941490.509999998</v>
      </c>
      <c r="AF537" s="213">
        <v>16577972.26</v>
      </c>
      <c r="AG537" s="213">
        <v>15006777.42</v>
      </c>
      <c r="AH537" s="213">
        <v>17501948</v>
      </c>
      <c r="AI537" s="213">
        <v>29333549.289999999</v>
      </c>
      <c r="AJ537" s="213">
        <v>15456764.189999999</v>
      </c>
      <c r="AK537" s="213">
        <v>10709970.220000001</v>
      </c>
      <c r="AL537" s="213">
        <v>269799907.56999999</v>
      </c>
      <c r="AM537" s="213">
        <v>18482563.219999999</v>
      </c>
      <c r="AN537" s="213">
        <v>15219500.85</v>
      </c>
      <c r="AO537" s="213">
        <v>33368362.719999999</v>
      </c>
      <c r="AP537" s="213">
        <v>31460887.350000001</v>
      </c>
      <c r="AQ537" s="213">
        <v>18459923.870000001</v>
      </c>
      <c r="AR537" s="213">
        <v>10154170</v>
      </c>
      <c r="AS537" s="213">
        <v>55214952.770000003</v>
      </c>
      <c r="AT537" s="213">
        <v>17400416.440000001</v>
      </c>
      <c r="AU537" s="213">
        <v>25777844.66</v>
      </c>
      <c r="AV537" s="213">
        <v>34629161.609999999</v>
      </c>
      <c r="AW537" s="213">
        <v>17410654.829999998</v>
      </c>
      <c r="AX537" s="213">
        <v>12886403</v>
      </c>
      <c r="AY537" s="213">
        <v>23129897.670000002</v>
      </c>
      <c r="AZ537" s="213">
        <v>15966979.24</v>
      </c>
      <c r="BA537" s="213">
        <v>14144186.130000001</v>
      </c>
      <c r="BB537" s="213">
        <v>78872465.170000002</v>
      </c>
      <c r="BC537" s="213">
        <v>14215563.76</v>
      </c>
      <c r="BD537" s="213">
        <v>154110964.41999999</v>
      </c>
      <c r="BE537" s="213">
        <v>43164111.399999999</v>
      </c>
      <c r="BF537" s="213">
        <v>18443825.25</v>
      </c>
      <c r="BG537" s="213">
        <v>15008647.76</v>
      </c>
      <c r="BH537" s="213">
        <v>78421209.739999995</v>
      </c>
      <c r="BI537" s="213">
        <v>10207952.82</v>
      </c>
      <c r="BJ537" s="213">
        <v>7478206.6699999999</v>
      </c>
      <c r="BK537" s="213">
        <v>9368240</v>
      </c>
      <c r="BL537" s="213">
        <v>8830605.1600000001</v>
      </c>
      <c r="BM537" s="213">
        <v>116985201.52</v>
      </c>
      <c r="BN537" s="213">
        <v>28566731.870000001</v>
      </c>
      <c r="BO537" s="213">
        <v>22087172.039999999</v>
      </c>
      <c r="BP537" s="213">
        <v>32104950.210000001</v>
      </c>
      <c r="BQ537" s="213">
        <v>22338916.120000001</v>
      </c>
      <c r="BR537" s="213">
        <v>13995769.119999999</v>
      </c>
      <c r="BS537" s="213">
        <v>407507346.14999998</v>
      </c>
      <c r="BT537" s="213">
        <v>23207882.859999999</v>
      </c>
      <c r="BU537" s="213">
        <v>23840013.120000001</v>
      </c>
      <c r="BV537" s="213">
        <v>74759618.849999994</v>
      </c>
      <c r="BW537" s="213">
        <v>6840494.9100000001</v>
      </c>
      <c r="BX537" s="213">
        <v>19228576.77</v>
      </c>
      <c r="BY537" s="213">
        <v>44154002.75</v>
      </c>
      <c r="BZ537" s="213">
        <v>15649257.41</v>
      </c>
      <c r="CA537" s="213">
        <v>14574048.720000001</v>
      </c>
      <c r="CB537" s="213">
        <v>20281540.32</v>
      </c>
      <c r="CC537" s="213">
        <v>23350983.329999998</v>
      </c>
      <c r="CD537" s="213">
        <v>42423839.770000003</v>
      </c>
      <c r="CE537" s="213">
        <v>26245312.23</v>
      </c>
      <c r="CF537" s="213">
        <v>33616669.920000002</v>
      </c>
      <c r="CG537" s="213">
        <v>12056333.050000001</v>
      </c>
      <c r="CH537" s="213">
        <v>14925616.779999999</v>
      </c>
      <c r="CI537" s="213">
        <v>11169406.289999999</v>
      </c>
      <c r="CJ537" s="213">
        <v>14229888.560000001</v>
      </c>
      <c r="CK537" s="213">
        <v>41196444.850000001</v>
      </c>
      <c r="CL537" s="213">
        <v>8482719.9000000004</v>
      </c>
      <c r="CM537" s="213">
        <v>7971789.6699999999</v>
      </c>
    </row>
    <row r="538" spans="1:91" s="122" customFormat="1" ht="25.95" hidden="1" customHeight="1">
      <c r="A538" s="359"/>
      <c r="C538" s="211">
        <v>17</v>
      </c>
      <c r="D538" s="212">
        <v>14724168.079999998</v>
      </c>
      <c r="E538" s="212">
        <v>753960.9</v>
      </c>
      <c r="F538" s="212">
        <v>899753.77</v>
      </c>
      <c r="G538" s="212">
        <v>967696.37</v>
      </c>
      <c r="H538" s="212">
        <v>638870.96</v>
      </c>
      <c r="I538" s="212">
        <v>875572.17</v>
      </c>
      <c r="J538" s="212">
        <v>1288330.6400000001</v>
      </c>
      <c r="K538" s="212">
        <v>1331478.3500000001</v>
      </c>
      <c r="L538" s="212">
        <v>838057.8899999999</v>
      </c>
      <c r="M538" s="212">
        <v>831676.6</v>
      </c>
      <c r="N538" s="212">
        <v>1818364.68</v>
      </c>
      <c r="O538" s="212">
        <v>255215.12</v>
      </c>
      <c r="P538" s="212">
        <v>10001229.689999999</v>
      </c>
      <c r="Q538" s="212">
        <v>737987</v>
      </c>
      <c r="R538" s="212">
        <v>725604.79</v>
      </c>
      <c r="S538" s="212">
        <v>1335832.2</v>
      </c>
      <c r="T538" s="212">
        <v>782289.39</v>
      </c>
      <c r="U538" s="212">
        <v>683651.3899999999</v>
      </c>
      <c r="V538" s="212">
        <v>753674</v>
      </c>
      <c r="W538" s="212">
        <v>442150.92</v>
      </c>
      <c r="X538" s="212">
        <v>22647054.23</v>
      </c>
      <c r="Y538" s="212">
        <v>509136.77999999997</v>
      </c>
      <c r="Z538" s="212">
        <v>918884.80999999994</v>
      </c>
      <c r="AA538" s="212">
        <v>687975.2</v>
      </c>
      <c r="AB538" s="212">
        <v>419888.94</v>
      </c>
      <c r="AC538" s="212">
        <v>427365.79</v>
      </c>
      <c r="AD538" s="212">
        <v>516009.61</v>
      </c>
      <c r="AE538" s="212">
        <v>1720760.84</v>
      </c>
      <c r="AF538" s="212">
        <v>577327.18999999994</v>
      </c>
      <c r="AG538" s="212">
        <v>595329.18000000005</v>
      </c>
      <c r="AH538" s="212">
        <v>781041.98</v>
      </c>
      <c r="AI538" s="212">
        <v>1244164.51</v>
      </c>
      <c r="AJ538" s="212">
        <v>601697.32000000007</v>
      </c>
      <c r="AK538" s="212">
        <v>377632.16</v>
      </c>
      <c r="AL538" s="212">
        <v>59078409.199999996</v>
      </c>
      <c r="AM538" s="212">
        <v>855979.68</v>
      </c>
      <c r="AN538" s="212">
        <v>679149.7300000001</v>
      </c>
      <c r="AO538" s="212">
        <v>1220388.6200000001</v>
      </c>
      <c r="AP538" s="212">
        <v>1291618.6000000001</v>
      </c>
      <c r="AQ538" s="212">
        <v>777699.15999999992</v>
      </c>
      <c r="AR538" s="212">
        <v>427343.86</v>
      </c>
      <c r="AS538" s="212">
        <v>7680538.9500000002</v>
      </c>
      <c r="AT538" s="212">
        <v>712111.3</v>
      </c>
      <c r="AU538" s="212">
        <v>1098493.1300000001</v>
      </c>
      <c r="AV538" s="212">
        <v>1517829.3900000001</v>
      </c>
      <c r="AW538" s="212">
        <v>670839.43999999994</v>
      </c>
      <c r="AX538" s="212">
        <v>525579.64</v>
      </c>
      <c r="AY538" s="212">
        <v>1031453.66</v>
      </c>
      <c r="AZ538" s="212">
        <v>592105.1</v>
      </c>
      <c r="BA538" s="212">
        <v>654639.31999999995</v>
      </c>
      <c r="BB538" s="212">
        <v>12211013.149999999</v>
      </c>
      <c r="BC538" s="212">
        <v>661763.92000000004</v>
      </c>
      <c r="BD538" s="212">
        <v>17223786.009999998</v>
      </c>
      <c r="BE538" s="212">
        <v>1917617.69</v>
      </c>
      <c r="BF538" s="212">
        <v>707751</v>
      </c>
      <c r="BG538" s="212">
        <v>613921.48</v>
      </c>
      <c r="BH538" s="212">
        <v>3473588.36</v>
      </c>
      <c r="BI538" s="212">
        <v>402543.5</v>
      </c>
      <c r="BJ538" s="212">
        <v>342573.3</v>
      </c>
      <c r="BK538" s="212">
        <v>428277.4</v>
      </c>
      <c r="BL538" s="212">
        <v>385284</v>
      </c>
      <c r="BM538" s="212">
        <v>14816975.4</v>
      </c>
      <c r="BN538" s="212">
        <v>1259143.1099999999</v>
      </c>
      <c r="BO538" s="212">
        <v>967778.9</v>
      </c>
      <c r="BP538" s="212">
        <v>1434669.82</v>
      </c>
      <c r="BQ538" s="212">
        <v>927014.54</v>
      </c>
      <c r="BR538" s="212">
        <v>625590.39</v>
      </c>
      <c r="BS538" s="212">
        <v>65779277.329999998</v>
      </c>
      <c r="BT538" s="212">
        <v>1007121</v>
      </c>
      <c r="BU538" s="212">
        <v>1026067.13</v>
      </c>
      <c r="BV538" s="212">
        <v>10314890.890000001</v>
      </c>
      <c r="BW538" s="212">
        <v>277931</v>
      </c>
      <c r="BX538" s="212">
        <v>818942.39</v>
      </c>
      <c r="BY538" s="212">
        <v>1886202.6099999999</v>
      </c>
      <c r="BZ538" s="212">
        <v>696617.63</v>
      </c>
      <c r="CA538" s="212">
        <v>678536.78999999992</v>
      </c>
      <c r="CB538" s="212">
        <v>903581.12</v>
      </c>
      <c r="CC538" s="212">
        <v>1097260.98</v>
      </c>
      <c r="CD538" s="212">
        <v>1838448.06</v>
      </c>
      <c r="CE538" s="212">
        <v>1116454.08</v>
      </c>
      <c r="CF538" s="212">
        <v>1444360.11</v>
      </c>
      <c r="CG538" s="212">
        <v>495777.49</v>
      </c>
      <c r="CH538" s="212">
        <v>531601.57999999996</v>
      </c>
      <c r="CI538" s="212">
        <v>480798.4</v>
      </c>
      <c r="CJ538" s="212">
        <v>579707.05999999994</v>
      </c>
      <c r="CK538" s="212">
        <v>1863336.25</v>
      </c>
      <c r="CL538" s="212">
        <v>344131.86</v>
      </c>
      <c r="CM538" s="212">
        <v>311857.2</v>
      </c>
    </row>
    <row r="539" spans="1:91" s="122" customFormat="1" ht="25.95" hidden="1" customHeight="1">
      <c r="A539" s="359"/>
      <c r="C539" s="209">
        <v>18</v>
      </c>
      <c r="D539" s="213">
        <v>4362414.55</v>
      </c>
      <c r="E539" s="213">
        <v>0</v>
      </c>
      <c r="F539" s="213">
        <v>0</v>
      </c>
      <c r="G539" s="213">
        <v>0</v>
      </c>
      <c r="H539" s="213">
        <v>0</v>
      </c>
      <c r="I539" s="213">
        <v>0</v>
      </c>
      <c r="J539" s="213">
        <v>0</v>
      </c>
      <c r="K539" s="213">
        <v>0</v>
      </c>
      <c r="L539" s="213">
        <v>0</v>
      </c>
      <c r="M539" s="213">
        <v>0</v>
      </c>
      <c r="N539" s="213">
        <v>0</v>
      </c>
      <c r="O539" s="213">
        <v>0</v>
      </c>
      <c r="P539" s="213">
        <v>18000</v>
      </c>
      <c r="Q539" s="213">
        <v>0</v>
      </c>
      <c r="R539" s="213">
        <v>0</v>
      </c>
      <c r="S539" s="213">
        <v>0</v>
      </c>
      <c r="T539" s="213">
        <v>0</v>
      </c>
      <c r="U539" s="213">
        <v>0</v>
      </c>
      <c r="V539" s="213">
        <v>0</v>
      </c>
      <c r="W539" s="213">
        <v>0</v>
      </c>
      <c r="X539" s="213">
        <v>0</v>
      </c>
      <c r="Y539" s="213">
        <v>0</v>
      </c>
      <c r="Z539" s="213">
        <v>0</v>
      </c>
      <c r="AA539" s="213">
        <v>0</v>
      </c>
      <c r="AB539" s="213">
        <v>0</v>
      </c>
      <c r="AC539" s="213">
        <v>0</v>
      </c>
      <c r="AD539" s="213">
        <v>0</v>
      </c>
      <c r="AE539" s="213">
        <v>0</v>
      </c>
      <c r="AF539" s="213">
        <v>0</v>
      </c>
      <c r="AG539" s="213">
        <v>0</v>
      </c>
      <c r="AH539" s="213">
        <v>0</v>
      </c>
      <c r="AI539" s="213">
        <v>0</v>
      </c>
      <c r="AJ539" s="213">
        <v>0</v>
      </c>
      <c r="AK539" s="213">
        <v>0</v>
      </c>
      <c r="AL539" s="213">
        <v>0</v>
      </c>
      <c r="AM539" s="213">
        <v>0</v>
      </c>
      <c r="AN539" s="213">
        <v>0</v>
      </c>
      <c r="AO539" s="213">
        <v>0</v>
      </c>
      <c r="AP539" s="213">
        <v>0</v>
      </c>
      <c r="AQ539" s="213">
        <v>0</v>
      </c>
      <c r="AR539" s="213">
        <v>0</v>
      </c>
      <c r="AS539" s="213">
        <v>243550</v>
      </c>
      <c r="AT539" s="213">
        <v>0</v>
      </c>
      <c r="AU539" s="213">
        <v>0</v>
      </c>
      <c r="AV539" s="213">
        <v>0</v>
      </c>
      <c r="AW539" s="213">
        <v>0</v>
      </c>
      <c r="AX539" s="213">
        <v>0</v>
      </c>
      <c r="AY539" s="213">
        <v>0</v>
      </c>
      <c r="AZ539" s="213">
        <v>0</v>
      </c>
      <c r="BA539" s="213">
        <v>0</v>
      </c>
      <c r="BB539" s="213">
        <v>0</v>
      </c>
      <c r="BC539" s="213">
        <v>0</v>
      </c>
      <c r="BD539" s="213">
        <v>0</v>
      </c>
      <c r="BE539" s="213">
        <v>0</v>
      </c>
      <c r="BF539" s="213">
        <v>0</v>
      </c>
      <c r="BG539" s="213">
        <v>0</v>
      </c>
      <c r="BH539" s="213">
        <v>0</v>
      </c>
      <c r="BI539" s="213">
        <v>0</v>
      </c>
      <c r="BJ539" s="213">
        <v>0</v>
      </c>
      <c r="BK539" s="213">
        <v>0</v>
      </c>
      <c r="BL539" s="213">
        <v>0</v>
      </c>
      <c r="BM539" s="213">
        <v>25266396.300000001</v>
      </c>
      <c r="BN539" s="213">
        <v>0</v>
      </c>
      <c r="BO539" s="213">
        <v>0</v>
      </c>
      <c r="BP539" s="213">
        <v>0</v>
      </c>
      <c r="BQ539" s="213">
        <v>0</v>
      </c>
      <c r="BR539" s="213">
        <v>0</v>
      </c>
      <c r="BS539" s="213">
        <v>4557577.5</v>
      </c>
      <c r="BT539" s="213">
        <v>0</v>
      </c>
      <c r="BU539" s="213">
        <v>0</v>
      </c>
      <c r="BV539" s="213">
        <v>0</v>
      </c>
      <c r="BW539" s="213">
        <v>0</v>
      </c>
      <c r="BX539" s="213">
        <v>0</v>
      </c>
      <c r="BY539" s="213">
        <v>0</v>
      </c>
      <c r="BZ539" s="213">
        <v>0</v>
      </c>
      <c r="CA539" s="213">
        <v>0</v>
      </c>
      <c r="CB539" s="213">
        <v>0</v>
      </c>
      <c r="CC539" s="213">
        <v>0</v>
      </c>
      <c r="CD539" s="213">
        <v>0</v>
      </c>
      <c r="CE539" s="213">
        <v>0</v>
      </c>
      <c r="CF539" s="213">
        <v>98000</v>
      </c>
      <c r="CG539" s="213">
        <v>0</v>
      </c>
      <c r="CH539" s="213">
        <v>0</v>
      </c>
      <c r="CI539" s="213">
        <v>0</v>
      </c>
      <c r="CJ539" s="213">
        <v>0</v>
      </c>
      <c r="CK539" s="213">
        <v>0</v>
      </c>
      <c r="CL539" s="213">
        <v>0</v>
      </c>
      <c r="CM539" s="213">
        <v>0</v>
      </c>
    </row>
    <row r="540" spans="1:91" s="122" customFormat="1" ht="25.95" hidden="1" customHeight="1">
      <c r="A540" s="359"/>
      <c r="C540" s="209">
        <v>19</v>
      </c>
      <c r="D540" s="212">
        <v>11853495.390000001</v>
      </c>
      <c r="E540" s="212">
        <v>4643560.62</v>
      </c>
      <c r="F540" s="212">
        <v>2575524.4299999997</v>
      </c>
      <c r="G540" s="212">
        <v>2249979.65</v>
      </c>
      <c r="H540" s="212">
        <v>866235.47000000009</v>
      </c>
      <c r="I540" s="212">
        <v>2738359.66</v>
      </c>
      <c r="J540" s="212">
        <v>3280074.41</v>
      </c>
      <c r="K540" s="212">
        <v>13936363.630000001</v>
      </c>
      <c r="L540" s="212">
        <v>3860744.8000000003</v>
      </c>
      <c r="M540" s="212">
        <v>4089988.96</v>
      </c>
      <c r="N540" s="212">
        <v>33970609.93</v>
      </c>
      <c r="O540" s="212">
        <v>3237280.4699999997</v>
      </c>
      <c r="P540" s="212">
        <v>15910840.18</v>
      </c>
      <c r="Q540" s="212">
        <v>3158388.51</v>
      </c>
      <c r="R540" s="212">
        <v>3822454.6900000004</v>
      </c>
      <c r="S540" s="212">
        <v>4812720.57</v>
      </c>
      <c r="T540" s="212">
        <v>2174633.37</v>
      </c>
      <c r="U540" s="212">
        <v>4080935.6599999997</v>
      </c>
      <c r="V540" s="212">
        <v>2152573.2599999998</v>
      </c>
      <c r="W540" s="212">
        <v>1235359.9300000002</v>
      </c>
      <c r="X540" s="212">
        <v>484794790.32999998</v>
      </c>
      <c r="Y540" s="212">
        <v>4996921.21</v>
      </c>
      <c r="Z540" s="212">
        <v>7487520.25</v>
      </c>
      <c r="AA540" s="212">
        <v>1670633.65</v>
      </c>
      <c r="AB540" s="212">
        <v>1052377.75</v>
      </c>
      <c r="AC540" s="212">
        <v>3144450.99</v>
      </c>
      <c r="AD540" s="212">
        <v>2103504.5499999998</v>
      </c>
      <c r="AE540" s="212">
        <v>16095774.539999999</v>
      </c>
      <c r="AF540" s="212">
        <v>1624467.23</v>
      </c>
      <c r="AG540" s="212">
        <v>1713228.85</v>
      </c>
      <c r="AH540" s="212">
        <v>10779307.1</v>
      </c>
      <c r="AI540" s="212">
        <v>6147602.0800000001</v>
      </c>
      <c r="AJ540" s="212">
        <v>2048852.4300000002</v>
      </c>
      <c r="AK540" s="212">
        <v>2444819.11</v>
      </c>
      <c r="AL540" s="212">
        <v>45598248.109999999</v>
      </c>
      <c r="AM540" s="212">
        <v>8381728.2599999998</v>
      </c>
      <c r="AN540" s="212">
        <v>3128313.93</v>
      </c>
      <c r="AO540" s="212">
        <v>25053085.52</v>
      </c>
      <c r="AP540" s="212">
        <v>4674959.62</v>
      </c>
      <c r="AQ540" s="212">
        <v>5101831.2300000004</v>
      </c>
      <c r="AR540" s="212">
        <v>1328446.83</v>
      </c>
      <c r="AS540" s="212">
        <v>12452749.660000002</v>
      </c>
      <c r="AT540" s="212">
        <v>2340242.62</v>
      </c>
      <c r="AU540" s="212">
        <v>5173159.59</v>
      </c>
      <c r="AV540" s="212">
        <v>4482315.13</v>
      </c>
      <c r="AW540" s="212">
        <v>8580565.0700000003</v>
      </c>
      <c r="AX540" s="212">
        <v>2025878.99</v>
      </c>
      <c r="AY540" s="212">
        <v>2972009.67</v>
      </c>
      <c r="AZ540" s="212">
        <v>2811213.98</v>
      </c>
      <c r="BA540" s="212">
        <v>2715057.3</v>
      </c>
      <c r="BB540" s="212">
        <v>28871212.719999999</v>
      </c>
      <c r="BC540" s="212">
        <v>4914643.22</v>
      </c>
      <c r="BD540" s="212">
        <v>29491678.619999997</v>
      </c>
      <c r="BE540" s="212">
        <v>7469073.2699999996</v>
      </c>
      <c r="BF540" s="212">
        <v>2462181.83</v>
      </c>
      <c r="BG540" s="212">
        <v>5941530.0899999999</v>
      </c>
      <c r="BH540" s="212">
        <v>80831722.569999993</v>
      </c>
      <c r="BI540" s="212">
        <v>1519922.0699999998</v>
      </c>
      <c r="BJ540" s="212">
        <v>1353737.43</v>
      </c>
      <c r="BK540" s="212">
        <v>2616756.58</v>
      </c>
      <c r="BL540" s="212">
        <v>10014424.720000001</v>
      </c>
      <c r="BM540" s="212">
        <v>22231110.379999999</v>
      </c>
      <c r="BN540" s="212">
        <v>3915609.67</v>
      </c>
      <c r="BO540" s="212">
        <v>3033935.4</v>
      </c>
      <c r="BP540" s="212">
        <v>9855748.9299999997</v>
      </c>
      <c r="BQ540" s="212">
        <v>6940020.6899999995</v>
      </c>
      <c r="BR540" s="212">
        <v>2927108.46</v>
      </c>
      <c r="BS540" s="212">
        <v>80792244.75999999</v>
      </c>
      <c r="BT540" s="212">
        <v>3491224.88</v>
      </c>
      <c r="BU540" s="212">
        <v>5868194.4900000002</v>
      </c>
      <c r="BV540" s="212">
        <v>7127481.2800000012</v>
      </c>
      <c r="BW540" s="212">
        <v>3071850.3000000003</v>
      </c>
      <c r="BX540" s="212">
        <v>3457395.49</v>
      </c>
      <c r="BY540" s="212">
        <v>6316628.0999999996</v>
      </c>
      <c r="BZ540" s="212">
        <v>1448886.56</v>
      </c>
      <c r="CA540" s="212">
        <v>3858588.49</v>
      </c>
      <c r="CB540" s="212">
        <v>2480150.71</v>
      </c>
      <c r="CC540" s="212">
        <v>2966924.31</v>
      </c>
      <c r="CD540" s="212">
        <v>6452368.4900000002</v>
      </c>
      <c r="CE540" s="212">
        <v>2923848.9</v>
      </c>
      <c r="CF540" s="212">
        <v>6284149.1500000004</v>
      </c>
      <c r="CG540" s="212">
        <v>2097479.7200000002</v>
      </c>
      <c r="CH540" s="212">
        <v>1705455.63</v>
      </c>
      <c r="CI540" s="212">
        <v>3925853.2800000003</v>
      </c>
      <c r="CJ540" s="212">
        <v>1692792.9</v>
      </c>
      <c r="CK540" s="212">
        <v>8054143.4799999995</v>
      </c>
      <c r="CL540" s="212">
        <v>2050355.0499999998</v>
      </c>
      <c r="CM540" s="212">
        <v>3281477.44</v>
      </c>
    </row>
    <row r="541" spans="1:91" s="122" customFormat="1" ht="25.95" hidden="1" customHeight="1">
      <c r="A541" s="359"/>
    </row>
    <row r="542" spans="1:91" s="122" customFormat="1" ht="25.95" hidden="1" customHeight="1">
      <c r="A542" s="359"/>
      <c r="B542" s="122">
        <v>20</v>
      </c>
      <c r="C542" s="216" t="s">
        <v>708</v>
      </c>
      <c r="D542" s="212">
        <v>148762037.90000001</v>
      </c>
      <c r="E542" s="212">
        <v>19551443.689999998</v>
      </c>
      <c r="F542" s="212">
        <v>20814826.400000002</v>
      </c>
      <c r="G542" s="212">
        <v>20934702.370000001</v>
      </c>
      <c r="H542" s="212">
        <v>14708372.25</v>
      </c>
      <c r="I542" s="212">
        <v>22154701.289999999</v>
      </c>
      <c r="J542" s="212">
        <v>29343409.899999999</v>
      </c>
      <c r="K542" s="212">
        <v>29783150.109999999</v>
      </c>
      <c r="L542" s="212">
        <v>20183297.59</v>
      </c>
      <c r="M542" s="212">
        <v>18794746.800000001</v>
      </c>
      <c r="N542" s="212">
        <v>40607377.819999993</v>
      </c>
      <c r="O542" s="212">
        <v>5956393.2300000004</v>
      </c>
      <c r="P542" s="212">
        <v>72860110.140000015</v>
      </c>
      <c r="Q542" s="212">
        <v>17586792.84</v>
      </c>
      <c r="R542" s="212">
        <v>18141688.900000002</v>
      </c>
      <c r="S542" s="212">
        <v>30638382.25</v>
      </c>
      <c r="T542" s="212">
        <v>18487837.260000005</v>
      </c>
      <c r="U542" s="212">
        <v>17134824.100000001</v>
      </c>
      <c r="V542" s="212">
        <v>18367517.949999999</v>
      </c>
      <c r="W542" s="212">
        <v>11202422.060000001</v>
      </c>
      <c r="X542" s="212">
        <v>174728889.64000002</v>
      </c>
      <c r="Y542" s="212">
        <v>12991004.59</v>
      </c>
      <c r="Z542" s="212">
        <v>22119407.539999999</v>
      </c>
      <c r="AA542" s="212">
        <v>16747897.65</v>
      </c>
      <c r="AB542" s="212">
        <v>11041957.290000001</v>
      </c>
      <c r="AC542" s="212">
        <v>13490917.93</v>
      </c>
      <c r="AD542" s="212">
        <v>15380874.560000001</v>
      </c>
      <c r="AE542" s="212">
        <v>48270496.829999998</v>
      </c>
      <c r="AF542" s="212">
        <v>16680442.34</v>
      </c>
      <c r="AG542" s="212">
        <v>15347167.42</v>
      </c>
      <c r="AH542" s="212">
        <v>17519493.280000001</v>
      </c>
      <c r="AI542" s="212">
        <v>29470134.560000002</v>
      </c>
      <c r="AJ542" s="212">
        <v>15803609.75</v>
      </c>
      <c r="AK542" s="212">
        <v>10972770.220000001</v>
      </c>
      <c r="AL542" s="212">
        <v>279390216.16999996</v>
      </c>
      <c r="AM542" s="212">
        <v>18528630.099999998</v>
      </c>
      <c r="AN542" s="212">
        <v>15234097.77</v>
      </c>
      <c r="AO542" s="212">
        <v>33368362.720000003</v>
      </c>
      <c r="AP542" s="212">
        <v>31552100.879999995</v>
      </c>
      <c r="AQ542" s="212">
        <v>18570399.329999998</v>
      </c>
      <c r="AR542" s="212">
        <v>10161668.16</v>
      </c>
      <c r="AS542" s="212">
        <v>55288701.450000003</v>
      </c>
      <c r="AT542" s="212">
        <v>17435368.119999997</v>
      </c>
      <c r="AU542" s="212">
        <v>25773273.709999997</v>
      </c>
      <c r="AV542" s="212">
        <v>34996630.730000004</v>
      </c>
      <c r="AW542" s="212">
        <v>17437409.069999997</v>
      </c>
      <c r="AX542" s="212">
        <v>12894690.439999999</v>
      </c>
      <c r="AY542" s="212">
        <v>23201649.030000001</v>
      </c>
      <c r="AZ542" s="212">
        <v>15980837.84</v>
      </c>
      <c r="BA542" s="212">
        <v>14155585.450000001</v>
      </c>
      <c r="BB542" s="212">
        <v>80840935.540000007</v>
      </c>
      <c r="BC542" s="212">
        <v>14263099.280000001</v>
      </c>
      <c r="BD542" s="212">
        <v>154478183.60999998</v>
      </c>
      <c r="BE542" s="212">
        <v>43164111.399999999</v>
      </c>
      <c r="BF542" s="212">
        <v>18493857.850000001</v>
      </c>
      <c r="BG542" s="212">
        <v>15008647.76</v>
      </c>
      <c r="BH542" s="212">
        <v>78496151.5</v>
      </c>
      <c r="BI542" s="212">
        <v>10207952.82</v>
      </c>
      <c r="BJ542" s="212">
        <v>7484765.8700000001</v>
      </c>
      <c r="BK542" s="212">
        <v>9368240</v>
      </c>
      <c r="BL542" s="212">
        <v>8831790.9600000009</v>
      </c>
      <c r="BM542" s="212">
        <v>117062217.73999999</v>
      </c>
      <c r="BN542" s="212">
        <v>28605716.309999999</v>
      </c>
      <c r="BO542" s="212">
        <v>22099717.720000003</v>
      </c>
      <c r="BP542" s="212">
        <v>32129561.009999998</v>
      </c>
      <c r="BQ542" s="212">
        <v>22354744.100000001</v>
      </c>
      <c r="BR542" s="212">
        <v>13999853.76</v>
      </c>
      <c r="BS542" s="212">
        <v>408642996.20999998</v>
      </c>
      <c r="BT542" s="212">
        <v>23292272.960000001</v>
      </c>
      <c r="BU542" s="212">
        <v>23840013.120000005</v>
      </c>
      <c r="BV542" s="212">
        <v>74867015.470000014</v>
      </c>
      <c r="BW542" s="212">
        <v>6840494.9100000001</v>
      </c>
      <c r="BX542" s="212">
        <v>19236660.629999999</v>
      </c>
      <c r="BY542" s="212">
        <v>44203615.149999991</v>
      </c>
      <c r="BZ542" s="212">
        <v>15677171.369999999</v>
      </c>
      <c r="CA542" s="212">
        <v>14605290.799999999</v>
      </c>
      <c r="CB542" s="212">
        <v>20442027.440000001</v>
      </c>
      <c r="CC542" s="212">
        <v>23397717.109999999</v>
      </c>
      <c r="CD542" s="212">
        <v>42456695.829999998</v>
      </c>
      <c r="CE542" s="212">
        <v>26228857.810000002</v>
      </c>
      <c r="CF542" s="212">
        <v>33945659.459999993</v>
      </c>
      <c r="CG542" s="212">
        <v>12073161.09</v>
      </c>
      <c r="CH542" s="212">
        <v>14947162.42</v>
      </c>
      <c r="CI542" s="212">
        <v>11166311.789999999</v>
      </c>
      <c r="CJ542" s="212">
        <v>14241801.520000001</v>
      </c>
      <c r="CK542" s="212">
        <v>41240850.890000001</v>
      </c>
      <c r="CL542" s="212">
        <v>8486372.2599999998</v>
      </c>
      <c r="CM542" s="212">
        <v>7976895.4700000007</v>
      </c>
    </row>
    <row r="543" spans="1:91" s="122" customFormat="1" ht="25.95" hidden="1" customHeight="1">
      <c r="A543" s="359"/>
      <c r="B543" s="122">
        <v>21</v>
      </c>
      <c r="C543" s="217" t="s">
        <v>709</v>
      </c>
      <c r="D543" s="212">
        <v>46787241.390000001</v>
      </c>
      <c r="E543" s="212">
        <v>7363030</v>
      </c>
      <c r="F543" s="212">
        <v>6128775.1200000001</v>
      </c>
      <c r="G543" s="212">
        <v>4780354</v>
      </c>
      <c r="H543" s="212">
        <v>5260541.62</v>
      </c>
      <c r="I543" s="212">
        <v>5625989.7300000004</v>
      </c>
      <c r="J543" s="212">
        <v>5459605</v>
      </c>
      <c r="K543" s="212">
        <v>10040758.59</v>
      </c>
      <c r="L543" s="212">
        <v>6458776</v>
      </c>
      <c r="M543" s="212">
        <v>8503846.620000001</v>
      </c>
      <c r="N543" s="212">
        <v>9348548.5999999996</v>
      </c>
      <c r="O543" s="212">
        <v>2072825</v>
      </c>
      <c r="P543" s="212">
        <v>28035359.349999998</v>
      </c>
      <c r="Q543" s="212">
        <v>6179481</v>
      </c>
      <c r="R543" s="212">
        <v>7000678.0600000005</v>
      </c>
      <c r="S543" s="212">
        <v>8934207.8900000006</v>
      </c>
      <c r="T543" s="212">
        <v>7016419.8000000007</v>
      </c>
      <c r="U543" s="212">
        <v>5090182</v>
      </c>
      <c r="V543" s="212">
        <v>5991580</v>
      </c>
      <c r="W543" s="212">
        <v>3716469</v>
      </c>
      <c r="X543" s="212">
        <v>41915306.799999997</v>
      </c>
      <c r="Y543" s="212">
        <v>4797441.32</v>
      </c>
      <c r="Z543" s="212">
        <v>11838418.33</v>
      </c>
      <c r="AA543" s="212">
        <v>6901796.6900000004</v>
      </c>
      <c r="AB543" s="212">
        <v>4046282</v>
      </c>
      <c r="AC543" s="212">
        <v>4252817.5</v>
      </c>
      <c r="AD543" s="212">
        <v>4577098.97</v>
      </c>
      <c r="AE543" s="212">
        <v>15587482.02</v>
      </c>
      <c r="AF543" s="212">
        <v>2910584.44</v>
      </c>
      <c r="AG543" s="212">
        <v>5277521</v>
      </c>
      <c r="AH543" s="212">
        <v>5686080.2800000003</v>
      </c>
      <c r="AI543" s="212">
        <v>9965529</v>
      </c>
      <c r="AJ543" s="212">
        <v>5200890</v>
      </c>
      <c r="AK543" s="212">
        <v>4245818.76</v>
      </c>
      <c r="AL543" s="212">
        <v>94940811.549999997</v>
      </c>
      <c r="AM543" s="212">
        <v>5756091.5300000003</v>
      </c>
      <c r="AN543" s="212">
        <v>5492827</v>
      </c>
      <c r="AO543" s="212">
        <v>11533569.189999999</v>
      </c>
      <c r="AP543" s="212">
        <v>11698386.350000001</v>
      </c>
      <c r="AQ543" s="212">
        <v>7203710.96</v>
      </c>
      <c r="AR543" s="212">
        <v>3434336.4800000004</v>
      </c>
      <c r="AS543" s="212">
        <v>25531748</v>
      </c>
      <c r="AT543" s="212">
        <v>6588474</v>
      </c>
      <c r="AU543" s="212">
        <v>13827951</v>
      </c>
      <c r="AV543" s="212">
        <v>10711516.779999999</v>
      </c>
      <c r="AW543" s="212">
        <v>6769495.8600000003</v>
      </c>
      <c r="AX543" s="212">
        <v>4657125.55</v>
      </c>
      <c r="AY543" s="212">
        <v>6440472.71</v>
      </c>
      <c r="AZ543" s="212">
        <v>6678633.3799999999</v>
      </c>
      <c r="BA543" s="212">
        <v>7379323</v>
      </c>
      <c r="BB543" s="212">
        <v>22548401.359999999</v>
      </c>
      <c r="BC543" s="212">
        <v>6330039.3499999996</v>
      </c>
      <c r="BD543" s="212">
        <v>39617650.150000006</v>
      </c>
      <c r="BE543" s="212">
        <v>14402921</v>
      </c>
      <c r="BF543" s="212">
        <v>4741392</v>
      </c>
      <c r="BG543" s="212">
        <v>7153077.1800000006</v>
      </c>
      <c r="BH543" s="212">
        <v>31284293.359999999</v>
      </c>
      <c r="BI543" s="212">
        <v>5101827.6900000004</v>
      </c>
      <c r="BJ543" s="212">
        <v>3770320</v>
      </c>
      <c r="BK543" s="212">
        <v>6243316.5899999999</v>
      </c>
      <c r="BL543" s="212">
        <v>5843924.6200000001</v>
      </c>
      <c r="BM543" s="212">
        <v>27411675</v>
      </c>
      <c r="BN543" s="212">
        <v>7312039</v>
      </c>
      <c r="BO543" s="212">
        <v>5689845</v>
      </c>
      <c r="BP543" s="212">
        <v>9399353.1500000004</v>
      </c>
      <c r="BQ543" s="212">
        <v>6975569.7400000002</v>
      </c>
      <c r="BR543" s="212">
        <v>7161564.8399999999</v>
      </c>
      <c r="BS543" s="212">
        <v>122971202</v>
      </c>
      <c r="BT543" s="212">
        <v>8812613.3200000003</v>
      </c>
      <c r="BU543" s="212">
        <v>9437948.2799999993</v>
      </c>
      <c r="BV543" s="212">
        <v>27024189.830000002</v>
      </c>
      <c r="BW543" s="212">
        <v>2756290</v>
      </c>
      <c r="BX543" s="212">
        <v>6014783.75</v>
      </c>
      <c r="BY543" s="212">
        <v>16233815.41</v>
      </c>
      <c r="BZ543" s="212">
        <v>5022583</v>
      </c>
      <c r="CA543" s="212">
        <v>5906905</v>
      </c>
      <c r="CB543" s="212">
        <v>6435586.2300000004</v>
      </c>
      <c r="CC543" s="212">
        <v>7677239.7899999991</v>
      </c>
      <c r="CD543" s="212">
        <v>15072512.540000001</v>
      </c>
      <c r="CE543" s="212">
        <v>8038894.0499999998</v>
      </c>
      <c r="CF543" s="212">
        <v>16106556.800000001</v>
      </c>
      <c r="CG543" s="212">
        <v>5501362.0199999996</v>
      </c>
      <c r="CH543" s="212">
        <v>4723959.75</v>
      </c>
      <c r="CI543" s="212">
        <v>5525522</v>
      </c>
      <c r="CJ543" s="212">
        <v>4234459.55</v>
      </c>
      <c r="CK543" s="212">
        <v>19885101.100000001</v>
      </c>
      <c r="CL543" s="212">
        <v>4452973.0999999996</v>
      </c>
      <c r="CM543" s="212">
        <v>4088821.12</v>
      </c>
    </row>
    <row r="544" spans="1:91" s="122" customFormat="1" ht="25.95" hidden="1" customHeight="1">
      <c r="A544" s="359"/>
      <c r="B544" s="122">
        <v>22</v>
      </c>
      <c r="C544" s="217" t="s">
        <v>710</v>
      </c>
      <c r="D544" s="212">
        <v>75612783.959999993</v>
      </c>
      <c r="E544" s="212">
        <v>7376858</v>
      </c>
      <c r="F544" s="212">
        <v>7899484.3900000006</v>
      </c>
      <c r="G544" s="212">
        <v>8191837.5</v>
      </c>
      <c r="H544" s="212">
        <v>5937309.75</v>
      </c>
      <c r="I544" s="212">
        <v>9181668.0500000007</v>
      </c>
      <c r="J544" s="212">
        <v>13827621.5</v>
      </c>
      <c r="K544" s="212">
        <v>20901744.009999998</v>
      </c>
      <c r="L544" s="212">
        <v>8742338.5</v>
      </c>
      <c r="M544" s="212">
        <v>12575523.59</v>
      </c>
      <c r="N544" s="212">
        <v>23964657.66</v>
      </c>
      <c r="O544" s="212">
        <v>4698028.75</v>
      </c>
      <c r="P544" s="212">
        <v>58420908.379999995</v>
      </c>
      <c r="Q544" s="212">
        <v>10927496.5</v>
      </c>
      <c r="R544" s="212">
        <v>19255322.75</v>
      </c>
      <c r="S544" s="212">
        <v>19730518.550000001</v>
      </c>
      <c r="T544" s="212">
        <v>10538505.9</v>
      </c>
      <c r="U544" s="212">
        <v>11741257.5</v>
      </c>
      <c r="V544" s="212">
        <v>10128576.219999999</v>
      </c>
      <c r="W544" s="212">
        <v>6867816.9100000001</v>
      </c>
      <c r="X544" s="212">
        <v>105959691.69</v>
      </c>
      <c r="Y544" s="212">
        <v>7876260.8600000003</v>
      </c>
      <c r="Z544" s="212">
        <v>13148982</v>
      </c>
      <c r="AA544" s="212">
        <v>12174077.460000001</v>
      </c>
      <c r="AB544" s="212">
        <v>7143527.0199999996</v>
      </c>
      <c r="AC544" s="212">
        <v>6850237.5300000003</v>
      </c>
      <c r="AD544" s="212">
        <v>8592137.2699999996</v>
      </c>
      <c r="AE544" s="212">
        <v>25848772.75</v>
      </c>
      <c r="AF544" s="212">
        <v>9174538.5</v>
      </c>
      <c r="AG544" s="212">
        <v>9620598.4700000007</v>
      </c>
      <c r="AH544" s="212">
        <v>14575168.9</v>
      </c>
      <c r="AI544" s="212">
        <v>15580956.75</v>
      </c>
      <c r="AJ544" s="212">
        <v>9188731.5</v>
      </c>
      <c r="AK544" s="212">
        <v>7480345.8600000003</v>
      </c>
      <c r="AL544" s="212">
        <v>179640994.04000002</v>
      </c>
      <c r="AM544" s="212">
        <v>11016129</v>
      </c>
      <c r="AN544" s="212">
        <v>6997395.7199999997</v>
      </c>
      <c r="AO544" s="212">
        <v>18456795.280000001</v>
      </c>
      <c r="AP544" s="212">
        <v>19219412.479999997</v>
      </c>
      <c r="AQ544" s="212">
        <v>10239706.949999999</v>
      </c>
      <c r="AR544" s="212">
        <v>5498879.25</v>
      </c>
      <c r="AS544" s="212">
        <v>38596111.700000003</v>
      </c>
      <c r="AT544" s="212">
        <v>9062053.8399999999</v>
      </c>
      <c r="AU544" s="212">
        <v>20911071</v>
      </c>
      <c r="AV544" s="212">
        <v>14647030.07</v>
      </c>
      <c r="AW544" s="212">
        <v>9036986</v>
      </c>
      <c r="AX544" s="212">
        <v>6354535.4800000004</v>
      </c>
      <c r="AY544" s="212">
        <v>8515448</v>
      </c>
      <c r="AZ544" s="212">
        <v>8167828.2400000002</v>
      </c>
      <c r="BA544" s="212">
        <v>8044241.5</v>
      </c>
      <c r="BB544" s="212">
        <v>46423921.760000005</v>
      </c>
      <c r="BC544" s="212">
        <v>8944172.5</v>
      </c>
      <c r="BD544" s="212">
        <v>85179657.930000007</v>
      </c>
      <c r="BE544" s="212">
        <v>23078971.82</v>
      </c>
      <c r="BF544" s="212">
        <v>8582074</v>
      </c>
      <c r="BG544" s="212">
        <v>10855699.59</v>
      </c>
      <c r="BH544" s="212">
        <v>61163326.579999998</v>
      </c>
      <c r="BI544" s="212">
        <v>6755975</v>
      </c>
      <c r="BJ544" s="212">
        <v>6315963</v>
      </c>
      <c r="BK544" s="212">
        <v>9068593</v>
      </c>
      <c r="BL544" s="212">
        <v>6523103.75</v>
      </c>
      <c r="BM544" s="212">
        <v>65693000.289999999</v>
      </c>
      <c r="BN544" s="212">
        <v>16998341.25</v>
      </c>
      <c r="BO544" s="212">
        <v>11251228</v>
      </c>
      <c r="BP544" s="212">
        <v>20509533.920000002</v>
      </c>
      <c r="BQ544" s="212">
        <v>13965021.810000001</v>
      </c>
      <c r="BR544" s="212">
        <v>10200337</v>
      </c>
      <c r="BS544" s="212">
        <v>302252004.64999998</v>
      </c>
      <c r="BT544" s="212">
        <v>12615304.890000001</v>
      </c>
      <c r="BU544" s="212">
        <v>10613923.890000001</v>
      </c>
      <c r="BV544" s="212">
        <v>55439422.149999999</v>
      </c>
      <c r="BW544" s="212">
        <v>3199683</v>
      </c>
      <c r="BX544" s="212">
        <v>10223750.25</v>
      </c>
      <c r="BY544" s="212">
        <v>30172223.310000002</v>
      </c>
      <c r="BZ544" s="212">
        <v>7398535.25</v>
      </c>
      <c r="CA544" s="212">
        <v>7877507</v>
      </c>
      <c r="CB544" s="212">
        <v>8801295.0700000003</v>
      </c>
      <c r="CC544" s="212">
        <v>11346934.25</v>
      </c>
      <c r="CD544" s="212">
        <v>27501755.199999999</v>
      </c>
      <c r="CE544" s="212">
        <v>16267260.5</v>
      </c>
      <c r="CF544" s="212">
        <v>21359865.199999999</v>
      </c>
      <c r="CG544" s="212">
        <v>8770460.6699999999</v>
      </c>
      <c r="CH544" s="212">
        <v>7586971</v>
      </c>
      <c r="CI544" s="212">
        <v>9158037.379999999</v>
      </c>
      <c r="CJ544" s="212">
        <v>6993298.25</v>
      </c>
      <c r="CK544" s="212">
        <v>35242775</v>
      </c>
      <c r="CL544" s="212">
        <v>7238824.8200000003</v>
      </c>
      <c r="CM544" s="212">
        <v>5649936.5</v>
      </c>
    </row>
    <row r="545" spans="1:91" s="122" customFormat="1" ht="25.95" hidden="1" customHeight="1">
      <c r="A545" s="359"/>
      <c r="B545" s="122">
        <v>23</v>
      </c>
      <c r="C545" s="217" t="s">
        <v>711</v>
      </c>
      <c r="D545" s="212">
        <v>9366686.6699999999</v>
      </c>
      <c r="E545" s="212">
        <v>1016515.9</v>
      </c>
      <c r="F545" s="212">
        <v>1169827.42</v>
      </c>
      <c r="G545" s="212">
        <v>1328743.77</v>
      </c>
      <c r="H545" s="212">
        <v>831908.96</v>
      </c>
      <c r="I545" s="212">
        <v>1211463.0899999999</v>
      </c>
      <c r="J545" s="212">
        <v>1689580.8900000001</v>
      </c>
      <c r="K545" s="212">
        <v>1944250.35</v>
      </c>
      <c r="L545" s="212">
        <v>1190569.5999999999</v>
      </c>
      <c r="M545" s="212">
        <v>1238470.8</v>
      </c>
      <c r="N545" s="212">
        <v>2243243.0300000003</v>
      </c>
      <c r="O545" s="212">
        <v>384451.12</v>
      </c>
      <c r="P545" s="212">
        <v>4936881.42</v>
      </c>
      <c r="Q545" s="212">
        <v>1136981.8</v>
      </c>
      <c r="R545" s="212">
        <v>1197959.9900000002</v>
      </c>
      <c r="S545" s="212">
        <v>2018477.95</v>
      </c>
      <c r="T545" s="212">
        <v>1524746.16</v>
      </c>
      <c r="U545" s="212">
        <v>1047947.94</v>
      </c>
      <c r="V545" s="212">
        <v>1071109.8</v>
      </c>
      <c r="W545" s="212">
        <v>669403.91999999993</v>
      </c>
      <c r="X545" s="212">
        <v>9932499.5700000003</v>
      </c>
      <c r="Y545" s="212">
        <v>732210.1</v>
      </c>
      <c r="Z545" s="212">
        <v>1393379.07</v>
      </c>
      <c r="AA545" s="212">
        <v>1031222.2</v>
      </c>
      <c r="AB545" s="212">
        <v>627445.5</v>
      </c>
      <c r="AC545" s="212">
        <v>652212.49</v>
      </c>
      <c r="AD545" s="212">
        <v>718431.45</v>
      </c>
      <c r="AE545" s="212">
        <v>2521031.7699999996</v>
      </c>
      <c r="AF545" s="212">
        <v>790380.11</v>
      </c>
      <c r="AG545" s="212">
        <v>869640.17999999993</v>
      </c>
      <c r="AH545" s="212">
        <v>1096864.7</v>
      </c>
      <c r="AI545" s="212">
        <v>1860480.84</v>
      </c>
      <c r="AJ545" s="212">
        <v>898555.76</v>
      </c>
      <c r="AK545" s="212">
        <v>628028.55999999994</v>
      </c>
      <c r="AL545" s="212">
        <v>17355541.160000004</v>
      </c>
      <c r="AM545" s="212">
        <v>1140496.8</v>
      </c>
      <c r="AN545" s="212">
        <v>1021328.8099999999</v>
      </c>
      <c r="AO545" s="212">
        <v>1871419.42</v>
      </c>
      <c r="AP545" s="212">
        <v>1954913.87</v>
      </c>
      <c r="AQ545" s="212">
        <v>1222086.7</v>
      </c>
      <c r="AR545" s="212">
        <v>604962.69999999995</v>
      </c>
      <c r="AS545" s="212">
        <v>3905186.9699999997</v>
      </c>
      <c r="AT545" s="212">
        <v>1130184.2200000002</v>
      </c>
      <c r="AU545" s="212">
        <v>1811590.0799999998</v>
      </c>
      <c r="AV545" s="212">
        <v>2150482.2700000005</v>
      </c>
      <c r="AW545" s="212">
        <v>1032163.2</v>
      </c>
      <c r="AX545" s="212">
        <v>766810.2</v>
      </c>
      <c r="AY545" s="212">
        <v>1357704.3</v>
      </c>
      <c r="AZ545" s="212">
        <v>1043981.8800000001</v>
      </c>
      <c r="BA545" s="212">
        <v>1065796.5</v>
      </c>
      <c r="BB545" s="212">
        <v>4725286.28</v>
      </c>
      <c r="BC545" s="212">
        <v>962760.39999999991</v>
      </c>
      <c r="BD545" s="212">
        <v>9963942.4800000004</v>
      </c>
      <c r="BE545" s="212">
        <v>2673654.29</v>
      </c>
      <c r="BF545" s="212">
        <v>960812.4</v>
      </c>
      <c r="BG545" s="212">
        <v>1046362.28</v>
      </c>
      <c r="BH545" s="212">
        <v>5263005.6499999994</v>
      </c>
      <c r="BI545" s="212">
        <v>613498.5</v>
      </c>
      <c r="BJ545" s="212">
        <v>515494.1</v>
      </c>
      <c r="BK545" s="212">
        <v>815680</v>
      </c>
      <c r="BL545" s="212">
        <v>688396.2</v>
      </c>
      <c r="BM545" s="212">
        <v>7610578.6900000004</v>
      </c>
      <c r="BN545" s="212">
        <v>1800994.4700000002</v>
      </c>
      <c r="BO545" s="212">
        <v>1276938.6199999999</v>
      </c>
      <c r="BP545" s="212">
        <v>2121236.42</v>
      </c>
      <c r="BQ545" s="212">
        <v>1329779.56</v>
      </c>
      <c r="BR545" s="212">
        <v>1027974.35</v>
      </c>
      <c r="BS545" s="212">
        <v>25604048.350000001</v>
      </c>
      <c r="BT545" s="212">
        <v>1448147.4</v>
      </c>
      <c r="BU545" s="212">
        <v>1621452.38</v>
      </c>
      <c r="BV545" s="212">
        <v>6092907.9499999993</v>
      </c>
      <c r="BW545" s="212">
        <v>429251</v>
      </c>
      <c r="BX545" s="212">
        <v>1173457.28</v>
      </c>
      <c r="BY545" s="212">
        <v>2807628.11</v>
      </c>
      <c r="BZ545" s="212">
        <v>957215.19</v>
      </c>
      <c r="CA545" s="212">
        <v>971062.21</v>
      </c>
      <c r="CB545" s="212">
        <v>1239671.8500000001</v>
      </c>
      <c r="CC545" s="212">
        <v>1316508.9500000002</v>
      </c>
      <c r="CD545" s="212">
        <v>2455503</v>
      </c>
      <c r="CE545" s="212">
        <v>1580751.5</v>
      </c>
      <c r="CF545" s="212">
        <v>2356912.5700000003</v>
      </c>
      <c r="CG545" s="212">
        <v>793291.45</v>
      </c>
      <c r="CH545" s="212">
        <v>782462.94</v>
      </c>
      <c r="CI545" s="212">
        <v>763648.39999999991</v>
      </c>
      <c r="CJ545" s="212">
        <v>822706.1</v>
      </c>
      <c r="CK545" s="212">
        <v>3025540.01</v>
      </c>
      <c r="CL545" s="212">
        <v>573697.5</v>
      </c>
      <c r="CM545" s="212">
        <v>561037.60000000009</v>
      </c>
    </row>
    <row r="546" spans="1:91" s="220" customFormat="1" ht="25.95" hidden="1" customHeight="1">
      <c r="A546" s="359"/>
      <c r="C546" s="221" t="s">
        <v>1337</v>
      </c>
      <c r="D546" s="219">
        <v>131766712.02</v>
      </c>
      <c r="E546" s="219">
        <v>15756403.9</v>
      </c>
      <c r="F546" s="219">
        <v>15198086.930000002</v>
      </c>
      <c r="G546" s="219">
        <v>14300935.27</v>
      </c>
      <c r="H546" s="219">
        <v>12029760.330000002</v>
      </c>
      <c r="I546" s="219">
        <v>16019120.870000001</v>
      </c>
      <c r="J546" s="219">
        <v>20976807.390000001</v>
      </c>
      <c r="K546" s="219">
        <v>32886752.949999999</v>
      </c>
      <c r="L546" s="219">
        <v>16391684.1</v>
      </c>
      <c r="M546" s="219">
        <v>22317841.010000002</v>
      </c>
      <c r="N546" s="219">
        <v>35556449.289999999</v>
      </c>
      <c r="O546" s="219">
        <v>7155304.8700000001</v>
      </c>
      <c r="P546" s="219">
        <v>91393149.149999991</v>
      </c>
      <c r="Q546" s="219">
        <v>18243959.300000001</v>
      </c>
      <c r="R546" s="219">
        <v>27453960.800000004</v>
      </c>
      <c r="S546" s="219">
        <v>30683204.390000001</v>
      </c>
      <c r="T546" s="219">
        <v>19079671.860000003</v>
      </c>
      <c r="U546" s="219">
        <v>17879387.440000001</v>
      </c>
      <c r="V546" s="219">
        <v>17191266.02</v>
      </c>
      <c r="W546" s="219">
        <v>11253689.83</v>
      </c>
      <c r="X546" s="219">
        <v>157807498.06</v>
      </c>
      <c r="Y546" s="219">
        <v>13405912.279999999</v>
      </c>
      <c r="Z546" s="219">
        <v>26380779.399999999</v>
      </c>
      <c r="AA546" s="219">
        <v>20107096.350000001</v>
      </c>
      <c r="AB546" s="219">
        <v>11817254.52</v>
      </c>
      <c r="AC546" s="219">
        <v>11755267.520000001</v>
      </c>
      <c r="AD546" s="219">
        <v>13887667.689999998</v>
      </c>
      <c r="AE546" s="219">
        <v>43957286.539999992</v>
      </c>
      <c r="AF546" s="219">
        <v>12875503.049999999</v>
      </c>
      <c r="AG546" s="219">
        <v>15767759.65</v>
      </c>
      <c r="AH546" s="219">
        <v>21358113.879999999</v>
      </c>
      <c r="AI546" s="219">
        <v>27406966.59</v>
      </c>
      <c r="AJ546" s="219">
        <v>15288177.26</v>
      </c>
      <c r="AK546" s="219">
        <v>12354193.180000002</v>
      </c>
      <c r="AL546" s="219">
        <v>291937346.75000006</v>
      </c>
      <c r="AM546" s="219">
        <v>17912717.330000002</v>
      </c>
      <c r="AN546" s="219">
        <v>13511551.529999999</v>
      </c>
      <c r="AO546" s="219">
        <v>31861783.890000001</v>
      </c>
      <c r="AP546" s="219">
        <v>32872712.699999999</v>
      </c>
      <c r="AQ546" s="219">
        <v>18665504.609999999</v>
      </c>
      <c r="AR546" s="219">
        <v>9538178.4299999997</v>
      </c>
      <c r="AS546" s="219">
        <v>68033046.670000002</v>
      </c>
      <c r="AT546" s="219">
        <v>16780712.059999999</v>
      </c>
      <c r="AU546" s="219">
        <v>36550612.079999998</v>
      </c>
      <c r="AV546" s="219">
        <v>27509029.120000001</v>
      </c>
      <c r="AW546" s="219">
        <v>16838645.059999999</v>
      </c>
      <c r="AX546" s="219">
        <v>11778471.23</v>
      </c>
      <c r="AY546" s="219">
        <v>16313625.010000002</v>
      </c>
      <c r="AZ546" s="219">
        <v>15890443.500000002</v>
      </c>
      <c r="BA546" s="219">
        <v>16489361</v>
      </c>
      <c r="BB546" s="219">
        <v>73697609.400000006</v>
      </c>
      <c r="BC546" s="219">
        <v>16236972.25</v>
      </c>
      <c r="BD546" s="219">
        <v>134761250.56</v>
      </c>
      <c r="BE546" s="219">
        <v>40155547.109999999</v>
      </c>
      <c r="BF546" s="219">
        <v>14284278.4</v>
      </c>
      <c r="BG546" s="219">
        <v>19055139.050000001</v>
      </c>
      <c r="BH546" s="219">
        <v>97710625.590000004</v>
      </c>
      <c r="BI546" s="219">
        <v>12471301.190000001</v>
      </c>
      <c r="BJ546" s="219">
        <v>10601777.1</v>
      </c>
      <c r="BK546" s="219">
        <v>16127589.59</v>
      </c>
      <c r="BL546" s="219">
        <v>13055424.57</v>
      </c>
      <c r="BM546" s="219">
        <v>100715253.97999999</v>
      </c>
      <c r="BN546" s="219">
        <v>26111374.719999999</v>
      </c>
      <c r="BO546" s="219">
        <v>18218011.620000001</v>
      </c>
      <c r="BP546" s="219">
        <v>32030123.490000002</v>
      </c>
      <c r="BQ546" s="219">
        <v>22270371.109999999</v>
      </c>
      <c r="BR546" s="219">
        <v>18389876.190000001</v>
      </c>
      <c r="BS546" s="219">
        <v>450827255</v>
      </c>
      <c r="BT546" s="219">
        <v>22876065.609999999</v>
      </c>
      <c r="BU546" s="219">
        <v>21673324.550000001</v>
      </c>
      <c r="BV546" s="219">
        <v>88556519.930000007</v>
      </c>
      <c r="BW546" s="219">
        <v>6385224</v>
      </c>
      <c r="BX546" s="219">
        <v>17411991.280000001</v>
      </c>
      <c r="BY546" s="219">
        <v>49213666.829999998</v>
      </c>
      <c r="BZ546" s="219">
        <v>13378333.439999999</v>
      </c>
      <c r="CA546" s="219">
        <v>14755474.210000001</v>
      </c>
      <c r="CB546" s="219">
        <v>16476553.15</v>
      </c>
      <c r="CC546" s="219">
        <v>20340682.989999998</v>
      </c>
      <c r="CD546" s="219">
        <v>45029770.740000002</v>
      </c>
      <c r="CE546" s="219">
        <v>25886906.050000001</v>
      </c>
      <c r="CF546" s="219">
        <v>39823334.57</v>
      </c>
      <c r="CG546" s="219">
        <v>15065114.139999999</v>
      </c>
      <c r="CH546" s="219">
        <v>13093393.689999999</v>
      </c>
      <c r="CI546" s="219">
        <v>15447207.779999999</v>
      </c>
      <c r="CJ546" s="219">
        <v>12050463.9</v>
      </c>
      <c r="CK546" s="219">
        <v>58153416.109999999</v>
      </c>
      <c r="CL546" s="219">
        <v>12265495.42</v>
      </c>
      <c r="CM546" s="219">
        <v>10299795.220000001</v>
      </c>
    </row>
    <row r="547" spans="1:91" s="122" customFormat="1" ht="25.95" hidden="1" customHeight="1">
      <c r="A547" s="359"/>
      <c r="B547" s="122">
        <v>24</v>
      </c>
      <c r="C547" s="217" t="s">
        <v>712</v>
      </c>
      <c r="D547" s="212">
        <v>2419789</v>
      </c>
      <c r="E547" s="212">
        <v>303131</v>
      </c>
      <c r="F547" s="212">
        <v>114176</v>
      </c>
      <c r="G547" s="212">
        <v>156692</v>
      </c>
      <c r="H547" s="212">
        <v>53091.5</v>
      </c>
      <c r="I547" s="212">
        <v>288844.74</v>
      </c>
      <c r="J547" s="212">
        <v>382454.9</v>
      </c>
      <c r="K547" s="212">
        <v>490759.37</v>
      </c>
      <c r="L547" s="212">
        <v>307145</v>
      </c>
      <c r="M547" s="212">
        <v>389794.63</v>
      </c>
      <c r="N547" s="212">
        <v>1346345.77</v>
      </c>
      <c r="O547" s="212">
        <v>61129</v>
      </c>
      <c r="P547" s="212">
        <v>1572971.4</v>
      </c>
      <c r="Q547" s="212">
        <v>130825.5</v>
      </c>
      <c r="R547" s="212">
        <v>220075</v>
      </c>
      <c r="S547" s="212">
        <v>328692.74</v>
      </c>
      <c r="T547" s="212">
        <v>270287.55</v>
      </c>
      <c r="U547" s="212">
        <v>284565.40000000002</v>
      </c>
      <c r="V547" s="212">
        <v>144719</v>
      </c>
      <c r="W547" s="212">
        <v>69780.040000000008</v>
      </c>
      <c r="X547" s="212">
        <v>3112883.21</v>
      </c>
      <c r="Y547" s="212">
        <v>454768</v>
      </c>
      <c r="Z547" s="212">
        <v>237654.8</v>
      </c>
      <c r="AA547" s="212">
        <v>221167.96</v>
      </c>
      <c r="AB547" s="212">
        <v>209850.75</v>
      </c>
      <c r="AC547" s="212">
        <v>267263</v>
      </c>
      <c r="AD547" s="212">
        <v>76884</v>
      </c>
      <c r="AE547" s="212">
        <v>455460.16</v>
      </c>
      <c r="AF547" s="212">
        <v>185510.49</v>
      </c>
      <c r="AG547" s="212">
        <v>237936.8</v>
      </c>
      <c r="AH547" s="212">
        <v>179652</v>
      </c>
      <c r="AI547" s="212">
        <v>222388</v>
      </c>
      <c r="AJ547" s="212">
        <v>187722</v>
      </c>
      <c r="AK547" s="212">
        <v>177149.73</v>
      </c>
      <c r="AL547" s="212">
        <v>3912133.9299999997</v>
      </c>
      <c r="AM547" s="212">
        <v>315430</v>
      </c>
      <c r="AN547" s="212">
        <v>302343</v>
      </c>
      <c r="AO547" s="212">
        <v>342564.31</v>
      </c>
      <c r="AP547" s="212">
        <v>600100.30000000005</v>
      </c>
      <c r="AQ547" s="212">
        <v>154757.82999999999</v>
      </c>
      <c r="AR547" s="212">
        <v>56609</v>
      </c>
      <c r="AS547" s="212">
        <v>497428.1</v>
      </c>
      <c r="AT547" s="212">
        <v>311613</v>
      </c>
      <c r="AU547" s="212">
        <v>219630.16</v>
      </c>
      <c r="AV547" s="212">
        <v>465768</v>
      </c>
      <c r="AW547" s="212">
        <v>199188</v>
      </c>
      <c r="AX547" s="212">
        <v>131095.35</v>
      </c>
      <c r="AY547" s="212">
        <v>116094.1</v>
      </c>
      <c r="AZ547" s="212">
        <v>111125.86</v>
      </c>
      <c r="BA547" s="212">
        <v>324138</v>
      </c>
      <c r="BB547" s="212">
        <v>1277777.54</v>
      </c>
      <c r="BC547" s="212">
        <v>180799</v>
      </c>
      <c r="BD547" s="212">
        <v>6344183.5899999999</v>
      </c>
      <c r="BE547" s="212">
        <v>845178.47</v>
      </c>
      <c r="BF547" s="212">
        <v>88183.8</v>
      </c>
      <c r="BG547" s="212">
        <v>207763.25</v>
      </c>
      <c r="BH547" s="212">
        <v>1018549.8999999999</v>
      </c>
      <c r="BI547" s="212">
        <v>175051.33000000002</v>
      </c>
      <c r="BJ547" s="212">
        <v>124258</v>
      </c>
      <c r="BK547" s="212">
        <v>163814.63</v>
      </c>
      <c r="BL547" s="212">
        <v>466848.8</v>
      </c>
      <c r="BM547" s="212">
        <v>739118.72</v>
      </c>
      <c r="BN547" s="212">
        <v>156021</v>
      </c>
      <c r="BO547" s="212">
        <v>96037.2</v>
      </c>
      <c r="BP547" s="212">
        <v>335041.90000000002</v>
      </c>
      <c r="BQ547" s="212">
        <v>237372.48</v>
      </c>
      <c r="BR547" s="212">
        <v>619967.9</v>
      </c>
      <c r="BS547" s="212">
        <v>7939837.54</v>
      </c>
      <c r="BT547" s="212">
        <v>187879.9</v>
      </c>
      <c r="BU547" s="212">
        <v>277255.96000000002</v>
      </c>
      <c r="BV547" s="212">
        <v>2154192.9500000002</v>
      </c>
      <c r="BW547" s="212">
        <v>65946.64</v>
      </c>
      <c r="BX547" s="212">
        <v>91354.4</v>
      </c>
      <c r="BY547" s="212">
        <v>524399.23</v>
      </c>
      <c r="BZ547" s="212">
        <v>137018</v>
      </c>
      <c r="CA547" s="212">
        <v>352172.14</v>
      </c>
      <c r="CB547" s="212">
        <v>205726.87</v>
      </c>
      <c r="CC547" s="212">
        <v>51263</v>
      </c>
      <c r="CD547" s="212">
        <v>452295.7</v>
      </c>
      <c r="CE547" s="212">
        <v>514042.82</v>
      </c>
      <c r="CF547" s="212">
        <v>372111.8</v>
      </c>
      <c r="CG547" s="212">
        <v>164188</v>
      </c>
      <c r="CH547" s="212">
        <v>144548</v>
      </c>
      <c r="CI547" s="212">
        <v>150402.19</v>
      </c>
      <c r="CJ547" s="212">
        <v>176364.9</v>
      </c>
      <c r="CK547" s="212">
        <v>1376260.37</v>
      </c>
      <c r="CL547" s="212">
        <v>94391.6</v>
      </c>
      <c r="CM547" s="212">
        <v>77798</v>
      </c>
    </row>
    <row r="548" spans="1:91" s="122" customFormat="1" ht="25.95" hidden="1" customHeight="1">
      <c r="A548" s="359"/>
      <c r="B548" s="122">
        <v>25</v>
      </c>
      <c r="C548" s="218" t="s">
        <v>713</v>
      </c>
      <c r="D548" s="212">
        <v>77709283.680000007</v>
      </c>
      <c r="E548" s="212">
        <v>6018448.8899999997</v>
      </c>
      <c r="F548" s="212">
        <v>4404688.2</v>
      </c>
      <c r="G548" s="212">
        <v>5571919.79</v>
      </c>
      <c r="H548" s="212">
        <v>3344012.23</v>
      </c>
      <c r="I548" s="212">
        <v>8526655.8499999996</v>
      </c>
      <c r="J548" s="212">
        <v>7151401.4800000004</v>
      </c>
      <c r="K548" s="212">
        <v>16441511.310000001</v>
      </c>
      <c r="L548" s="212">
        <v>6062576.7999999998</v>
      </c>
      <c r="M548" s="212">
        <v>7001523.5899999999</v>
      </c>
      <c r="N548" s="212">
        <v>19424786.18</v>
      </c>
      <c r="O548" s="212">
        <v>2265485.8199999998</v>
      </c>
      <c r="P548" s="212">
        <v>53071689.909999996</v>
      </c>
      <c r="Q548" s="212">
        <v>6999837.6799999997</v>
      </c>
      <c r="R548" s="212">
        <v>7153301.3899999997</v>
      </c>
      <c r="S548" s="212">
        <v>17290476.210000001</v>
      </c>
      <c r="T548" s="212">
        <v>5694519.1500000004</v>
      </c>
      <c r="U548" s="212">
        <v>7138457.6900000004</v>
      </c>
      <c r="V548" s="212">
        <v>3483121.92</v>
      </c>
      <c r="W548" s="212">
        <v>2402509.1800000002</v>
      </c>
      <c r="X548" s="212">
        <v>100993179.98</v>
      </c>
      <c r="Y548" s="212">
        <v>4173375.21</v>
      </c>
      <c r="Z548" s="212">
        <v>9111041.0999999996</v>
      </c>
      <c r="AA548" s="212">
        <v>5001211.99</v>
      </c>
      <c r="AB548" s="212">
        <v>2218357.84</v>
      </c>
      <c r="AC548" s="212">
        <v>3033004.6</v>
      </c>
      <c r="AD548" s="212">
        <v>5795281.9400000004</v>
      </c>
      <c r="AE548" s="212">
        <v>18620135.449999999</v>
      </c>
      <c r="AF548" s="212">
        <v>3466922.56</v>
      </c>
      <c r="AG548" s="212">
        <v>3109462.37</v>
      </c>
      <c r="AH548" s="212">
        <v>6560679.5899999999</v>
      </c>
      <c r="AI548" s="212">
        <v>13209070.439999999</v>
      </c>
      <c r="AJ548" s="212">
        <v>4593184.58</v>
      </c>
      <c r="AK548" s="212">
        <v>2784833</v>
      </c>
      <c r="AL548" s="212">
        <v>286038060.22000003</v>
      </c>
      <c r="AM548" s="212">
        <v>5324841.6900000004</v>
      </c>
      <c r="AN548" s="212">
        <v>2896112.77</v>
      </c>
      <c r="AO548" s="212">
        <v>12508298.439999999</v>
      </c>
      <c r="AP548" s="212">
        <v>9308876.5899999999</v>
      </c>
      <c r="AQ548" s="212">
        <v>6431047.1200000001</v>
      </c>
      <c r="AR548" s="212">
        <v>1583795.01</v>
      </c>
      <c r="AS548" s="212">
        <v>49855751.049999997</v>
      </c>
      <c r="AT548" s="212">
        <v>5273170.5199999996</v>
      </c>
      <c r="AU548" s="212">
        <v>11234681.109999999</v>
      </c>
      <c r="AV548" s="212">
        <v>10050161.6</v>
      </c>
      <c r="AW548" s="212">
        <v>3989632.92</v>
      </c>
      <c r="AX548" s="212">
        <v>2393502.04</v>
      </c>
      <c r="AY548" s="212">
        <v>4921243.12</v>
      </c>
      <c r="AZ548" s="212">
        <v>5964897.5099999998</v>
      </c>
      <c r="BA548" s="212">
        <v>3216592.11</v>
      </c>
      <c r="BB548" s="212">
        <v>59950867.100000001</v>
      </c>
      <c r="BC548" s="212">
        <v>4147194.83</v>
      </c>
      <c r="BD548" s="212">
        <v>112967082.75</v>
      </c>
      <c r="BE548" s="212">
        <v>16370359.369999999</v>
      </c>
      <c r="BF548" s="212">
        <v>3810890.95</v>
      </c>
      <c r="BG548" s="212">
        <v>4405985.24</v>
      </c>
      <c r="BH548" s="212">
        <v>43265953.289999999</v>
      </c>
      <c r="BI548" s="212">
        <v>2972298.51</v>
      </c>
      <c r="BJ548" s="212">
        <v>1783874.05</v>
      </c>
      <c r="BK548" s="212">
        <v>4410233.13</v>
      </c>
      <c r="BL548" s="212">
        <v>4780296.37</v>
      </c>
      <c r="BM548" s="212">
        <v>57443315.689999998</v>
      </c>
      <c r="BN548" s="212">
        <v>12022419.01</v>
      </c>
      <c r="BO548" s="212">
        <v>9402126.2599999998</v>
      </c>
      <c r="BP548" s="212">
        <v>16195165.91</v>
      </c>
      <c r="BQ548" s="212">
        <v>8555800.6699999999</v>
      </c>
      <c r="BR548" s="212">
        <v>5302523.09</v>
      </c>
      <c r="BS548" s="212">
        <v>523160521.35000002</v>
      </c>
      <c r="BT548" s="212">
        <v>8684865.6799999997</v>
      </c>
      <c r="BU548" s="212">
        <v>6107582.1900000004</v>
      </c>
      <c r="BV548" s="212">
        <v>51237431.579999998</v>
      </c>
      <c r="BW548" s="212">
        <v>1866566.55</v>
      </c>
      <c r="BX548" s="212">
        <v>6313736.0099999998</v>
      </c>
      <c r="BY548" s="212">
        <v>22814857.190000001</v>
      </c>
      <c r="BZ548" s="212">
        <v>3660196.18</v>
      </c>
      <c r="CA548" s="212">
        <v>3100614.34</v>
      </c>
      <c r="CB548" s="212">
        <v>6097195.4400000004</v>
      </c>
      <c r="CC548" s="212">
        <v>7656750.79</v>
      </c>
      <c r="CD548" s="212">
        <v>19431284.600000001</v>
      </c>
      <c r="CE548" s="212">
        <v>7558877.9500000002</v>
      </c>
      <c r="CF548" s="212">
        <v>17268946.27</v>
      </c>
      <c r="CG548" s="212">
        <v>3262600.73</v>
      </c>
      <c r="CH548" s="212">
        <v>3096034.56</v>
      </c>
      <c r="CI548" s="212">
        <v>3599436.56</v>
      </c>
      <c r="CJ548" s="212">
        <v>3084485.37</v>
      </c>
      <c r="CK548" s="212">
        <v>23156853.690000001</v>
      </c>
      <c r="CL548" s="212">
        <v>2459502.4</v>
      </c>
      <c r="CM548" s="212">
        <v>2533615.2999999998</v>
      </c>
    </row>
    <row r="549" spans="1:91" s="220" customFormat="1" ht="25.95" hidden="1" customHeight="1">
      <c r="A549" s="359"/>
      <c r="C549" s="221" t="s">
        <v>714</v>
      </c>
      <c r="D549" s="219"/>
      <c r="E549" s="219"/>
      <c r="F549" s="219"/>
      <c r="G549" s="219"/>
      <c r="H549" s="219"/>
      <c r="I549" s="219"/>
      <c r="J549" s="219"/>
      <c r="K549" s="219"/>
      <c r="L549" s="219"/>
      <c r="M549" s="219"/>
      <c r="N549" s="219"/>
      <c r="O549" s="219"/>
      <c r="P549" s="219"/>
      <c r="Q549" s="219"/>
      <c r="R549" s="219"/>
      <c r="S549" s="219"/>
      <c r="T549" s="219"/>
      <c r="U549" s="219"/>
      <c r="V549" s="219"/>
      <c r="W549" s="219"/>
      <c r="X549" s="219"/>
      <c r="Y549" s="219"/>
      <c r="Z549" s="219"/>
      <c r="AA549" s="219"/>
      <c r="AB549" s="219"/>
      <c r="AC549" s="219"/>
      <c r="AD549" s="219"/>
      <c r="AE549" s="219"/>
      <c r="AF549" s="219"/>
      <c r="AG549" s="219"/>
      <c r="AH549" s="219"/>
      <c r="AI549" s="219"/>
      <c r="AJ549" s="219"/>
      <c r="AK549" s="219"/>
      <c r="AL549" s="219"/>
      <c r="AM549" s="219"/>
      <c r="AN549" s="219"/>
      <c r="AO549" s="219"/>
      <c r="AP549" s="219"/>
      <c r="AQ549" s="219"/>
      <c r="AR549" s="219"/>
      <c r="AS549" s="219"/>
      <c r="AT549" s="219"/>
      <c r="AU549" s="219"/>
      <c r="AV549" s="219"/>
      <c r="AW549" s="219"/>
      <c r="AX549" s="219"/>
      <c r="AY549" s="219"/>
      <c r="AZ549" s="219"/>
      <c r="BA549" s="219"/>
      <c r="BB549" s="219"/>
      <c r="BC549" s="219"/>
      <c r="BD549" s="219"/>
      <c r="BE549" s="219"/>
      <c r="BF549" s="219"/>
      <c r="BG549" s="219"/>
      <c r="BH549" s="219"/>
      <c r="BI549" s="219"/>
      <c r="BJ549" s="219"/>
      <c r="BK549" s="219"/>
      <c r="BL549" s="219"/>
      <c r="BM549" s="219"/>
      <c r="BN549" s="219"/>
      <c r="BO549" s="219"/>
      <c r="BP549" s="219"/>
      <c r="BQ549" s="219"/>
      <c r="BR549" s="219"/>
      <c r="BS549" s="219"/>
      <c r="BT549" s="219"/>
      <c r="BU549" s="219"/>
      <c r="BV549" s="219"/>
      <c r="BW549" s="219"/>
      <c r="BX549" s="219"/>
      <c r="BY549" s="219"/>
      <c r="BZ549" s="219"/>
      <c r="CA549" s="219"/>
      <c r="CB549" s="219"/>
      <c r="CC549" s="219"/>
      <c r="CD549" s="219"/>
      <c r="CE549" s="219"/>
      <c r="CF549" s="219"/>
      <c r="CG549" s="219"/>
      <c r="CH549" s="219"/>
      <c r="CI549" s="219"/>
      <c r="CJ549" s="219"/>
      <c r="CK549" s="219"/>
      <c r="CL549" s="219"/>
      <c r="CM549" s="219"/>
    </row>
    <row r="550" spans="1:91" s="122" customFormat="1" ht="25.95" hidden="1" customHeight="1">
      <c r="A550" s="359"/>
      <c r="B550" s="122">
        <v>26</v>
      </c>
      <c r="C550" s="218" t="s">
        <v>715</v>
      </c>
      <c r="D550" s="212">
        <v>36567006.390000001</v>
      </c>
      <c r="E550" s="212">
        <v>3495905.2399999998</v>
      </c>
      <c r="F550" s="212">
        <v>1847933.62</v>
      </c>
      <c r="G550" s="212">
        <v>1186743.21</v>
      </c>
      <c r="H550" s="212">
        <v>1920989.3900000001</v>
      </c>
      <c r="I550" s="212">
        <v>5689110.1899999995</v>
      </c>
      <c r="J550" s="212">
        <v>2418474.0999999996</v>
      </c>
      <c r="K550" s="212">
        <v>4944948.6199999992</v>
      </c>
      <c r="L550" s="212">
        <v>1980766.5799999998</v>
      </c>
      <c r="M550" s="212">
        <v>1372107.42</v>
      </c>
      <c r="N550" s="212">
        <v>10981170.26</v>
      </c>
      <c r="O550" s="212">
        <v>702039.8</v>
      </c>
      <c r="P550" s="212">
        <v>39234366.540000007</v>
      </c>
      <c r="Q550" s="212">
        <v>3098685.83</v>
      </c>
      <c r="R550" s="212">
        <v>3997395.4699999997</v>
      </c>
      <c r="S550" s="212">
        <v>7770538.9300000006</v>
      </c>
      <c r="T550" s="212">
        <v>1984302.0800000001</v>
      </c>
      <c r="U550" s="212">
        <v>3962315.54</v>
      </c>
      <c r="V550" s="212">
        <v>1113138.6099999999</v>
      </c>
      <c r="W550" s="212">
        <v>702539.92</v>
      </c>
      <c r="X550" s="212">
        <v>75766416.989999995</v>
      </c>
      <c r="Y550" s="212">
        <v>1447435.4700000002</v>
      </c>
      <c r="Z550" s="212">
        <v>4178461.64</v>
      </c>
      <c r="AA550" s="212">
        <v>2908947.6900000004</v>
      </c>
      <c r="AB550" s="212">
        <v>639122.78</v>
      </c>
      <c r="AC550" s="212">
        <v>1103729.1599999999</v>
      </c>
      <c r="AD550" s="212">
        <v>1856022.17</v>
      </c>
      <c r="AE550" s="212">
        <v>10707125.15</v>
      </c>
      <c r="AF550" s="212">
        <v>2760989.25</v>
      </c>
      <c r="AG550" s="212">
        <v>1777538.99</v>
      </c>
      <c r="AH550" s="212">
        <v>2602783.81</v>
      </c>
      <c r="AI550" s="212">
        <v>4242735.46</v>
      </c>
      <c r="AJ550" s="212">
        <v>4145600.65</v>
      </c>
      <c r="AK550" s="212">
        <v>1378495.18</v>
      </c>
      <c r="AL550" s="212">
        <v>193078614.41</v>
      </c>
      <c r="AM550" s="212">
        <v>3562971.8</v>
      </c>
      <c r="AN550" s="212">
        <v>1555333.5</v>
      </c>
      <c r="AO550" s="212">
        <v>8703985.1900000013</v>
      </c>
      <c r="AP550" s="212">
        <v>5373832.7599999998</v>
      </c>
      <c r="AQ550" s="212">
        <v>2082589.75</v>
      </c>
      <c r="AR550" s="212">
        <v>678113.8</v>
      </c>
      <c r="AS550" s="212">
        <v>27829518.559999999</v>
      </c>
      <c r="AT550" s="212">
        <v>1872812.8499999999</v>
      </c>
      <c r="AU550" s="212">
        <v>5107397.4000000004</v>
      </c>
      <c r="AV550" s="212">
        <v>5253182.26</v>
      </c>
      <c r="AW550" s="212">
        <v>2568363.36</v>
      </c>
      <c r="AX550" s="212">
        <v>1245545.6099999999</v>
      </c>
      <c r="AY550" s="212">
        <v>1887540.0299999998</v>
      </c>
      <c r="AZ550" s="212">
        <v>3520581.45</v>
      </c>
      <c r="BA550" s="212">
        <v>1822074.27</v>
      </c>
      <c r="BB550" s="212">
        <v>22040436.489999998</v>
      </c>
      <c r="BC550" s="212">
        <v>2461662.73</v>
      </c>
      <c r="BD550" s="212">
        <v>54540989.879999995</v>
      </c>
      <c r="BE550" s="212">
        <v>4905643.2</v>
      </c>
      <c r="BF550" s="212">
        <v>1439852.9</v>
      </c>
      <c r="BG550" s="212">
        <v>2139448.83</v>
      </c>
      <c r="BH550" s="212">
        <v>40244561.630000003</v>
      </c>
      <c r="BI550" s="212">
        <v>1653312.35</v>
      </c>
      <c r="BJ550" s="212">
        <v>1065447</v>
      </c>
      <c r="BK550" s="212">
        <v>2615846.14</v>
      </c>
      <c r="BL550" s="212">
        <v>1859435.03</v>
      </c>
      <c r="BM550" s="212">
        <v>26131049.199999999</v>
      </c>
      <c r="BN550" s="212">
        <v>4636988.51</v>
      </c>
      <c r="BO550" s="212">
        <v>2880327.89</v>
      </c>
      <c r="BP550" s="212">
        <v>9718472.3200000003</v>
      </c>
      <c r="BQ550" s="212">
        <v>3863238.3999999994</v>
      </c>
      <c r="BR550" s="212">
        <v>2261049.7600000002</v>
      </c>
      <c r="BS550" s="212">
        <v>291351768.69999999</v>
      </c>
      <c r="BT550" s="212">
        <v>3316957.9499999997</v>
      </c>
      <c r="BU550" s="212">
        <v>3163637.23</v>
      </c>
      <c r="BV550" s="212">
        <v>23334201.41</v>
      </c>
      <c r="BW550" s="212">
        <v>290754.76</v>
      </c>
      <c r="BX550" s="212">
        <v>2130852.3200000003</v>
      </c>
      <c r="BY550" s="212">
        <v>9554157.9199999999</v>
      </c>
      <c r="BZ550" s="212">
        <v>1684925.1600000001</v>
      </c>
      <c r="CA550" s="212">
        <v>1658045.85</v>
      </c>
      <c r="CB550" s="212">
        <v>1840427.39</v>
      </c>
      <c r="CC550" s="212">
        <v>2669418.5099999998</v>
      </c>
      <c r="CD550" s="212">
        <v>8393501.2599999998</v>
      </c>
      <c r="CE550" s="212">
        <v>1864637.28</v>
      </c>
      <c r="CF550" s="212">
        <v>6644040.2799999993</v>
      </c>
      <c r="CG550" s="212">
        <v>1934905.27</v>
      </c>
      <c r="CH550" s="212">
        <v>1148644.7</v>
      </c>
      <c r="CI550" s="212">
        <v>1203083.6200000001</v>
      </c>
      <c r="CJ550" s="212">
        <v>1180572.9300000002</v>
      </c>
      <c r="CK550" s="212">
        <v>8649360.8100000005</v>
      </c>
      <c r="CL550" s="212">
        <v>1205562.3899999999</v>
      </c>
      <c r="CM550" s="212">
        <v>1092968.75</v>
      </c>
    </row>
    <row r="551" spans="1:91" s="122" customFormat="1" ht="25.95" hidden="1" customHeight="1">
      <c r="A551" s="359"/>
      <c r="B551" s="122">
        <v>27</v>
      </c>
      <c r="C551" s="217" t="s">
        <v>716</v>
      </c>
      <c r="D551" s="212">
        <v>16988603.5</v>
      </c>
      <c r="E551" s="212">
        <v>990483.73</v>
      </c>
      <c r="F551" s="212">
        <v>3992406.5</v>
      </c>
      <c r="G551" s="212">
        <v>4040159.5</v>
      </c>
      <c r="H551" s="212">
        <v>1311147</v>
      </c>
      <c r="I551" s="212">
        <v>2837198.25</v>
      </c>
      <c r="J551" s="212">
        <v>3506637.7</v>
      </c>
      <c r="K551" s="212">
        <v>5101199.25</v>
      </c>
      <c r="L551" s="212">
        <v>2436273.5</v>
      </c>
      <c r="M551" s="212">
        <v>5660374.8399999999</v>
      </c>
      <c r="N551" s="212">
        <v>8298603.75</v>
      </c>
      <c r="O551" s="212">
        <v>1424994.5</v>
      </c>
      <c r="P551" s="212">
        <v>15007279.58</v>
      </c>
      <c r="Q551" s="212">
        <v>3519297.19</v>
      </c>
      <c r="R551" s="212">
        <v>2700848</v>
      </c>
      <c r="S551" s="212">
        <v>2112061.7999999998</v>
      </c>
      <c r="T551" s="212">
        <v>2518588.46</v>
      </c>
      <c r="U551" s="212">
        <v>1616154</v>
      </c>
      <c r="V551" s="212">
        <v>2250542.5</v>
      </c>
      <c r="W551" s="212">
        <v>1177035</v>
      </c>
      <c r="X551" s="212">
        <v>7904267.1500000004</v>
      </c>
      <c r="Y551" s="212">
        <v>1741270</v>
      </c>
      <c r="Z551" s="212">
        <v>4057676.24</v>
      </c>
      <c r="AA551" s="212">
        <v>2596205.1</v>
      </c>
      <c r="AB551" s="212">
        <v>1189580</v>
      </c>
      <c r="AC551" s="212">
        <v>1219109.46</v>
      </c>
      <c r="AD551" s="212">
        <v>2813265.96</v>
      </c>
      <c r="AE551" s="212">
        <v>12809898.5</v>
      </c>
      <c r="AF551" s="212">
        <v>1567394</v>
      </c>
      <c r="AG551" s="212">
        <v>2447340.1</v>
      </c>
      <c r="AH551" s="212">
        <v>4719373</v>
      </c>
      <c r="AI551" s="212">
        <v>2046601.13</v>
      </c>
      <c r="AJ551" s="212">
        <v>2205164</v>
      </c>
      <c r="AK551" s="212">
        <v>1763371.22</v>
      </c>
      <c r="AL551" s="212">
        <v>34102342.960000001</v>
      </c>
      <c r="AM551" s="212">
        <v>1893510.76</v>
      </c>
      <c r="AN551" s="212">
        <v>1908910.76</v>
      </c>
      <c r="AO551" s="212">
        <v>4115011.95</v>
      </c>
      <c r="AP551" s="212">
        <v>4592656.3</v>
      </c>
      <c r="AQ551" s="212">
        <v>2419219.5</v>
      </c>
      <c r="AR551" s="212">
        <v>998948.7</v>
      </c>
      <c r="AS551" s="212">
        <v>22157228.219999999</v>
      </c>
      <c r="AT551" s="212">
        <v>3253494.72</v>
      </c>
      <c r="AU551" s="212">
        <v>4485285.5</v>
      </c>
      <c r="AV551" s="212">
        <v>4538740.5</v>
      </c>
      <c r="AW551" s="212">
        <v>3041390</v>
      </c>
      <c r="AX551" s="212">
        <v>1424466.67</v>
      </c>
      <c r="AY551" s="212">
        <v>2812553.2</v>
      </c>
      <c r="AZ551" s="212">
        <v>2504809.25</v>
      </c>
      <c r="BA551" s="212">
        <v>1854933.2</v>
      </c>
      <c r="BB551" s="212">
        <v>4640821.76</v>
      </c>
      <c r="BC551" s="212">
        <v>2378713.6800000002</v>
      </c>
      <c r="BD551" s="212">
        <v>4323894.5</v>
      </c>
      <c r="BE551" s="212">
        <v>6416940.2599999998</v>
      </c>
      <c r="BF551" s="212">
        <v>2425496.25</v>
      </c>
      <c r="BG551" s="212">
        <v>3347856</v>
      </c>
      <c r="BH551" s="212">
        <v>11341549.640000001</v>
      </c>
      <c r="BI551" s="212">
        <v>1695108.48</v>
      </c>
      <c r="BJ551" s="212">
        <v>1276114.99</v>
      </c>
      <c r="BK551" s="212">
        <v>2066945.56</v>
      </c>
      <c r="BL551" s="212">
        <v>1972286.8</v>
      </c>
      <c r="BM551" s="212">
        <v>6413255.4100000001</v>
      </c>
      <c r="BN551" s="212">
        <v>4075272.99</v>
      </c>
      <c r="BO551" s="212">
        <v>2964380.56</v>
      </c>
      <c r="BP551" s="212">
        <v>5490233.5999999996</v>
      </c>
      <c r="BQ551" s="212">
        <v>3429071.6</v>
      </c>
      <c r="BR551" s="212">
        <v>4573975.0199999996</v>
      </c>
      <c r="BS551" s="212">
        <v>10939605.58</v>
      </c>
      <c r="BT551" s="212">
        <v>3332267.25</v>
      </c>
      <c r="BU551" s="212">
        <v>2740966.9</v>
      </c>
      <c r="BV551" s="212">
        <v>13019149.310000001</v>
      </c>
      <c r="BW551" s="212">
        <v>11860</v>
      </c>
      <c r="BX551" s="212">
        <v>2992151.47</v>
      </c>
      <c r="BY551" s="212">
        <v>9636114.6999999993</v>
      </c>
      <c r="BZ551" s="212">
        <v>1701188.7</v>
      </c>
      <c r="CA551" s="212">
        <v>3055970</v>
      </c>
      <c r="CB551" s="212">
        <v>2832434.44</v>
      </c>
      <c r="CC551" s="212">
        <v>4251029</v>
      </c>
      <c r="CD551" s="212">
        <v>5243204.3</v>
      </c>
      <c r="CE551" s="212">
        <v>4266835.08</v>
      </c>
      <c r="CF551" s="212">
        <v>5183494.5</v>
      </c>
      <c r="CG551" s="212">
        <v>663639.80000000005</v>
      </c>
      <c r="CH551" s="212">
        <v>1804007.5</v>
      </c>
      <c r="CI551" s="212">
        <v>1789715.5</v>
      </c>
      <c r="CJ551" s="212">
        <v>1618187.25</v>
      </c>
      <c r="CK551" s="212">
        <v>13144051.26</v>
      </c>
      <c r="CL551" s="212">
        <v>1812049.41</v>
      </c>
      <c r="CM551" s="212">
        <v>1685633.74</v>
      </c>
    </row>
    <row r="552" spans="1:91" s="220" customFormat="1" ht="25.95" hidden="1" customHeight="1">
      <c r="A552" s="359"/>
      <c r="C552" s="221" t="s">
        <v>717</v>
      </c>
      <c r="D552" s="219">
        <v>53555609.890000001</v>
      </c>
      <c r="E552" s="219">
        <v>4486388.97</v>
      </c>
      <c r="F552" s="219">
        <v>5840340.1200000001</v>
      </c>
      <c r="G552" s="219">
        <v>5226902.71</v>
      </c>
      <c r="H552" s="219">
        <v>3232136.39</v>
      </c>
      <c r="I552" s="219">
        <v>8526308.4399999995</v>
      </c>
      <c r="J552" s="219">
        <v>5925111.7999999998</v>
      </c>
      <c r="K552" s="219">
        <v>10046147.869999999</v>
      </c>
      <c r="L552" s="219">
        <v>4417040.08</v>
      </c>
      <c r="M552" s="219">
        <v>7032482.2599999998</v>
      </c>
      <c r="N552" s="219">
        <v>19279774.009999998</v>
      </c>
      <c r="O552" s="219">
        <v>2127034.2999999998</v>
      </c>
      <c r="P552" s="219">
        <v>54241646.120000005</v>
      </c>
      <c r="Q552" s="219">
        <v>6617983.0199999996</v>
      </c>
      <c r="R552" s="219">
        <v>6698243.4699999997</v>
      </c>
      <c r="S552" s="219">
        <v>9882600.7300000004</v>
      </c>
      <c r="T552" s="219">
        <v>4502890.54</v>
      </c>
      <c r="U552" s="219">
        <v>5578469.54</v>
      </c>
      <c r="V552" s="219">
        <v>3363681.11</v>
      </c>
      <c r="W552" s="219">
        <v>1879574.92</v>
      </c>
      <c r="X552" s="219">
        <v>83670684.140000001</v>
      </c>
      <c r="Y552" s="219">
        <v>3188705.47</v>
      </c>
      <c r="Z552" s="219">
        <v>8236137.8800000008</v>
      </c>
      <c r="AA552" s="219">
        <v>5505152.790000001</v>
      </c>
      <c r="AB552" s="219">
        <v>1828702.78</v>
      </c>
      <c r="AC552" s="219">
        <v>2322838.62</v>
      </c>
      <c r="AD552" s="219">
        <v>4669288.13</v>
      </c>
      <c r="AE552" s="219">
        <v>23517023.649999999</v>
      </c>
      <c r="AF552" s="219">
        <v>4328383.25</v>
      </c>
      <c r="AG552" s="219">
        <v>4224879.09</v>
      </c>
      <c r="AH552" s="219">
        <v>7322156.8100000005</v>
      </c>
      <c r="AI552" s="219">
        <v>6289336.5899999999</v>
      </c>
      <c r="AJ552" s="219">
        <v>6350764.6500000004</v>
      </c>
      <c r="AK552" s="219">
        <v>3141866.4</v>
      </c>
      <c r="AL552" s="219">
        <v>227180957.37</v>
      </c>
      <c r="AM552" s="219">
        <v>5456482.5599999996</v>
      </c>
      <c r="AN552" s="219">
        <v>3464244.26</v>
      </c>
      <c r="AO552" s="219">
        <v>12818997.140000001</v>
      </c>
      <c r="AP552" s="219">
        <v>9966489.0599999987</v>
      </c>
      <c r="AQ552" s="219">
        <v>4501809.25</v>
      </c>
      <c r="AR552" s="219">
        <v>1677062.5</v>
      </c>
      <c r="AS552" s="219">
        <v>49986746.780000001</v>
      </c>
      <c r="AT552" s="219">
        <v>5126307.57</v>
      </c>
      <c r="AU552" s="219">
        <v>9592682.9000000004</v>
      </c>
      <c r="AV552" s="219">
        <v>9791922.7599999998</v>
      </c>
      <c r="AW552" s="219">
        <v>5609753.3599999994</v>
      </c>
      <c r="AX552" s="219">
        <v>2670012.2799999998</v>
      </c>
      <c r="AY552" s="219">
        <v>4700093.2300000004</v>
      </c>
      <c r="AZ552" s="219">
        <v>6025390.7000000002</v>
      </c>
      <c r="BA552" s="219">
        <v>3677007.4699999997</v>
      </c>
      <c r="BB552" s="219">
        <v>26681258.25</v>
      </c>
      <c r="BC552" s="219">
        <v>4840376.41</v>
      </c>
      <c r="BD552" s="219">
        <v>58864884.379999995</v>
      </c>
      <c r="BE552" s="219">
        <v>11322583.460000001</v>
      </c>
      <c r="BF552" s="219">
        <v>3865349.15</v>
      </c>
      <c r="BG552" s="219">
        <v>5487304.8300000001</v>
      </c>
      <c r="BH552" s="219">
        <v>51586111.270000003</v>
      </c>
      <c r="BI552" s="219">
        <v>3348420.83</v>
      </c>
      <c r="BJ552" s="219">
        <v>2341561.9900000002</v>
      </c>
      <c r="BK552" s="219">
        <v>4682791.7</v>
      </c>
      <c r="BL552" s="219">
        <v>3831721.83</v>
      </c>
      <c r="BM552" s="219">
        <v>32544304.609999999</v>
      </c>
      <c r="BN552" s="219">
        <v>8712261.5</v>
      </c>
      <c r="BO552" s="219">
        <v>5844708.4500000002</v>
      </c>
      <c r="BP552" s="219">
        <v>15208705.92</v>
      </c>
      <c r="BQ552" s="219">
        <v>7292310</v>
      </c>
      <c r="BR552" s="219">
        <v>6835024.7799999993</v>
      </c>
      <c r="BS552" s="219">
        <v>302291374.27999997</v>
      </c>
      <c r="BT552" s="219">
        <v>6649225.1999999993</v>
      </c>
      <c r="BU552" s="219">
        <v>5904604.1299999999</v>
      </c>
      <c r="BV552" s="219">
        <v>36353350.719999999</v>
      </c>
      <c r="BW552" s="219">
        <v>302614.76</v>
      </c>
      <c r="BX552" s="219">
        <v>5123003.790000001</v>
      </c>
      <c r="BY552" s="219">
        <v>19190272.619999997</v>
      </c>
      <c r="BZ552" s="219">
        <v>3386113.8600000003</v>
      </c>
      <c r="CA552" s="219">
        <v>4714015.8499999996</v>
      </c>
      <c r="CB552" s="219">
        <v>4672861.83</v>
      </c>
      <c r="CC552" s="219">
        <v>6920447.5099999998</v>
      </c>
      <c r="CD552" s="219">
        <v>13636705.559999999</v>
      </c>
      <c r="CE552" s="219">
        <v>6131472.3600000003</v>
      </c>
      <c r="CF552" s="219">
        <v>11827534.779999999</v>
      </c>
      <c r="CG552" s="219">
        <v>2598545.0700000003</v>
      </c>
      <c r="CH552" s="219">
        <v>2952652.2</v>
      </c>
      <c r="CI552" s="219">
        <v>2992799.12</v>
      </c>
      <c r="CJ552" s="219">
        <v>2798760.18</v>
      </c>
      <c r="CK552" s="219">
        <v>21793412.07</v>
      </c>
      <c r="CL552" s="219">
        <v>3017611.8</v>
      </c>
      <c r="CM552" s="219">
        <v>2778602.49</v>
      </c>
    </row>
    <row r="553" spans="1:91" s="122" customFormat="1" ht="25.95" hidden="1" customHeight="1">
      <c r="A553" s="359"/>
      <c r="B553" s="122">
        <v>28</v>
      </c>
      <c r="C553" s="217" t="s">
        <v>718</v>
      </c>
      <c r="D553" s="212">
        <v>16709173.32</v>
      </c>
      <c r="E553" s="212">
        <v>2730471.41</v>
      </c>
      <c r="F553" s="212">
        <v>2509513.06</v>
      </c>
      <c r="G553" s="212">
        <v>3545932.0500000003</v>
      </c>
      <c r="H553" s="212">
        <v>1404740.55</v>
      </c>
      <c r="I553" s="212">
        <v>2367343.85</v>
      </c>
      <c r="J553" s="212">
        <v>4177651.06</v>
      </c>
      <c r="K553" s="212">
        <v>6255114.2300000004</v>
      </c>
      <c r="L553" s="212">
        <v>3533237.91</v>
      </c>
      <c r="M553" s="212">
        <v>5186874.41</v>
      </c>
      <c r="N553" s="212">
        <v>6393645.4000000004</v>
      </c>
      <c r="O553" s="212">
        <v>589073.73</v>
      </c>
      <c r="P553" s="212">
        <v>13481334.789999999</v>
      </c>
      <c r="Q553" s="212">
        <v>2238005.5</v>
      </c>
      <c r="R553" s="212">
        <v>4488430.9800000004</v>
      </c>
      <c r="S553" s="212">
        <v>5346577.84</v>
      </c>
      <c r="T553" s="212">
        <v>2495322.31</v>
      </c>
      <c r="U553" s="212">
        <v>3058301.17</v>
      </c>
      <c r="V553" s="212">
        <v>2565920.34</v>
      </c>
      <c r="W553" s="212">
        <v>835617.45</v>
      </c>
      <c r="X553" s="212">
        <v>23102445.649999999</v>
      </c>
      <c r="Y553" s="212">
        <v>1652614</v>
      </c>
      <c r="Z553" s="212">
        <v>3134046.66</v>
      </c>
      <c r="AA553" s="212">
        <v>2510319.7599999998</v>
      </c>
      <c r="AB553" s="212">
        <v>1687591.15</v>
      </c>
      <c r="AC553" s="212">
        <v>1708215.8</v>
      </c>
      <c r="AD553" s="212">
        <v>2253782.08</v>
      </c>
      <c r="AE553" s="212">
        <v>13140519.069999998</v>
      </c>
      <c r="AF553" s="212">
        <v>3201029.4699999997</v>
      </c>
      <c r="AG553" s="212">
        <v>2581036.37</v>
      </c>
      <c r="AH553" s="212">
        <v>4237712.0999999996</v>
      </c>
      <c r="AI553" s="212">
        <v>3163437.0199999996</v>
      </c>
      <c r="AJ553" s="212">
        <v>2620535.6</v>
      </c>
      <c r="AK553" s="212">
        <v>1896736.87</v>
      </c>
      <c r="AL553" s="212">
        <v>33190422.870000005</v>
      </c>
      <c r="AM553" s="212">
        <v>4963456.18</v>
      </c>
      <c r="AN553" s="212">
        <v>1703084.9</v>
      </c>
      <c r="AO553" s="212">
        <v>4512990.16</v>
      </c>
      <c r="AP553" s="212">
        <v>4627613.6899999995</v>
      </c>
      <c r="AQ553" s="212">
        <v>4209225.5500000007</v>
      </c>
      <c r="AR553" s="212">
        <v>1558217.3</v>
      </c>
      <c r="AS553" s="212">
        <v>12778486.670000002</v>
      </c>
      <c r="AT553" s="212">
        <v>2969812.26</v>
      </c>
      <c r="AU553" s="212">
        <v>4895790.8499999996</v>
      </c>
      <c r="AV553" s="212">
        <v>3997661.45</v>
      </c>
      <c r="AW553" s="212">
        <v>2194926.0499999998</v>
      </c>
      <c r="AX553" s="212">
        <v>1256186.53</v>
      </c>
      <c r="AY553" s="212">
        <v>2260094.1</v>
      </c>
      <c r="AZ553" s="212">
        <v>1773763.8499999999</v>
      </c>
      <c r="BA553" s="212">
        <v>2652764.8299999996</v>
      </c>
      <c r="BB553" s="212">
        <v>7834391.4199999999</v>
      </c>
      <c r="BC553" s="212">
        <v>2586927.75</v>
      </c>
      <c r="BD553" s="212">
        <v>15116842.120000001</v>
      </c>
      <c r="BE553" s="212">
        <v>5956068.9900000002</v>
      </c>
      <c r="BF553" s="212">
        <v>1014916.9</v>
      </c>
      <c r="BG553" s="212">
        <v>2412893.25</v>
      </c>
      <c r="BH553" s="212">
        <v>9580437.5300000012</v>
      </c>
      <c r="BI553" s="212">
        <v>2046527.1599999997</v>
      </c>
      <c r="BJ553" s="212">
        <v>882260.25</v>
      </c>
      <c r="BK553" s="212">
        <v>2744579</v>
      </c>
      <c r="BL553" s="212">
        <v>1275433.49</v>
      </c>
      <c r="BM553" s="212">
        <v>13787290.66</v>
      </c>
      <c r="BN553" s="212">
        <v>4033106.56</v>
      </c>
      <c r="BO553" s="212">
        <v>3262467.1799999997</v>
      </c>
      <c r="BP553" s="212">
        <v>5440874.3900000006</v>
      </c>
      <c r="BQ553" s="212">
        <v>5546961.6699999999</v>
      </c>
      <c r="BR553" s="212">
        <v>2627411.5499999998</v>
      </c>
      <c r="BS553" s="212">
        <v>57276326.660000004</v>
      </c>
      <c r="BT553" s="212">
        <v>3434200.17</v>
      </c>
      <c r="BU553" s="212">
        <v>3183039.59</v>
      </c>
      <c r="BV553" s="212">
        <v>8031274.0899999999</v>
      </c>
      <c r="BW553" s="212">
        <v>543865.85</v>
      </c>
      <c r="BX553" s="212">
        <v>1710867.8399999999</v>
      </c>
      <c r="BY553" s="212">
        <v>6834474.7899999991</v>
      </c>
      <c r="BZ553" s="212">
        <v>2134133.2000000002</v>
      </c>
      <c r="CA553" s="212">
        <v>1258740.1600000001</v>
      </c>
      <c r="CB553" s="212">
        <v>2651238.5</v>
      </c>
      <c r="CC553" s="212">
        <v>10036801.119999999</v>
      </c>
      <c r="CD553" s="212">
        <v>4188832.64</v>
      </c>
      <c r="CE553" s="212">
        <v>2612758.02</v>
      </c>
      <c r="CF553" s="212">
        <v>3888669.17</v>
      </c>
      <c r="CG553" s="212">
        <v>1907925.49</v>
      </c>
      <c r="CH553" s="212">
        <v>1538081.91</v>
      </c>
      <c r="CI553" s="212">
        <v>1645484.62</v>
      </c>
      <c r="CJ553" s="212">
        <v>1663314.0999999999</v>
      </c>
      <c r="CK553" s="212">
        <v>10309904.68</v>
      </c>
      <c r="CL553" s="212">
        <v>825042.25</v>
      </c>
      <c r="CM553" s="212">
        <v>734433.30999999994</v>
      </c>
    </row>
    <row r="554" spans="1:91" s="122" customFormat="1" ht="25.95" hidden="1" customHeight="1">
      <c r="A554" s="359"/>
      <c r="B554" s="122">
        <v>29</v>
      </c>
      <c r="C554" s="218" t="s">
        <v>719</v>
      </c>
      <c r="D554" s="212">
        <v>6235575.1699999999</v>
      </c>
      <c r="E554" s="212">
        <v>8106076.9500000002</v>
      </c>
      <c r="F554" s="212">
        <v>3638119.46</v>
      </c>
      <c r="G554" s="212">
        <v>12540893.799999999</v>
      </c>
      <c r="H554" s="212">
        <v>1122171.1000000001</v>
      </c>
      <c r="I554" s="212">
        <v>1634007.04</v>
      </c>
      <c r="J554" s="212">
        <v>1849098.12</v>
      </c>
      <c r="K554" s="212">
        <v>24435860.870000001</v>
      </c>
      <c r="L554" s="212">
        <v>5707560.29</v>
      </c>
      <c r="M554" s="212">
        <v>5499828.7300000004</v>
      </c>
      <c r="N554" s="212">
        <v>16658361.4</v>
      </c>
      <c r="O554" s="212">
        <v>488824.5</v>
      </c>
      <c r="P554" s="212">
        <v>22803808.259999998</v>
      </c>
      <c r="Q554" s="212">
        <v>5464131.0099999998</v>
      </c>
      <c r="R554" s="212">
        <v>10944821.25</v>
      </c>
      <c r="S554" s="212">
        <v>3538992.13</v>
      </c>
      <c r="T554" s="212">
        <v>5239468.22</v>
      </c>
      <c r="U554" s="212">
        <v>4171745.6899999995</v>
      </c>
      <c r="V554" s="212">
        <v>6226334.6800000006</v>
      </c>
      <c r="W554" s="212">
        <v>808592.62</v>
      </c>
      <c r="X554" s="212">
        <v>17688834.91</v>
      </c>
      <c r="Y554" s="212">
        <v>6189833.21</v>
      </c>
      <c r="Z554" s="212">
        <v>1288481.27</v>
      </c>
      <c r="AA554" s="212">
        <v>2261537.9900000002</v>
      </c>
      <c r="AB554" s="212">
        <v>3472417.65</v>
      </c>
      <c r="AC554" s="212">
        <v>1040747.99</v>
      </c>
      <c r="AD554" s="212">
        <v>1390788.1500000001</v>
      </c>
      <c r="AE554" s="212">
        <v>7427813.9399999995</v>
      </c>
      <c r="AF554" s="212">
        <v>360272.62</v>
      </c>
      <c r="AG554" s="212">
        <v>3572217.14</v>
      </c>
      <c r="AH554" s="212">
        <v>1583668.72</v>
      </c>
      <c r="AI554" s="212">
        <v>1171789.77</v>
      </c>
      <c r="AJ554" s="212">
        <v>2301237.33</v>
      </c>
      <c r="AK554" s="212">
        <v>1160365.72</v>
      </c>
      <c r="AL554" s="212">
        <v>69230186.459999993</v>
      </c>
      <c r="AM554" s="212">
        <v>3568029.51</v>
      </c>
      <c r="AN554" s="212">
        <v>4173464.88</v>
      </c>
      <c r="AO554" s="212">
        <v>7941147.5099999998</v>
      </c>
      <c r="AP554" s="212">
        <v>1881321.8600000003</v>
      </c>
      <c r="AQ554" s="212">
        <v>4384388.25</v>
      </c>
      <c r="AR554" s="212">
        <v>3158162.17</v>
      </c>
      <c r="AS554" s="212">
        <v>28001817.740000002</v>
      </c>
      <c r="AT554" s="212">
        <v>2317041.7000000002</v>
      </c>
      <c r="AU554" s="212">
        <v>5725712.5999999996</v>
      </c>
      <c r="AV554" s="212">
        <v>2244593.5</v>
      </c>
      <c r="AW554" s="212">
        <v>1811073.26</v>
      </c>
      <c r="AX554" s="212">
        <v>966392.05</v>
      </c>
      <c r="AY554" s="212">
        <v>2823152.88</v>
      </c>
      <c r="AZ554" s="212">
        <v>1950956.68</v>
      </c>
      <c r="BA554" s="212">
        <v>1066721.47</v>
      </c>
      <c r="BB554" s="212">
        <v>25083820.359999999</v>
      </c>
      <c r="BC554" s="212">
        <v>1102119.5</v>
      </c>
      <c r="BD554" s="212">
        <v>24017824.240000002</v>
      </c>
      <c r="BE554" s="212">
        <v>6042998.9799999995</v>
      </c>
      <c r="BF554" s="212">
        <v>1262065.1500000001</v>
      </c>
      <c r="BG554" s="212">
        <v>1123775.28</v>
      </c>
      <c r="BH554" s="212">
        <v>9087738.2899999991</v>
      </c>
      <c r="BI554" s="212">
        <v>765029.21</v>
      </c>
      <c r="BJ554" s="212">
        <v>1219582.73</v>
      </c>
      <c r="BK554" s="212">
        <v>1441683.35</v>
      </c>
      <c r="BL554" s="212">
        <v>1709856.1</v>
      </c>
      <c r="BM554" s="212">
        <v>14428947.620000001</v>
      </c>
      <c r="BN554" s="212">
        <v>6439815.54</v>
      </c>
      <c r="BO554" s="212">
        <v>3436884.25</v>
      </c>
      <c r="BP554" s="212">
        <v>5043882.4399999995</v>
      </c>
      <c r="BQ554" s="212">
        <v>3156824.34</v>
      </c>
      <c r="BR554" s="212">
        <v>1705198.67</v>
      </c>
      <c r="BS554" s="212">
        <v>106944602.20999998</v>
      </c>
      <c r="BT554" s="212">
        <v>2665216.15</v>
      </c>
      <c r="BU554" s="212">
        <v>1157783.33</v>
      </c>
      <c r="BV554" s="212">
        <v>30760949.09</v>
      </c>
      <c r="BW554" s="212">
        <v>3595701.39</v>
      </c>
      <c r="BX554" s="212">
        <v>2103142.39</v>
      </c>
      <c r="BY554" s="212">
        <v>6691706.0500000007</v>
      </c>
      <c r="BZ554" s="212">
        <v>407161</v>
      </c>
      <c r="CA554" s="212">
        <v>2617351.2400000002</v>
      </c>
      <c r="CB554" s="212">
        <v>1625220.8800000001</v>
      </c>
      <c r="CC554" s="212">
        <v>12863068.85</v>
      </c>
      <c r="CD554" s="212">
        <v>9444317.6400000006</v>
      </c>
      <c r="CE554" s="212">
        <v>1759696.7799999998</v>
      </c>
      <c r="CF554" s="212">
        <v>10189054.77</v>
      </c>
      <c r="CG554" s="212">
        <v>2399343.62</v>
      </c>
      <c r="CH554" s="212">
        <v>268319.62</v>
      </c>
      <c r="CI554" s="212">
        <v>2617157.58</v>
      </c>
      <c r="CJ554" s="212">
        <v>1076921.28</v>
      </c>
      <c r="CK554" s="212">
        <v>8991725.2899999991</v>
      </c>
      <c r="CL554" s="212">
        <v>1231936.8999999999</v>
      </c>
      <c r="CM554" s="212">
        <v>1162671.19</v>
      </c>
    </row>
    <row r="555" spans="1:91" s="122" customFormat="1" ht="25.95" hidden="1" customHeight="1">
      <c r="A555" s="359"/>
      <c r="B555" s="122">
        <v>30</v>
      </c>
      <c r="C555" s="217" t="s">
        <v>720</v>
      </c>
      <c r="D555" s="212">
        <v>25348220</v>
      </c>
      <c r="E555" s="212">
        <v>750086.5</v>
      </c>
      <c r="F555" s="212">
        <v>1119585</v>
      </c>
      <c r="G555" s="212">
        <v>569218</v>
      </c>
      <c r="H555" s="212">
        <v>270670</v>
      </c>
      <c r="I555" s="212">
        <v>641467.9</v>
      </c>
      <c r="J555" s="212">
        <v>2588052.1</v>
      </c>
      <c r="K555" s="212">
        <v>4127243.5</v>
      </c>
      <c r="L555" s="212">
        <v>1197397</v>
      </c>
      <c r="M555" s="212">
        <v>696026</v>
      </c>
      <c r="N555" s="212">
        <v>6063084</v>
      </c>
      <c r="O555" s="212">
        <v>439888</v>
      </c>
      <c r="P555" s="212">
        <v>17644210.5</v>
      </c>
      <c r="Q555" s="212">
        <v>2219940</v>
      </c>
      <c r="R555" s="212">
        <v>2372959</v>
      </c>
      <c r="S555" s="212">
        <v>4760407.5</v>
      </c>
      <c r="T555" s="212">
        <v>1915366.5</v>
      </c>
      <c r="U555" s="212">
        <v>2164128.6</v>
      </c>
      <c r="V555" s="212">
        <v>976890</v>
      </c>
      <c r="W555" s="212">
        <v>402441</v>
      </c>
      <c r="X555" s="212">
        <v>41863394.649999999</v>
      </c>
      <c r="Y555" s="212">
        <v>459070</v>
      </c>
      <c r="Z555" s="212">
        <v>388223.1</v>
      </c>
      <c r="AA555" s="212">
        <v>959091.5</v>
      </c>
      <c r="AB555" s="212">
        <v>200795.5</v>
      </c>
      <c r="AC555" s="212">
        <v>360828.7</v>
      </c>
      <c r="AD555" s="212">
        <v>98590</v>
      </c>
      <c r="AE555" s="212">
        <v>5598102.8499999996</v>
      </c>
      <c r="AF555" s="212">
        <v>348314</v>
      </c>
      <c r="AG555" s="212">
        <v>618099.80000000005</v>
      </c>
      <c r="AH555" s="212">
        <v>614956.30000000005</v>
      </c>
      <c r="AI555" s="212">
        <v>5574716.5</v>
      </c>
      <c r="AJ555" s="212">
        <v>494732</v>
      </c>
      <c r="AK555" s="212">
        <v>562615.07999999996</v>
      </c>
      <c r="AL555" s="212">
        <v>40731230</v>
      </c>
      <c r="AM555" s="212">
        <v>779306.1</v>
      </c>
      <c r="AN555" s="212">
        <v>495798.5</v>
      </c>
      <c r="AO555" s="212">
        <v>1129829</v>
      </c>
      <c r="AP555" s="212">
        <v>3998184</v>
      </c>
      <c r="AQ555" s="212">
        <v>1035600</v>
      </c>
      <c r="AR555" s="212">
        <v>311961.09999999998</v>
      </c>
      <c r="AS555" s="212">
        <v>14101830</v>
      </c>
      <c r="AT555" s="212">
        <v>560307.16</v>
      </c>
      <c r="AU555" s="212">
        <v>4811456.5</v>
      </c>
      <c r="AV555" s="212">
        <v>1655322.44</v>
      </c>
      <c r="AW555" s="212">
        <v>560763.19999999995</v>
      </c>
      <c r="AX555" s="212">
        <v>196082</v>
      </c>
      <c r="AY555" s="212">
        <v>790357</v>
      </c>
      <c r="AZ555" s="212">
        <v>940460</v>
      </c>
      <c r="BA555" s="212">
        <v>395545</v>
      </c>
      <c r="BB555" s="212">
        <v>15006073.23</v>
      </c>
      <c r="BC555" s="212">
        <v>362302.6</v>
      </c>
      <c r="BD555" s="212">
        <v>16569522</v>
      </c>
      <c r="BE555" s="212">
        <v>6307778</v>
      </c>
      <c r="BF555" s="212">
        <v>1009783</v>
      </c>
      <c r="BG555" s="212">
        <v>132740</v>
      </c>
      <c r="BH555" s="212">
        <v>6115487.5</v>
      </c>
      <c r="BI555" s="212">
        <v>501303</v>
      </c>
      <c r="BJ555" s="212">
        <v>367188.5</v>
      </c>
      <c r="BK555" s="212">
        <v>920132.5</v>
      </c>
      <c r="BL555" s="212">
        <v>591635</v>
      </c>
      <c r="BM555" s="212">
        <v>11810524.59</v>
      </c>
      <c r="BN555" s="212">
        <v>909063.4</v>
      </c>
      <c r="BO555" s="212">
        <v>1223792.6000000001</v>
      </c>
      <c r="BP555" s="212">
        <v>3553709</v>
      </c>
      <c r="BQ555" s="212">
        <v>1451927</v>
      </c>
      <c r="BR555" s="212">
        <v>385014</v>
      </c>
      <c r="BS555" s="212">
        <v>87279925.519999996</v>
      </c>
      <c r="BT555" s="212">
        <v>1510039.7</v>
      </c>
      <c r="BU555" s="212">
        <v>540020</v>
      </c>
      <c r="BV555" s="212">
        <v>8814297.9000000004</v>
      </c>
      <c r="BW555" s="212">
        <v>329965</v>
      </c>
      <c r="BX555" s="212">
        <v>340540</v>
      </c>
      <c r="BY555" s="212">
        <v>6597792</v>
      </c>
      <c r="BZ555" s="212">
        <v>502135.5</v>
      </c>
      <c r="CA555" s="212">
        <v>442881.5</v>
      </c>
      <c r="CB555" s="212">
        <v>740580</v>
      </c>
      <c r="CC555" s="212">
        <v>1114020</v>
      </c>
      <c r="CD555" s="212">
        <v>10207686.91</v>
      </c>
      <c r="CE555" s="212">
        <v>428809.5</v>
      </c>
      <c r="CF555" s="212">
        <v>6737585.0499999998</v>
      </c>
      <c r="CG555" s="212">
        <v>323525</v>
      </c>
      <c r="CH555" s="212">
        <v>74272</v>
      </c>
      <c r="CI555" s="212">
        <v>177546</v>
      </c>
      <c r="CJ555" s="212">
        <v>117278.39999999999</v>
      </c>
      <c r="CK555" s="212">
        <v>5470585</v>
      </c>
      <c r="CL555" s="212">
        <v>278725</v>
      </c>
      <c r="CM555" s="212">
        <v>264664.5</v>
      </c>
    </row>
    <row r="556" spans="1:91" s="122" customFormat="1" ht="25.95" hidden="1" customHeight="1">
      <c r="A556" s="359"/>
      <c r="B556" s="122">
        <v>31</v>
      </c>
      <c r="C556" s="217" t="s">
        <v>721</v>
      </c>
      <c r="D556" s="212">
        <v>13812607.840000002</v>
      </c>
      <c r="E556" s="212">
        <v>2024157.09</v>
      </c>
      <c r="F556" s="212">
        <v>1338125.2</v>
      </c>
      <c r="G556" s="212">
        <v>1077495.82</v>
      </c>
      <c r="H556" s="212">
        <v>754510.15</v>
      </c>
      <c r="I556" s="212">
        <v>1512564.7799999998</v>
      </c>
      <c r="J556" s="212">
        <v>1437036.76</v>
      </c>
      <c r="K556" s="212">
        <v>3377085.67</v>
      </c>
      <c r="L556" s="212">
        <v>1038323.2500000001</v>
      </c>
      <c r="M556" s="212">
        <v>1629543.5</v>
      </c>
      <c r="N556" s="212">
        <v>3482194.46</v>
      </c>
      <c r="O556" s="212">
        <v>532786</v>
      </c>
      <c r="P556" s="212">
        <v>7705402.1100000003</v>
      </c>
      <c r="Q556" s="212">
        <v>1550277.64</v>
      </c>
      <c r="R556" s="212">
        <v>1702071.3900000001</v>
      </c>
      <c r="S556" s="212">
        <v>2221292.65</v>
      </c>
      <c r="T556" s="212">
        <v>1457987.04</v>
      </c>
      <c r="U556" s="212">
        <v>965338.64000000013</v>
      </c>
      <c r="V556" s="212">
        <v>1342145.02</v>
      </c>
      <c r="W556" s="212">
        <v>668518.89</v>
      </c>
      <c r="X556" s="212">
        <v>12262672.120000001</v>
      </c>
      <c r="Y556" s="212">
        <v>900773.53999999992</v>
      </c>
      <c r="Z556" s="212">
        <v>1722804.16</v>
      </c>
      <c r="AA556" s="212">
        <v>1727201.15</v>
      </c>
      <c r="AB556" s="212">
        <v>533314.16</v>
      </c>
      <c r="AC556" s="212">
        <v>629605.2300000001</v>
      </c>
      <c r="AD556" s="212">
        <v>915661.65</v>
      </c>
      <c r="AE556" s="212">
        <v>3609859.61</v>
      </c>
      <c r="AF556" s="212">
        <v>640709.64</v>
      </c>
      <c r="AG556" s="212">
        <v>1049549.6400000001</v>
      </c>
      <c r="AH556" s="212">
        <v>1663348.88</v>
      </c>
      <c r="AI556" s="212">
        <v>1442907.97</v>
      </c>
      <c r="AJ556" s="212">
        <v>1159384.32</v>
      </c>
      <c r="AK556" s="212">
        <v>740350.52</v>
      </c>
      <c r="AL556" s="212">
        <v>28248284.379999999</v>
      </c>
      <c r="AM556" s="212">
        <v>1374841.06</v>
      </c>
      <c r="AN556" s="212">
        <v>977869.07</v>
      </c>
      <c r="AO556" s="212">
        <v>2756145.84</v>
      </c>
      <c r="AP556" s="212">
        <v>2450062.4899999998</v>
      </c>
      <c r="AQ556" s="212">
        <v>1503927.49</v>
      </c>
      <c r="AR556" s="212">
        <v>497485.77</v>
      </c>
      <c r="AS556" s="212">
        <v>5654421.7999999998</v>
      </c>
      <c r="AT556" s="212">
        <v>1306556.8599999999</v>
      </c>
      <c r="AU556" s="212">
        <v>2657251.91</v>
      </c>
      <c r="AV556" s="212">
        <v>2253829.1399999997</v>
      </c>
      <c r="AW556" s="212">
        <v>993386.85</v>
      </c>
      <c r="AX556" s="212">
        <v>853144.62</v>
      </c>
      <c r="AY556" s="212">
        <v>1572792.73</v>
      </c>
      <c r="AZ556" s="212">
        <v>1114385.1499999999</v>
      </c>
      <c r="BA556" s="212">
        <v>1111269.57</v>
      </c>
      <c r="BB556" s="212">
        <v>8637195.6500000004</v>
      </c>
      <c r="BC556" s="212">
        <v>1056967.69</v>
      </c>
      <c r="BD556" s="212">
        <v>11531945.819999998</v>
      </c>
      <c r="BE556" s="212">
        <v>3894771.39</v>
      </c>
      <c r="BF556" s="212">
        <v>828903.96000000008</v>
      </c>
      <c r="BG556" s="212">
        <v>1352942.89</v>
      </c>
      <c r="BH556" s="212">
        <v>6726139.1099999994</v>
      </c>
      <c r="BI556" s="212">
        <v>744259.34</v>
      </c>
      <c r="BJ556" s="212">
        <v>386462</v>
      </c>
      <c r="BK556" s="212">
        <v>835972.33</v>
      </c>
      <c r="BL556" s="212">
        <v>846376.59</v>
      </c>
      <c r="BM556" s="212">
        <v>11155809.060000001</v>
      </c>
      <c r="BN556" s="212">
        <v>2820714.4899999998</v>
      </c>
      <c r="BO556" s="212">
        <v>2030046.4500000002</v>
      </c>
      <c r="BP556" s="212">
        <v>2394629.98</v>
      </c>
      <c r="BQ556" s="212">
        <v>1480875.97</v>
      </c>
      <c r="BR556" s="212">
        <v>1440931.91</v>
      </c>
      <c r="BS556" s="212">
        <v>31211223.059999999</v>
      </c>
      <c r="BT556" s="212">
        <v>2106486.5699999998</v>
      </c>
      <c r="BU556" s="212">
        <v>1368157.1</v>
      </c>
      <c r="BV556" s="212">
        <v>9060149.7800000012</v>
      </c>
      <c r="BW556" s="212">
        <v>638927.24999999988</v>
      </c>
      <c r="BX556" s="212">
        <v>1655775.32</v>
      </c>
      <c r="BY556" s="212">
        <v>4397509.79</v>
      </c>
      <c r="BZ556" s="212">
        <v>1063420.44</v>
      </c>
      <c r="CA556" s="212">
        <v>719107.81</v>
      </c>
      <c r="CB556" s="212">
        <v>1135954.4900000002</v>
      </c>
      <c r="CC556" s="212">
        <v>1885797.44</v>
      </c>
      <c r="CD556" s="212">
        <v>3625834.1499999994</v>
      </c>
      <c r="CE556" s="212">
        <v>2257169.3000000003</v>
      </c>
      <c r="CF556" s="212">
        <v>3757639.85</v>
      </c>
      <c r="CG556" s="212">
        <v>1261367.92</v>
      </c>
      <c r="CH556" s="212">
        <v>1045771.34</v>
      </c>
      <c r="CI556" s="212">
        <v>868672.13000000012</v>
      </c>
      <c r="CJ556" s="212">
        <v>971571.7</v>
      </c>
      <c r="CK556" s="212">
        <v>4539014.9000000004</v>
      </c>
      <c r="CL556" s="212">
        <v>647116.28</v>
      </c>
      <c r="CM556" s="212">
        <v>791471.13</v>
      </c>
    </row>
    <row r="557" spans="1:91" s="122" customFormat="1" ht="25.95" hidden="1" customHeight="1">
      <c r="A557" s="359"/>
      <c r="B557" s="122">
        <v>32</v>
      </c>
      <c r="C557" s="217" t="s">
        <v>722</v>
      </c>
      <c r="D557" s="212">
        <v>1570013.41</v>
      </c>
      <c r="E557" s="212">
        <v>60036</v>
      </c>
      <c r="F557" s="212">
        <v>399</v>
      </c>
      <c r="G557" s="212">
        <v>45047.22</v>
      </c>
      <c r="H557" s="212">
        <v>70425.440000000002</v>
      </c>
      <c r="I557" s="212">
        <v>131476.24000000002</v>
      </c>
      <c r="J557" s="212">
        <v>240012</v>
      </c>
      <c r="K557" s="212">
        <v>47881.599999999999</v>
      </c>
      <c r="L557" s="212">
        <v>70890.710000000006</v>
      </c>
      <c r="M557" s="212">
        <v>196956.88999999998</v>
      </c>
      <c r="N557" s="212">
        <v>882199.4</v>
      </c>
      <c r="O557" s="212">
        <v>12</v>
      </c>
      <c r="P557" s="212">
        <v>739037.80999999994</v>
      </c>
      <c r="Q557" s="212">
        <v>212858.49</v>
      </c>
      <c r="R557" s="212">
        <v>104809.62</v>
      </c>
      <c r="S557" s="212">
        <v>126326.53</v>
      </c>
      <c r="T557" s="212">
        <v>404104.35</v>
      </c>
      <c r="U557" s="212">
        <v>94780.12</v>
      </c>
      <c r="V557" s="212">
        <v>32468.69</v>
      </c>
      <c r="W557" s="212">
        <v>24034.94</v>
      </c>
      <c r="X557" s="212">
        <v>13973087.640000001</v>
      </c>
      <c r="Y557" s="212">
        <v>363</v>
      </c>
      <c r="Z557" s="212">
        <v>180871.98</v>
      </c>
      <c r="AA557" s="212">
        <v>314693.42</v>
      </c>
      <c r="AB557" s="212">
        <v>226283.09</v>
      </c>
      <c r="AC557" s="212">
        <v>123921.09</v>
      </c>
      <c r="AD557" s="212">
        <v>119346.2</v>
      </c>
      <c r="AE557" s="212">
        <v>48255.89</v>
      </c>
      <c r="AF557" s="212">
        <v>90747.77</v>
      </c>
      <c r="AG557" s="212">
        <v>145060.91999999998</v>
      </c>
      <c r="AH557" s="212">
        <v>593650.85</v>
      </c>
      <c r="AI557" s="212">
        <v>2075152.8900000001</v>
      </c>
      <c r="AJ557" s="212">
        <v>167470.45000000001</v>
      </c>
      <c r="AK557" s="212">
        <v>193730.29</v>
      </c>
      <c r="AL557" s="212">
        <v>328214.17</v>
      </c>
      <c r="AM557" s="212">
        <v>610534.56000000006</v>
      </c>
      <c r="AN557" s="212">
        <v>73118.33</v>
      </c>
      <c r="AO557" s="212">
        <v>67276.41</v>
      </c>
      <c r="AP557" s="212">
        <v>57123.77</v>
      </c>
      <c r="AQ557" s="212">
        <v>160182.98000000001</v>
      </c>
      <c r="AR557" s="212">
        <v>32944.959999999999</v>
      </c>
      <c r="AS557" s="212">
        <v>24760.720000000001</v>
      </c>
      <c r="AT557" s="212">
        <v>72613.679999999993</v>
      </c>
      <c r="AU557" s="212">
        <v>91984.069999999992</v>
      </c>
      <c r="AV557" s="212">
        <v>87160.36</v>
      </c>
      <c r="AW557" s="212">
        <v>307142.45</v>
      </c>
      <c r="AX557" s="212">
        <v>36429.57</v>
      </c>
      <c r="AY557" s="212">
        <v>43104.7</v>
      </c>
      <c r="AZ557" s="212">
        <v>58382.7</v>
      </c>
      <c r="BA557" s="212">
        <v>48634.14</v>
      </c>
      <c r="BB557" s="212">
        <v>840949.57</v>
      </c>
      <c r="BC557" s="212">
        <v>40119.72</v>
      </c>
      <c r="BD557" s="212">
        <v>10930178</v>
      </c>
      <c r="BE557" s="212">
        <v>1166287.74</v>
      </c>
      <c r="BF557" s="212">
        <v>8099</v>
      </c>
      <c r="BG557" s="212">
        <v>36</v>
      </c>
      <c r="BH557" s="212">
        <v>9525.51</v>
      </c>
      <c r="BI557" s="212">
        <v>46144.4</v>
      </c>
      <c r="BJ557" s="212">
        <v>60724.72</v>
      </c>
      <c r="BK557" s="212">
        <v>120814.55</v>
      </c>
      <c r="BL557" s="212">
        <v>480295.58</v>
      </c>
      <c r="BM557" s="212">
        <v>32491.489999999998</v>
      </c>
      <c r="BN557" s="212">
        <v>358829.1</v>
      </c>
      <c r="BO557" s="212">
        <v>250011.28</v>
      </c>
      <c r="BP557" s="212">
        <v>526136</v>
      </c>
      <c r="BQ557" s="212">
        <v>553623.05000000005</v>
      </c>
      <c r="BR557" s="212">
        <v>628801</v>
      </c>
      <c r="BS557" s="212">
        <v>881688.44</v>
      </c>
      <c r="BT557" s="212">
        <v>30</v>
      </c>
      <c r="BU557" s="212">
        <v>120866.01000000001</v>
      </c>
      <c r="BV557" s="212">
        <v>1043345.73</v>
      </c>
      <c r="BW557" s="212">
        <v>37612.49</v>
      </c>
      <c r="BX557" s="212">
        <v>204635.53</v>
      </c>
      <c r="BY557" s="212">
        <v>787440.24</v>
      </c>
      <c r="BZ557" s="212">
        <v>261650.8</v>
      </c>
      <c r="CA557" s="212">
        <v>377804.43</v>
      </c>
      <c r="CB557" s="212">
        <v>44923.77</v>
      </c>
      <c r="CC557" s="212">
        <v>923.02</v>
      </c>
      <c r="CD557" s="212">
        <v>101929.20999999999</v>
      </c>
      <c r="CE557" s="212">
        <v>151007.89000000001</v>
      </c>
      <c r="CF557" s="212">
        <v>499943.48</v>
      </c>
      <c r="CG557" s="212">
        <v>122873.07</v>
      </c>
      <c r="CH557" s="212">
        <v>36912</v>
      </c>
      <c r="CI557" s="212">
        <v>1202.3499999999999</v>
      </c>
      <c r="CJ557" s="212">
        <v>5646</v>
      </c>
      <c r="CK557" s="212">
        <v>109007.49</v>
      </c>
      <c r="CL557" s="212">
        <v>590066.18000000005</v>
      </c>
      <c r="CM557" s="212">
        <v>32494.48</v>
      </c>
    </row>
    <row r="558" spans="1:91" s="122" customFormat="1" ht="25.95" hidden="1" customHeight="1">
      <c r="A558" s="359"/>
      <c r="B558" s="122">
        <v>33</v>
      </c>
      <c r="C558" s="218" t="s">
        <v>723</v>
      </c>
      <c r="D558" s="212">
        <v>2446394.5</v>
      </c>
      <c r="E558" s="212">
        <v>183600</v>
      </c>
      <c r="F558" s="212">
        <v>1612679.77</v>
      </c>
      <c r="G558" s="212">
        <v>643354</v>
      </c>
      <c r="H558" s="212">
        <v>588211.75</v>
      </c>
      <c r="I558" s="212">
        <v>4904638.42</v>
      </c>
      <c r="J558" s="212">
        <v>5854813.6500000004</v>
      </c>
      <c r="K558" s="212">
        <v>3044265.25</v>
      </c>
      <c r="L558" s="212">
        <v>3997898.5</v>
      </c>
      <c r="M558" s="212">
        <v>1244694.5</v>
      </c>
      <c r="N558" s="212">
        <v>6437376.0800000001</v>
      </c>
      <c r="O558" s="212">
        <v>1173868.25</v>
      </c>
      <c r="P558" s="212">
        <v>5406413.0499999998</v>
      </c>
      <c r="Q558" s="212">
        <v>6257238.6500000004</v>
      </c>
      <c r="R558" s="212">
        <v>10177660.92</v>
      </c>
      <c r="S558" s="212">
        <v>2284894.0499999998</v>
      </c>
      <c r="T558" s="212">
        <v>4196688.66</v>
      </c>
      <c r="U558" s="212">
        <v>2708103.59</v>
      </c>
      <c r="V558" s="212">
        <v>3306383.58</v>
      </c>
      <c r="W558" s="212">
        <v>1702458.03</v>
      </c>
      <c r="X558" s="212">
        <v>3277749.87</v>
      </c>
      <c r="Y558" s="212">
        <v>1911429</v>
      </c>
      <c r="Z558" s="212">
        <v>849578.25</v>
      </c>
      <c r="AA558" s="212">
        <v>112379.5</v>
      </c>
      <c r="AB558" s="212">
        <v>174482.75</v>
      </c>
      <c r="AC558" s="212">
        <v>2258415.66</v>
      </c>
      <c r="AD558" s="212">
        <v>464877</v>
      </c>
      <c r="AE558" s="212">
        <v>5054589</v>
      </c>
      <c r="AF558" s="212">
        <v>246815</v>
      </c>
      <c r="AG558" s="212">
        <v>2557233.52</v>
      </c>
      <c r="AH558" s="212">
        <v>544627.5</v>
      </c>
      <c r="AI558" s="212">
        <v>3250047.5</v>
      </c>
      <c r="AJ558" s="212">
        <v>586859</v>
      </c>
      <c r="AK558" s="212">
        <v>1066416</v>
      </c>
      <c r="AL558" s="212">
        <v>2294516.81</v>
      </c>
      <c r="AM558" s="212">
        <v>811501.5</v>
      </c>
      <c r="AN558" s="212">
        <v>701608</v>
      </c>
      <c r="AO558" s="212">
        <v>633861.65</v>
      </c>
      <c r="AP558" s="212">
        <v>3340399.5</v>
      </c>
      <c r="AQ558" s="212">
        <v>1792340.75</v>
      </c>
      <c r="AR558" s="212">
        <v>350096.5</v>
      </c>
      <c r="AS558" s="212">
        <v>635293.5</v>
      </c>
      <c r="AT558" s="212">
        <v>526559.18999999994</v>
      </c>
      <c r="AU558" s="212">
        <v>1105067.57</v>
      </c>
      <c r="AV558" s="212">
        <v>1597071.99</v>
      </c>
      <c r="AW558" s="212">
        <v>821124.25</v>
      </c>
      <c r="AX558" s="212">
        <v>487274.35</v>
      </c>
      <c r="AY558" s="212">
        <v>717257.95</v>
      </c>
      <c r="AZ558" s="212">
        <v>737717.9</v>
      </c>
      <c r="BA558" s="212">
        <v>930930.05</v>
      </c>
      <c r="BB558" s="212">
        <v>1859916.2</v>
      </c>
      <c r="BC558" s="212">
        <v>1277204.7</v>
      </c>
      <c r="BD558" s="212">
        <v>2402796</v>
      </c>
      <c r="BE558" s="212">
        <v>1375833.69</v>
      </c>
      <c r="BF558" s="212">
        <v>2639092.17</v>
      </c>
      <c r="BG558" s="212">
        <v>1200800.46</v>
      </c>
      <c r="BH558" s="212">
        <v>3087920.77</v>
      </c>
      <c r="BI558" s="212">
        <v>316913</v>
      </c>
      <c r="BJ558" s="212">
        <v>192788</v>
      </c>
      <c r="BK558" s="212">
        <v>2252827.25</v>
      </c>
      <c r="BL558" s="212">
        <v>795982.38</v>
      </c>
      <c r="BM558" s="212">
        <v>2777020.2</v>
      </c>
      <c r="BN558" s="212">
        <v>3052556.75</v>
      </c>
      <c r="BO558" s="212">
        <v>1572412.5</v>
      </c>
      <c r="BP558" s="212">
        <v>1501030.25</v>
      </c>
      <c r="BQ558" s="212">
        <v>2304842.84</v>
      </c>
      <c r="BR558" s="212">
        <v>1186744.55</v>
      </c>
      <c r="BS558" s="212">
        <v>6884936.75</v>
      </c>
      <c r="BT558" s="212">
        <v>660558.25</v>
      </c>
      <c r="BU558" s="212">
        <v>1285860.1000000001</v>
      </c>
      <c r="BV558" s="212">
        <v>1574747.25</v>
      </c>
      <c r="BW558" s="212">
        <v>723802</v>
      </c>
      <c r="BX558" s="212">
        <v>1176113.95</v>
      </c>
      <c r="BY558" s="212">
        <v>1094039.25</v>
      </c>
      <c r="BZ558" s="212">
        <v>1236060</v>
      </c>
      <c r="CA558" s="212">
        <v>129091.75</v>
      </c>
      <c r="CB558" s="212">
        <v>868667.2</v>
      </c>
      <c r="CC558" s="212">
        <v>1543561.17</v>
      </c>
      <c r="CD558" s="212">
        <v>1455645.12</v>
      </c>
      <c r="CE558" s="212">
        <v>3470045</v>
      </c>
      <c r="CF558" s="212">
        <v>5274842</v>
      </c>
      <c r="CG558" s="212">
        <v>1797722</v>
      </c>
      <c r="CH558" s="212">
        <v>1186075.75</v>
      </c>
      <c r="CI558" s="212">
        <v>1694821</v>
      </c>
      <c r="CJ558" s="212">
        <v>1653883.75</v>
      </c>
      <c r="CK558" s="212">
        <v>3277115.6999999997</v>
      </c>
      <c r="CL558" s="212">
        <v>1208092.5</v>
      </c>
      <c r="CM558" s="212">
        <v>2146520.5</v>
      </c>
    </row>
    <row r="559" spans="1:91" s="122" customFormat="1" ht="25.95" hidden="1" customHeight="1">
      <c r="A559" s="359"/>
      <c r="B559" s="122">
        <v>34</v>
      </c>
      <c r="C559" s="217" t="s">
        <v>724</v>
      </c>
      <c r="D559" s="212">
        <v>0</v>
      </c>
      <c r="E559" s="212">
        <v>0</v>
      </c>
      <c r="F559" s="212">
        <v>0</v>
      </c>
      <c r="G559" s="212">
        <v>0</v>
      </c>
      <c r="H559" s="212">
        <v>0</v>
      </c>
      <c r="I559" s="212">
        <v>0</v>
      </c>
      <c r="J559" s="212">
        <v>0</v>
      </c>
      <c r="K559" s="212">
        <v>0</v>
      </c>
      <c r="L559" s="212">
        <v>0</v>
      </c>
      <c r="M559" s="212">
        <v>0</v>
      </c>
      <c r="N559" s="212">
        <v>0</v>
      </c>
      <c r="O559" s="212">
        <v>0</v>
      </c>
      <c r="P559" s="212">
        <v>0</v>
      </c>
      <c r="Q559" s="212">
        <v>0</v>
      </c>
      <c r="R559" s="212">
        <v>0</v>
      </c>
      <c r="S559" s="212">
        <v>0</v>
      </c>
      <c r="T559" s="212">
        <v>0</v>
      </c>
      <c r="U559" s="212">
        <v>0</v>
      </c>
      <c r="V559" s="212">
        <v>0</v>
      </c>
      <c r="W559" s="212">
        <v>0</v>
      </c>
      <c r="X559" s="212">
        <v>0</v>
      </c>
      <c r="Y559" s="212">
        <v>0</v>
      </c>
      <c r="Z559" s="212">
        <v>0</v>
      </c>
      <c r="AA559" s="212">
        <v>0</v>
      </c>
      <c r="AB559" s="212">
        <v>0</v>
      </c>
      <c r="AC559" s="212">
        <v>0</v>
      </c>
      <c r="AD559" s="212">
        <v>0</v>
      </c>
      <c r="AE559" s="212">
        <v>0</v>
      </c>
      <c r="AF559" s="212">
        <v>0</v>
      </c>
      <c r="AG559" s="212">
        <v>0</v>
      </c>
      <c r="AH559" s="212">
        <v>0</v>
      </c>
      <c r="AI559" s="212">
        <v>0</v>
      </c>
      <c r="AJ559" s="212">
        <v>0</v>
      </c>
      <c r="AK559" s="212">
        <v>0</v>
      </c>
      <c r="AL559" s="212">
        <v>0</v>
      </c>
      <c r="AM559" s="212">
        <v>26890</v>
      </c>
      <c r="AN559" s="212">
        <v>0</v>
      </c>
      <c r="AO559" s="212">
        <v>0</v>
      </c>
      <c r="AP559" s="212">
        <v>0</v>
      </c>
      <c r="AQ559" s="212">
        <v>0</v>
      </c>
      <c r="AR559" s="212">
        <v>0</v>
      </c>
      <c r="AS559" s="212">
        <v>623876</v>
      </c>
      <c r="AT559" s="212">
        <v>0</v>
      </c>
      <c r="AU559" s="212">
        <v>150000</v>
      </c>
      <c r="AV559" s="212">
        <v>0</v>
      </c>
      <c r="AW559" s="212">
        <v>0</v>
      </c>
      <c r="AX559" s="212">
        <v>136688</v>
      </c>
      <c r="AY559" s="212">
        <v>0</v>
      </c>
      <c r="AZ559" s="212">
        <v>0</v>
      </c>
      <c r="BA559" s="212">
        <v>0</v>
      </c>
      <c r="BB559" s="212">
        <v>0</v>
      </c>
      <c r="BC559" s="212">
        <v>224600</v>
      </c>
      <c r="BD559" s="212">
        <v>0</v>
      </c>
      <c r="BE559" s="212">
        <v>0</v>
      </c>
      <c r="BF559" s="212">
        <v>387555.89</v>
      </c>
      <c r="BG559" s="212">
        <v>0</v>
      </c>
      <c r="BH559" s="212">
        <v>2852000</v>
      </c>
      <c r="BI559" s="212">
        <v>0</v>
      </c>
      <c r="BJ559" s="212">
        <v>0</v>
      </c>
      <c r="BK559" s="212">
        <v>0</v>
      </c>
      <c r="BL559" s="212">
        <v>0</v>
      </c>
      <c r="BM559" s="212">
        <v>0</v>
      </c>
      <c r="BN559" s="212">
        <v>0</v>
      </c>
      <c r="BO559" s="212">
        <v>0</v>
      </c>
      <c r="BP559" s="212">
        <v>0</v>
      </c>
      <c r="BQ559" s="212">
        <v>0</v>
      </c>
      <c r="BR559" s="212">
        <v>0</v>
      </c>
      <c r="BS559" s="212">
        <v>12936000</v>
      </c>
      <c r="BT559" s="212">
        <v>0</v>
      </c>
      <c r="BU559" s="212">
        <v>0</v>
      </c>
      <c r="BV559" s="212">
        <v>0</v>
      </c>
      <c r="BW559" s="212">
        <v>0</v>
      </c>
      <c r="BX559" s="212">
        <v>0</v>
      </c>
      <c r="BY559" s="212">
        <v>0</v>
      </c>
      <c r="BZ559" s="212">
        <v>3542.49</v>
      </c>
      <c r="CA559" s="212">
        <v>0</v>
      </c>
      <c r="CB559" s="212">
        <v>0</v>
      </c>
      <c r="CC559" s="212">
        <v>0</v>
      </c>
      <c r="CD559" s="212">
        <v>0</v>
      </c>
      <c r="CE559" s="212">
        <v>0</v>
      </c>
      <c r="CF559" s="212">
        <v>0</v>
      </c>
      <c r="CG559" s="212">
        <v>0</v>
      </c>
      <c r="CH559" s="212">
        <v>0</v>
      </c>
      <c r="CI559" s="212">
        <v>0</v>
      </c>
      <c r="CJ559" s="212">
        <v>0</v>
      </c>
      <c r="CK559" s="212">
        <v>0</v>
      </c>
      <c r="CL559" s="212">
        <v>0</v>
      </c>
      <c r="CM559" s="212">
        <v>0</v>
      </c>
    </row>
    <row r="560" spans="1:91" s="122" customFormat="1" ht="25.95" hidden="1" customHeight="1">
      <c r="A560" s="359"/>
      <c r="B560" s="122">
        <v>35</v>
      </c>
      <c r="C560" s="218" t="s">
        <v>725</v>
      </c>
      <c r="D560" s="212">
        <v>6192950</v>
      </c>
      <c r="E560" s="212">
        <v>4214988.66</v>
      </c>
      <c r="F560" s="212">
        <v>2963476.75</v>
      </c>
      <c r="G560" s="212">
        <v>522630</v>
      </c>
      <c r="H560" s="212">
        <v>567500</v>
      </c>
      <c r="I560" s="212">
        <v>3617831.1599999997</v>
      </c>
      <c r="J560" s="212">
        <v>11562442.4</v>
      </c>
      <c r="K560" s="212">
        <v>10303115.380000001</v>
      </c>
      <c r="L560" s="212">
        <v>718094</v>
      </c>
      <c r="M560" s="212">
        <v>3741600.28</v>
      </c>
      <c r="N560" s="212">
        <v>3184383.14</v>
      </c>
      <c r="O560" s="212">
        <v>778628</v>
      </c>
      <c r="P560" s="212">
        <v>10751325.92</v>
      </c>
      <c r="Q560" s="212">
        <v>1357575.45</v>
      </c>
      <c r="R560" s="212">
        <v>3190609.21</v>
      </c>
      <c r="S560" s="212">
        <v>3924084.01</v>
      </c>
      <c r="T560" s="212">
        <v>1080155</v>
      </c>
      <c r="U560" s="212">
        <v>1061902.42</v>
      </c>
      <c r="V560" s="212">
        <v>2038439.12</v>
      </c>
      <c r="W560" s="212">
        <v>909611.4</v>
      </c>
      <c r="X560" s="212">
        <v>1667174.26</v>
      </c>
      <c r="Y560" s="212">
        <v>4296409.3</v>
      </c>
      <c r="Z560" s="212">
        <v>1477339.46</v>
      </c>
      <c r="AA560" s="212">
        <v>1708353</v>
      </c>
      <c r="AB560" s="212">
        <v>352828.04</v>
      </c>
      <c r="AC560" s="212">
        <v>1523467</v>
      </c>
      <c r="AD560" s="212">
        <v>2072703.21</v>
      </c>
      <c r="AE560" s="212">
        <v>2394031</v>
      </c>
      <c r="AF560" s="212">
        <v>493486</v>
      </c>
      <c r="AG560" s="212">
        <v>786932.24</v>
      </c>
      <c r="AH560" s="212">
        <v>934577.25</v>
      </c>
      <c r="AI560" s="212">
        <v>1392307.0699999998</v>
      </c>
      <c r="AJ560" s="212">
        <v>3742446</v>
      </c>
      <c r="AK560" s="212">
        <v>1266811.5</v>
      </c>
      <c r="AL560" s="212">
        <v>1691344.72</v>
      </c>
      <c r="AM560" s="212">
        <v>230640.39</v>
      </c>
      <c r="AN560" s="212">
        <v>407830</v>
      </c>
      <c r="AO560" s="212">
        <v>9347562</v>
      </c>
      <c r="AP560" s="212">
        <v>427996.9</v>
      </c>
      <c r="AQ560" s="212">
        <v>413061</v>
      </c>
      <c r="AR560" s="212">
        <v>80000</v>
      </c>
      <c r="AS560" s="212">
        <v>2940331.5300000003</v>
      </c>
      <c r="AT560" s="212">
        <v>227002</v>
      </c>
      <c r="AU560" s="212">
        <v>5047202.0199999996</v>
      </c>
      <c r="AV560" s="212">
        <v>217397.66</v>
      </c>
      <c r="AW560" s="212">
        <v>2787345</v>
      </c>
      <c r="AX560" s="212">
        <v>17458</v>
      </c>
      <c r="AY560" s="212">
        <v>26500</v>
      </c>
      <c r="AZ560" s="212">
        <v>845492</v>
      </c>
      <c r="BA560" s="212">
        <v>249320</v>
      </c>
      <c r="BB560" s="212">
        <v>284652</v>
      </c>
      <c r="BC560" s="212">
        <v>29539</v>
      </c>
      <c r="BD560" s="212">
        <v>12571430.99</v>
      </c>
      <c r="BE560" s="212">
        <v>8703.68</v>
      </c>
      <c r="BF560" s="212">
        <v>0</v>
      </c>
      <c r="BG560" s="212">
        <v>3480907.54</v>
      </c>
      <c r="BH560" s="212">
        <v>91815.82</v>
      </c>
      <c r="BI560" s="212">
        <v>0</v>
      </c>
      <c r="BJ560" s="212">
        <v>29600</v>
      </c>
      <c r="BK560" s="212">
        <v>62472</v>
      </c>
      <c r="BL560" s="212">
        <v>212206</v>
      </c>
      <c r="BM560" s="212">
        <v>897000</v>
      </c>
      <c r="BN560" s="212">
        <v>595284</v>
      </c>
      <c r="BO560" s="212">
        <v>375400</v>
      </c>
      <c r="BP560" s="212">
        <v>280033</v>
      </c>
      <c r="BQ560" s="212">
        <v>1509416</v>
      </c>
      <c r="BR560" s="212">
        <v>323470</v>
      </c>
      <c r="BS560" s="212">
        <v>13765525.5</v>
      </c>
      <c r="BT560" s="212">
        <v>562378.46</v>
      </c>
      <c r="BU560" s="212">
        <v>1425988.05</v>
      </c>
      <c r="BV560" s="212">
        <v>4087149.33</v>
      </c>
      <c r="BW560" s="212">
        <v>2144048.34</v>
      </c>
      <c r="BX560" s="212">
        <v>418635</v>
      </c>
      <c r="BY560" s="212">
        <v>1731498.5699999998</v>
      </c>
      <c r="BZ560" s="212">
        <v>7111</v>
      </c>
      <c r="CA560" s="212">
        <v>362700</v>
      </c>
      <c r="CB560" s="212">
        <v>1462838.65</v>
      </c>
      <c r="CC560" s="212">
        <v>3568931.27</v>
      </c>
      <c r="CD560" s="212">
        <v>1307635.3999999999</v>
      </c>
      <c r="CE560" s="212">
        <v>3162176.68</v>
      </c>
      <c r="CF560" s="212">
        <v>464126.78</v>
      </c>
      <c r="CG560" s="212">
        <v>371729.92000000004</v>
      </c>
      <c r="CH560" s="212">
        <v>436036.25</v>
      </c>
      <c r="CI560" s="212">
        <v>483837.7</v>
      </c>
      <c r="CJ560" s="212">
        <v>1241210.95</v>
      </c>
      <c r="CK560" s="212">
        <v>2208027.29</v>
      </c>
      <c r="CL560" s="212">
        <v>1477276.44</v>
      </c>
      <c r="CM560" s="212">
        <v>790670.4</v>
      </c>
    </row>
    <row r="561" spans="1:91" s="122" customFormat="1" ht="25.95" hidden="1" customHeight="1">
      <c r="A561" s="359"/>
      <c r="B561" s="122">
        <v>36</v>
      </c>
      <c r="C561" s="217" t="s">
        <v>726</v>
      </c>
      <c r="D561" s="212">
        <v>4575128.78</v>
      </c>
      <c r="E561" s="212">
        <v>0</v>
      </c>
      <c r="F561" s="212">
        <v>0</v>
      </c>
      <c r="G561" s="212">
        <v>0</v>
      </c>
      <c r="H561" s="212">
        <v>0</v>
      </c>
      <c r="I561" s="212">
        <v>0</v>
      </c>
      <c r="J561" s="212">
        <v>0</v>
      </c>
      <c r="K561" s="212">
        <v>0</v>
      </c>
      <c r="L561" s="212">
        <v>0</v>
      </c>
      <c r="M561" s="212">
        <v>0</v>
      </c>
      <c r="N561" s="212">
        <v>0</v>
      </c>
      <c r="O561" s="212">
        <v>0</v>
      </c>
      <c r="P561" s="212">
        <v>21128.080000000002</v>
      </c>
      <c r="Q561" s="212">
        <v>0</v>
      </c>
      <c r="R561" s="212">
        <v>0</v>
      </c>
      <c r="S561" s="212">
        <v>0</v>
      </c>
      <c r="T561" s="212">
        <v>0</v>
      </c>
      <c r="U561" s="212">
        <v>0</v>
      </c>
      <c r="V561" s="212">
        <v>0</v>
      </c>
      <c r="W561" s="212">
        <v>0</v>
      </c>
      <c r="X561" s="212">
        <v>221300</v>
      </c>
      <c r="Y561" s="212">
        <v>0</v>
      </c>
      <c r="Z561" s="212">
        <v>0</v>
      </c>
      <c r="AA561" s="212">
        <v>0</v>
      </c>
      <c r="AB561" s="212">
        <v>0</v>
      </c>
      <c r="AC561" s="212">
        <v>0</v>
      </c>
      <c r="AD561" s="212">
        <v>0</v>
      </c>
      <c r="AE561" s="212">
        <v>0</v>
      </c>
      <c r="AF561" s="212">
        <v>0</v>
      </c>
      <c r="AG561" s="212">
        <v>0</v>
      </c>
      <c r="AH561" s="212">
        <v>0</v>
      </c>
      <c r="AI561" s="212">
        <v>0</v>
      </c>
      <c r="AJ561" s="212">
        <v>0</v>
      </c>
      <c r="AK561" s="212">
        <v>0</v>
      </c>
      <c r="AL561" s="212">
        <v>1747.05</v>
      </c>
      <c r="AM561" s="212">
        <v>0</v>
      </c>
      <c r="AN561" s="212">
        <v>0</v>
      </c>
      <c r="AO561" s="212">
        <v>0</v>
      </c>
      <c r="AP561" s="212">
        <v>0</v>
      </c>
      <c r="AQ561" s="212">
        <v>17313.04</v>
      </c>
      <c r="AR561" s="212">
        <v>0</v>
      </c>
      <c r="AS561" s="212">
        <v>247215.03</v>
      </c>
      <c r="AT561" s="212">
        <v>0</v>
      </c>
      <c r="AU561" s="212">
        <v>0</v>
      </c>
      <c r="AV561" s="212">
        <v>0</v>
      </c>
      <c r="AW561" s="212">
        <v>0</v>
      </c>
      <c r="AX561" s="212">
        <v>0</v>
      </c>
      <c r="AY561" s="212">
        <v>0</v>
      </c>
      <c r="AZ561" s="212">
        <v>0</v>
      </c>
      <c r="BA561" s="212">
        <v>0</v>
      </c>
      <c r="BB561" s="212">
        <v>289.42</v>
      </c>
      <c r="BC561" s="212">
        <v>0</v>
      </c>
      <c r="BD561" s="212">
        <v>1953203.07</v>
      </c>
      <c r="BE561" s="212">
        <v>0</v>
      </c>
      <c r="BF561" s="212">
        <v>0</v>
      </c>
      <c r="BG561" s="212">
        <v>0</v>
      </c>
      <c r="BH561" s="212">
        <v>13472.84</v>
      </c>
      <c r="BI561" s="212">
        <v>0</v>
      </c>
      <c r="BJ561" s="212">
        <v>0</v>
      </c>
      <c r="BK561" s="212">
        <v>0</v>
      </c>
      <c r="BL561" s="212">
        <v>0</v>
      </c>
      <c r="BM561" s="212">
        <v>25338149</v>
      </c>
      <c r="BN561" s="212">
        <v>0</v>
      </c>
      <c r="BO561" s="212">
        <v>0</v>
      </c>
      <c r="BP561" s="212">
        <v>0</v>
      </c>
      <c r="BQ561" s="212">
        <v>0</v>
      </c>
      <c r="BR561" s="212">
        <v>0</v>
      </c>
      <c r="BS561" s="212">
        <v>16035083.43</v>
      </c>
      <c r="BT561" s="212">
        <v>0</v>
      </c>
      <c r="BU561" s="212">
        <v>0</v>
      </c>
      <c r="BV561" s="212">
        <v>0</v>
      </c>
      <c r="BW561" s="212">
        <v>0</v>
      </c>
      <c r="BX561" s="212">
        <v>0</v>
      </c>
      <c r="BY561" s="212">
        <v>0</v>
      </c>
      <c r="BZ561" s="212">
        <v>0</v>
      </c>
      <c r="CA561" s="212">
        <v>0</v>
      </c>
      <c r="CB561" s="212">
        <v>0</v>
      </c>
      <c r="CC561" s="212">
        <v>0</v>
      </c>
      <c r="CD561" s="212">
        <v>0</v>
      </c>
      <c r="CE561" s="212">
        <v>0</v>
      </c>
      <c r="CF561" s="212">
        <v>0</v>
      </c>
      <c r="CG561" s="212">
        <v>0</v>
      </c>
      <c r="CH561" s="212">
        <v>0</v>
      </c>
      <c r="CI561" s="212">
        <v>2406.92</v>
      </c>
      <c r="CJ561" s="212">
        <v>0</v>
      </c>
      <c r="CK561" s="212">
        <v>0</v>
      </c>
      <c r="CL561" s="212">
        <v>0</v>
      </c>
      <c r="CM561" s="212">
        <v>0</v>
      </c>
    </row>
    <row r="562" spans="1:91" s="122" customFormat="1" ht="25.95" hidden="1" customHeight="1">
      <c r="A562" s="359"/>
      <c r="B562" s="122">
        <v>37</v>
      </c>
      <c r="C562" s="217" t="s">
        <v>727</v>
      </c>
      <c r="D562" s="212">
        <v>5933114.2999999998</v>
      </c>
      <c r="E562" s="212">
        <v>14253.650000000001</v>
      </c>
      <c r="F562" s="212">
        <v>29000.34</v>
      </c>
      <c r="G562" s="212">
        <v>34736.14</v>
      </c>
      <c r="H562" s="212">
        <v>218086.76</v>
      </c>
      <c r="I562" s="212">
        <v>795442.28999999992</v>
      </c>
      <c r="J562" s="212">
        <v>28979.079999999998</v>
      </c>
      <c r="K562" s="212">
        <v>3152833.81</v>
      </c>
      <c r="L562" s="212">
        <v>69536.87</v>
      </c>
      <c r="M562" s="212">
        <v>91721.96</v>
      </c>
      <c r="N562" s="212">
        <v>152494.19</v>
      </c>
      <c r="O562" s="212">
        <v>8476.9399999999987</v>
      </c>
      <c r="P562" s="212">
        <v>1522581</v>
      </c>
      <c r="Q562" s="212">
        <v>975740.68</v>
      </c>
      <c r="R562" s="212">
        <v>248567.01</v>
      </c>
      <c r="S562" s="212">
        <v>1172279.69</v>
      </c>
      <c r="T562" s="212">
        <v>167346.33000000002</v>
      </c>
      <c r="U562" s="212">
        <v>312331.58999999997</v>
      </c>
      <c r="V562" s="212">
        <v>109771.44</v>
      </c>
      <c r="W562" s="212">
        <v>169252.16999999998</v>
      </c>
      <c r="X562" s="212">
        <v>4170415.75</v>
      </c>
      <c r="Y562" s="212">
        <v>51460.58</v>
      </c>
      <c r="Z562" s="212">
        <v>394522.04999999993</v>
      </c>
      <c r="AA562" s="212">
        <v>212055.3</v>
      </c>
      <c r="AB562" s="212">
        <v>23765.850000000002</v>
      </c>
      <c r="AC562" s="212">
        <v>99022.65</v>
      </c>
      <c r="AD562" s="212">
        <v>517760.02</v>
      </c>
      <c r="AE562" s="212">
        <v>377658.97</v>
      </c>
      <c r="AF562" s="212">
        <v>120779.31</v>
      </c>
      <c r="AG562" s="212">
        <v>288775.77</v>
      </c>
      <c r="AH562" s="212">
        <v>70968.899999999994</v>
      </c>
      <c r="AI562" s="212">
        <v>451748.85</v>
      </c>
      <c r="AJ562" s="212">
        <v>64196.840000000004</v>
      </c>
      <c r="AK562" s="212">
        <v>116719.24</v>
      </c>
      <c r="AL562" s="212">
        <v>8245208.71</v>
      </c>
      <c r="AM562" s="212">
        <v>120963.84</v>
      </c>
      <c r="AN562" s="212">
        <v>89712.98000000001</v>
      </c>
      <c r="AO562" s="212">
        <v>1899648.43</v>
      </c>
      <c r="AP562" s="212">
        <v>191440.63</v>
      </c>
      <c r="AQ562" s="212">
        <v>88379.540000000008</v>
      </c>
      <c r="AR562" s="212">
        <v>37527.279999999999</v>
      </c>
      <c r="AS562" s="212">
        <v>937270.23</v>
      </c>
      <c r="AT562" s="212">
        <v>352934.42</v>
      </c>
      <c r="AU562" s="212">
        <v>208511.22999999998</v>
      </c>
      <c r="AV562" s="212">
        <v>93444.19</v>
      </c>
      <c r="AW562" s="212">
        <v>304370.96999999997</v>
      </c>
      <c r="AX562" s="212">
        <v>19097.5</v>
      </c>
      <c r="AY562" s="212">
        <v>214991.29</v>
      </c>
      <c r="AZ562" s="212">
        <v>134486.13</v>
      </c>
      <c r="BA562" s="212">
        <v>76781.279999999999</v>
      </c>
      <c r="BB562" s="212">
        <v>2021867.76</v>
      </c>
      <c r="BC562" s="212">
        <v>73000.76999999999</v>
      </c>
      <c r="BD562" s="212">
        <v>3884100.1100000003</v>
      </c>
      <c r="BE562" s="212">
        <v>8604973.0899999999</v>
      </c>
      <c r="BF562" s="212">
        <v>317187.60000000003</v>
      </c>
      <c r="BG562" s="212">
        <v>183853.34000000003</v>
      </c>
      <c r="BH562" s="212">
        <v>399406.77</v>
      </c>
      <c r="BI562" s="212">
        <v>6197.44</v>
      </c>
      <c r="BJ562" s="212">
        <v>41133.31</v>
      </c>
      <c r="BK562" s="212">
        <v>1422372.23</v>
      </c>
      <c r="BL562" s="212">
        <v>209539.89</v>
      </c>
      <c r="BM562" s="212">
        <v>2653233.0700000003</v>
      </c>
      <c r="BN562" s="212">
        <v>69903.58</v>
      </c>
      <c r="BO562" s="212">
        <v>89727.63</v>
      </c>
      <c r="BP562" s="212">
        <v>212065.16</v>
      </c>
      <c r="BQ562" s="212">
        <v>193597.97000000003</v>
      </c>
      <c r="BR562" s="212">
        <v>638164.32000000007</v>
      </c>
      <c r="BS562" s="212">
        <v>7390977.8300000001</v>
      </c>
      <c r="BT562" s="212">
        <v>161366.64000000001</v>
      </c>
      <c r="BU562" s="212">
        <v>268219.63</v>
      </c>
      <c r="BV562" s="212">
        <v>2423679.4900000002</v>
      </c>
      <c r="BW562" s="212">
        <v>86904.209999999992</v>
      </c>
      <c r="BX562" s="212">
        <v>215228.45</v>
      </c>
      <c r="BY562" s="212">
        <v>635698.08000000007</v>
      </c>
      <c r="BZ562" s="212">
        <v>88935.48000000001</v>
      </c>
      <c r="CA562" s="212">
        <v>569123.55000000005</v>
      </c>
      <c r="CB562" s="212">
        <v>281969.53000000003</v>
      </c>
      <c r="CC562" s="212">
        <v>588382.12</v>
      </c>
      <c r="CD562" s="212">
        <v>748178.15</v>
      </c>
      <c r="CE562" s="212">
        <v>1080118.48</v>
      </c>
      <c r="CF562" s="212">
        <v>398396.3</v>
      </c>
      <c r="CG562" s="212">
        <v>44557.9</v>
      </c>
      <c r="CH562" s="212">
        <v>71669.600000000006</v>
      </c>
      <c r="CI562" s="212">
        <v>48480.680000000008</v>
      </c>
      <c r="CJ562" s="212">
        <v>116304.33</v>
      </c>
      <c r="CK562" s="212">
        <v>1262118.46</v>
      </c>
      <c r="CL562" s="212">
        <v>263074.88</v>
      </c>
      <c r="CM562" s="212">
        <v>163744.78999999998</v>
      </c>
    </row>
    <row r="563" spans="1:91" s="122" customFormat="1" ht="25.95" hidden="1" customHeight="1">
      <c r="A563" s="359"/>
      <c r="B563" s="122">
        <v>38</v>
      </c>
      <c r="C563" s="217" t="s">
        <v>728</v>
      </c>
      <c r="D563" s="212">
        <v>42318859.800000004</v>
      </c>
      <c r="E563" s="212">
        <v>4076158.4599999995</v>
      </c>
      <c r="F563" s="212">
        <v>1979758.38</v>
      </c>
      <c r="G563" s="212">
        <v>3663236.4</v>
      </c>
      <c r="H563" s="212">
        <v>3144783.98</v>
      </c>
      <c r="I563" s="212">
        <v>2545362.17</v>
      </c>
      <c r="J563" s="212">
        <v>3023280.22</v>
      </c>
      <c r="K563" s="212">
        <v>6416807.2000000002</v>
      </c>
      <c r="L563" s="212">
        <v>3507869.14</v>
      </c>
      <c r="M563" s="212">
        <v>6495929.9300000006</v>
      </c>
      <c r="N563" s="212">
        <v>12126650.26</v>
      </c>
      <c r="O563" s="212">
        <v>3687938.55</v>
      </c>
      <c r="P563" s="212">
        <v>28726732.099999998</v>
      </c>
      <c r="Q563" s="212">
        <v>3921041.5600000005</v>
      </c>
      <c r="R563" s="212">
        <v>3967698.95</v>
      </c>
      <c r="S563" s="212">
        <v>8623804.6099999994</v>
      </c>
      <c r="T563" s="212">
        <v>4425215.5599999987</v>
      </c>
      <c r="U563" s="212">
        <v>4674475.79</v>
      </c>
      <c r="V563" s="212">
        <v>2294182.09</v>
      </c>
      <c r="W563" s="212">
        <v>4676859.6100000003</v>
      </c>
      <c r="X563" s="212">
        <v>60556438.739999995</v>
      </c>
      <c r="Y563" s="212">
        <v>4730278.8500000006</v>
      </c>
      <c r="Z563" s="212">
        <v>6535100.46</v>
      </c>
      <c r="AA563" s="212">
        <v>5114645.7000000011</v>
      </c>
      <c r="AB563" s="212">
        <v>2366688.33</v>
      </c>
      <c r="AC563" s="212">
        <v>2807703.4999999995</v>
      </c>
      <c r="AD563" s="212">
        <v>4353218.9000000004</v>
      </c>
      <c r="AE563" s="212">
        <v>11180284.68</v>
      </c>
      <c r="AF563" s="212">
        <v>3008671.5199999991</v>
      </c>
      <c r="AG563" s="212">
        <v>2948928.45</v>
      </c>
      <c r="AH563" s="212">
        <v>4588230.5599999996</v>
      </c>
      <c r="AI563" s="212">
        <v>5128134.1399999987</v>
      </c>
      <c r="AJ563" s="212">
        <v>4577856.88</v>
      </c>
      <c r="AK563" s="212">
        <v>3716313.6199999996</v>
      </c>
      <c r="AL563" s="212">
        <v>76187720.650000006</v>
      </c>
      <c r="AM563" s="212">
        <v>3832278.5300000003</v>
      </c>
      <c r="AN563" s="212">
        <v>2342232.5399999996</v>
      </c>
      <c r="AO563" s="212">
        <v>6587364.0300000003</v>
      </c>
      <c r="AP563" s="212">
        <v>6798216.5100000007</v>
      </c>
      <c r="AQ563" s="212">
        <v>5120543.79</v>
      </c>
      <c r="AR563" s="212">
        <v>2211332.6499999994</v>
      </c>
      <c r="AS563" s="212">
        <v>27017020.57</v>
      </c>
      <c r="AT563" s="212">
        <v>4932227.32</v>
      </c>
      <c r="AU563" s="212">
        <v>8570251.4100000001</v>
      </c>
      <c r="AV563" s="212">
        <v>5897077.4000000004</v>
      </c>
      <c r="AW563" s="212">
        <v>2695417.6299999994</v>
      </c>
      <c r="AX563" s="212">
        <v>2343245.8200000003</v>
      </c>
      <c r="AY563" s="212">
        <v>4086225.0400000005</v>
      </c>
      <c r="AZ563" s="212">
        <v>4096444.9800000004</v>
      </c>
      <c r="BA563" s="212">
        <v>5274078.5899999989</v>
      </c>
      <c r="BB563" s="212">
        <v>29493311.810000002</v>
      </c>
      <c r="BC563" s="212">
        <v>5067476.9799999995</v>
      </c>
      <c r="BD563" s="212">
        <v>47865941.299999997</v>
      </c>
      <c r="BE563" s="212">
        <v>9442954</v>
      </c>
      <c r="BF563" s="212">
        <v>2118536.5900000003</v>
      </c>
      <c r="BG563" s="212">
        <v>7799476.8799999999</v>
      </c>
      <c r="BH563" s="212">
        <v>32150181.619999994</v>
      </c>
      <c r="BI563" s="212">
        <v>2570280.4200000004</v>
      </c>
      <c r="BJ563" s="212">
        <v>4458672.3299999991</v>
      </c>
      <c r="BK563" s="212">
        <v>2691957.13</v>
      </c>
      <c r="BL563" s="212">
        <v>4477056.7500000009</v>
      </c>
      <c r="BM563" s="212">
        <v>33904752.399999999</v>
      </c>
      <c r="BN563" s="212">
        <v>7064790.4499999983</v>
      </c>
      <c r="BO563" s="212">
        <v>6475074.8599999994</v>
      </c>
      <c r="BP563" s="212">
        <v>8455116.790000001</v>
      </c>
      <c r="BQ563" s="212">
        <v>5830305.7199999997</v>
      </c>
      <c r="BR563" s="212">
        <v>4950582.1400000015</v>
      </c>
      <c r="BS563" s="212">
        <v>123559127.61000001</v>
      </c>
      <c r="BT563" s="212">
        <v>5546571.96</v>
      </c>
      <c r="BU563" s="212">
        <v>3559245.61</v>
      </c>
      <c r="BV563" s="212">
        <v>35557219.530000001</v>
      </c>
      <c r="BW563" s="212">
        <v>2711455.6</v>
      </c>
      <c r="BX563" s="212">
        <v>5482222.4500000002</v>
      </c>
      <c r="BY563" s="212">
        <v>19519282.619999997</v>
      </c>
      <c r="BZ563" s="212">
        <v>4091850.14</v>
      </c>
      <c r="CA563" s="212">
        <v>3381245.55</v>
      </c>
      <c r="CB563" s="212">
        <v>4752391.7299999995</v>
      </c>
      <c r="CC563" s="212">
        <v>5184681.4899999993</v>
      </c>
      <c r="CD563" s="212">
        <v>15636600.51</v>
      </c>
      <c r="CE563" s="212">
        <v>4626258.3899999997</v>
      </c>
      <c r="CF563" s="212">
        <v>12804719.960000001</v>
      </c>
      <c r="CG563" s="212">
        <v>3409911.35</v>
      </c>
      <c r="CH563" s="212">
        <v>2422963.42</v>
      </c>
      <c r="CI563" s="212">
        <v>3046832.37</v>
      </c>
      <c r="CJ563" s="212">
        <v>1993635.46</v>
      </c>
      <c r="CK563" s="212">
        <v>17852518.170000002</v>
      </c>
      <c r="CL563" s="212">
        <v>4408792.4899999993</v>
      </c>
      <c r="CM563" s="212">
        <v>3599996.5900000003</v>
      </c>
    </row>
    <row r="564" spans="1:91" s="220" customFormat="1" ht="25.95" hidden="1" customHeight="1">
      <c r="A564" s="359"/>
      <c r="C564" s="221" t="s">
        <v>729</v>
      </c>
      <c r="D564" s="219">
        <v>539355469.61000001</v>
      </c>
      <c r="E564" s="219">
        <v>68275645.170000002</v>
      </c>
      <c r="F564" s="219">
        <v>61562774.610000022</v>
      </c>
      <c r="G564" s="219">
        <v>68833695.569999993</v>
      </c>
      <c r="H564" s="219">
        <v>41508472.429999992</v>
      </c>
      <c r="I564" s="219">
        <v>73665765.040000007</v>
      </c>
      <c r="J564" s="219">
        <v>94540550.860000014</v>
      </c>
      <c r="K564" s="219">
        <v>150808529.12</v>
      </c>
      <c r="L564" s="219">
        <v>67202551.23999998</v>
      </c>
      <c r="M564" s="219">
        <v>80319564.49000001</v>
      </c>
      <c r="N564" s="219">
        <v>171595121.39999998</v>
      </c>
      <c r="O564" s="219">
        <v>25264843.190000005</v>
      </c>
      <c r="P564" s="219">
        <v>381941540.34000009</v>
      </c>
      <c r="Q564" s="219">
        <v>73776207.320000023</v>
      </c>
      <c r="R564" s="219">
        <v>96864897.890000015</v>
      </c>
      <c r="S564" s="219">
        <v>120822015.33000001</v>
      </c>
      <c r="T564" s="219">
        <v>69416860.329999998</v>
      </c>
      <c r="U564" s="219">
        <v>67226811.780000016</v>
      </c>
      <c r="V564" s="219">
        <v>61442840.959999993</v>
      </c>
      <c r="W564" s="219">
        <v>37005362.140000008</v>
      </c>
      <c r="X564" s="219">
        <v>699096648.62</v>
      </c>
      <c r="Y564" s="219">
        <v>54405997.029999994</v>
      </c>
      <c r="Z564" s="219">
        <v>82055988.10999997</v>
      </c>
      <c r="AA564" s="219">
        <v>62502804.060000002</v>
      </c>
      <c r="AB564" s="219">
        <v>36154289.700000003</v>
      </c>
      <c r="AC564" s="219">
        <v>41421219.290000014</v>
      </c>
      <c r="AD564" s="219">
        <v>51996723.530000001</v>
      </c>
      <c r="AE564" s="219">
        <v>183651517.63999999</v>
      </c>
      <c r="AF564" s="219">
        <v>46047587.019999996</v>
      </c>
      <c r="AG564" s="219">
        <v>53235039.180000007</v>
      </c>
      <c r="AH564" s="219">
        <v>67771836.620000005</v>
      </c>
      <c r="AI564" s="219">
        <v>100248137.88999999</v>
      </c>
      <c r="AJ564" s="219">
        <v>57938176.660000004</v>
      </c>
      <c r="AK564" s="219">
        <v>40150871.369999997</v>
      </c>
      <c r="AL564" s="219">
        <v>1348607590.2600002</v>
      </c>
      <c r="AM564" s="219">
        <v>63856543.350000009</v>
      </c>
      <c r="AN564" s="219">
        <v>46373068.529999994</v>
      </c>
      <c r="AO564" s="219">
        <v>125775831.53000002</v>
      </c>
      <c r="AP564" s="219">
        <v>108072638.88</v>
      </c>
      <c r="AQ564" s="219">
        <v>67048480.529999994</v>
      </c>
      <c r="AR564" s="219">
        <v>31255040.830000002</v>
      </c>
      <c r="AS564" s="219">
        <v>316623997.83999997</v>
      </c>
      <c r="AT564" s="219">
        <v>58192225.859999985</v>
      </c>
      <c r="AU564" s="219">
        <v>116634108.11999996</v>
      </c>
      <c r="AV564" s="219">
        <v>100857070.34</v>
      </c>
      <c r="AW564" s="219">
        <v>56550178.07</v>
      </c>
      <c r="AX564" s="219">
        <v>36179769.780000009</v>
      </c>
      <c r="AY564" s="219">
        <v>61787180.180000015</v>
      </c>
      <c r="AZ564" s="219">
        <v>55624784.800000012</v>
      </c>
      <c r="BA564" s="219">
        <v>49668728.959999993</v>
      </c>
      <c r="BB564" s="219">
        <v>333510915.24999994</v>
      </c>
      <c r="BC564" s="219">
        <v>51488700.479999997</v>
      </c>
      <c r="BD564" s="219">
        <v>614259368.53999996</v>
      </c>
      <c r="BE564" s="219">
        <v>154658149.37</v>
      </c>
      <c r="BF564" s="219">
        <v>50128700.410000004</v>
      </c>
      <c r="BG564" s="219">
        <v>61852265.770000011</v>
      </c>
      <c r="BH564" s="219">
        <v>342191517.31</v>
      </c>
      <c r="BI564" s="219">
        <v>36171678.649999999</v>
      </c>
      <c r="BJ564" s="219">
        <v>29974648.849999994</v>
      </c>
      <c r="BK564" s="219">
        <v>47245479.389999993</v>
      </c>
      <c r="BL564" s="219">
        <v>41564464.310000002</v>
      </c>
      <c r="BM564" s="219">
        <v>425289428.82999998</v>
      </c>
      <c r="BN564" s="219">
        <v>100951856.41</v>
      </c>
      <c r="BO564" s="219">
        <v>74376418.000000015</v>
      </c>
      <c r="BP564" s="219">
        <v>123306075.24000001</v>
      </c>
      <c r="BQ564" s="219">
        <v>82738972.920000002</v>
      </c>
      <c r="BR564" s="219">
        <v>59033563.859999992</v>
      </c>
      <c r="BS564" s="219">
        <v>2157027401.3899999</v>
      </c>
      <c r="BT564" s="219">
        <v>78337157.249999985</v>
      </c>
      <c r="BU564" s="219">
        <v>70711959.370000005</v>
      </c>
      <c r="BV564" s="219">
        <v>354521322.84000003</v>
      </c>
      <c r="BW564" s="219">
        <v>26273128.990000002</v>
      </c>
      <c r="BX564" s="219">
        <v>61483907.039999999</v>
      </c>
      <c r="BY564" s="219">
        <v>184236252.41</v>
      </c>
      <c r="BZ564" s="219">
        <v>46034832.899999999</v>
      </c>
      <c r="CA564" s="219">
        <v>47385613.329999998</v>
      </c>
      <c r="CB564" s="219">
        <v>61458149.480000004</v>
      </c>
      <c r="CC564" s="219">
        <v>95153027.87999998</v>
      </c>
      <c r="CD564" s="219">
        <v>167723412.16000003</v>
      </c>
      <c r="CE564" s="219">
        <v>85868197.030000016</v>
      </c>
      <c r="CF564" s="219">
        <v>147252564.24000001</v>
      </c>
      <c r="CG564" s="219">
        <v>44802565.299999997</v>
      </c>
      <c r="CH564" s="219">
        <v>41313892.759999998</v>
      </c>
      <c r="CI564" s="219">
        <v>43942598.790000007</v>
      </c>
      <c r="CJ564" s="219">
        <v>41191641.840000004</v>
      </c>
      <c r="CK564" s="219">
        <v>199740810.11000001</v>
      </c>
      <c r="CL564" s="219">
        <v>37253496.399999999</v>
      </c>
      <c r="CM564" s="219">
        <v>33353373.370000001</v>
      </c>
    </row>
    <row r="565" spans="1:91" s="122" customFormat="1" ht="25.95" customHeight="1"/>
    <row r="566" spans="1:91" s="122" customFormat="1" ht="25.95" customHeight="1"/>
    <row r="567" spans="1:91" s="122" customFormat="1" ht="25.95" customHeight="1"/>
    <row r="568" spans="1:91" s="122" customFormat="1" ht="25.95" customHeight="1"/>
    <row r="569" spans="1:91" s="122" customFormat="1" ht="25.95" customHeight="1"/>
  </sheetData>
  <autoFilter ref="A3:CM445"/>
  <mergeCells count="1">
    <mergeCell ref="A516:A56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3"/>
  <sheetViews>
    <sheetView zoomScale="70" zoomScaleNormal="70" workbookViewId="0">
      <pane ySplit="2" topLeftCell="A3" activePane="bottomLeft" state="frozen"/>
      <selection pane="bottomLeft" activeCell="K12" sqref="K12"/>
    </sheetView>
  </sheetViews>
  <sheetFormatPr defaultColWidth="8.6640625" defaultRowHeight="24.6"/>
  <cols>
    <col min="1" max="1" width="8.6640625" style="162"/>
    <col min="2" max="2" width="11.6640625" style="292" customWidth="1"/>
    <col min="3" max="3" width="7.6640625" style="292" customWidth="1"/>
    <col min="4" max="5" width="15.44140625" style="183" customWidth="1"/>
    <col min="6" max="6" width="30" style="162" customWidth="1"/>
    <col min="7" max="7" width="14.44140625" style="162" customWidth="1"/>
    <col min="8" max="8" width="13.88671875" style="162" customWidth="1"/>
    <col min="9" max="9" width="14.33203125" style="162" customWidth="1"/>
    <col min="10" max="10" width="12.5546875" style="162" bestFit="1" customWidth="1"/>
    <col min="11" max="11" width="14.21875" style="162" customWidth="1"/>
    <col min="12" max="12" width="13.88671875" style="162" customWidth="1"/>
    <col min="13" max="14" width="14.21875" style="162" customWidth="1"/>
    <col min="15" max="15" width="13.21875" style="162" customWidth="1"/>
    <col min="16" max="16" width="13.44140625" style="162" customWidth="1"/>
    <col min="17" max="17" width="14.44140625" style="162" customWidth="1"/>
    <col min="18" max="18" width="12" style="162" customWidth="1"/>
    <col min="19" max="19" width="15.44140625" style="162" customWidth="1"/>
    <col min="20" max="21" width="14.6640625" style="162" customWidth="1"/>
    <col min="22" max="22" width="16.5546875" style="162" customWidth="1"/>
    <col min="23" max="23" width="13.6640625" style="162" customWidth="1"/>
    <col min="24" max="24" width="12.5546875" style="162" customWidth="1"/>
    <col min="25" max="25" width="14.44140625" style="162" customWidth="1"/>
    <col min="26" max="26" width="18.21875" style="162" customWidth="1"/>
    <col min="27" max="27" width="8.6640625" style="162"/>
    <col min="28" max="51" width="9" customWidth="1"/>
    <col min="52" max="16384" width="8.6640625" style="162"/>
  </cols>
  <sheetData>
    <row r="1" spans="1:27">
      <c r="B1" s="291"/>
      <c r="C1" s="291"/>
      <c r="D1" s="284"/>
      <c r="E1" s="284"/>
      <c r="F1" s="286"/>
      <c r="G1" s="360" t="s">
        <v>690</v>
      </c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158"/>
      <c r="W1" s="159"/>
      <c r="X1" s="160"/>
      <c r="Y1" s="160"/>
      <c r="Z1" s="161" t="s">
        <v>691</v>
      </c>
    </row>
    <row r="2" spans="1:27" ht="76.2" customHeight="1">
      <c r="B2" s="291"/>
      <c r="C2" s="291"/>
      <c r="D2" s="284"/>
      <c r="E2" s="284"/>
      <c r="F2" s="285"/>
      <c r="G2" s="361" t="s">
        <v>270</v>
      </c>
      <c r="H2" s="361"/>
      <c r="I2" s="361"/>
      <c r="J2" s="361"/>
      <c r="K2" s="288" t="s">
        <v>276</v>
      </c>
      <c r="L2" s="288" t="s">
        <v>275</v>
      </c>
      <c r="M2" s="288" t="s">
        <v>692</v>
      </c>
      <c r="N2" s="288" t="s">
        <v>693</v>
      </c>
      <c r="O2" s="288" t="s">
        <v>694</v>
      </c>
      <c r="P2" s="287" t="s">
        <v>695</v>
      </c>
      <c r="Q2" s="288" t="s">
        <v>142</v>
      </c>
      <c r="R2" s="287" t="s">
        <v>696</v>
      </c>
      <c r="S2" s="288" t="s">
        <v>697</v>
      </c>
      <c r="T2" s="288" t="s">
        <v>698</v>
      </c>
      <c r="U2" s="288" t="s">
        <v>699</v>
      </c>
      <c r="V2" s="163" t="s">
        <v>700</v>
      </c>
      <c r="W2" s="164" t="s">
        <v>701</v>
      </c>
      <c r="X2" s="165" t="s">
        <v>702</v>
      </c>
      <c r="Y2" s="165" t="s">
        <v>703</v>
      </c>
      <c r="Z2" s="166" t="s">
        <v>1339</v>
      </c>
    </row>
    <row r="3" spans="1:27" ht="70.5" customHeight="1">
      <c r="A3" s="293" t="s">
        <v>1349</v>
      </c>
      <c r="B3" s="293" t="s">
        <v>1348</v>
      </c>
      <c r="C3" s="121" t="s">
        <v>247</v>
      </c>
      <c r="D3" s="121" t="s">
        <v>42</v>
      </c>
      <c r="E3" s="121" t="s">
        <v>164</v>
      </c>
      <c r="F3" s="121" t="s">
        <v>1347</v>
      </c>
      <c r="G3" s="167" t="s">
        <v>704</v>
      </c>
      <c r="H3" s="167" t="s">
        <v>705</v>
      </c>
      <c r="I3" s="167" t="s">
        <v>706</v>
      </c>
      <c r="J3" s="167" t="s">
        <v>707</v>
      </c>
      <c r="K3" s="289">
        <v>5</v>
      </c>
      <c r="L3" s="289">
        <v>6</v>
      </c>
      <c r="M3" s="289">
        <v>7</v>
      </c>
      <c r="N3" s="289">
        <v>8</v>
      </c>
      <c r="O3" s="289">
        <v>9</v>
      </c>
      <c r="P3" s="289">
        <v>10</v>
      </c>
      <c r="Q3" s="289">
        <v>11</v>
      </c>
      <c r="R3" s="289">
        <v>12</v>
      </c>
      <c r="S3" s="289">
        <v>13</v>
      </c>
      <c r="T3" s="289">
        <v>14</v>
      </c>
      <c r="U3" s="289">
        <v>15</v>
      </c>
      <c r="V3" s="169">
        <v>16</v>
      </c>
      <c r="W3" s="170">
        <v>17</v>
      </c>
      <c r="X3" s="168">
        <v>18</v>
      </c>
      <c r="Y3" s="168">
        <v>19</v>
      </c>
      <c r="Z3" s="171"/>
      <c r="AA3" s="122"/>
    </row>
    <row r="4" spans="1:27">
      <c r="A4" s="294">
        <v>72</v>
      </c>
      <c r="B4" s="237">
        <v>1</v>
      </c>
      <c r="C4" s="237">
        <v>1</v>
      </c>
      <c r="D4" s="212" t="s">
        <v>45</v>
      </c>
      <c r="E4" s="212" t="s">
        <v>159</v>
      </c>
      <c r="F4" s="282" t="s">
        <v>315</v>
      </c>
      <c r="G4" s="213">
        <v>3876995.1500000004</v>
      </c>
      <c r="H4" s="212">
        <v>1158027.5899999999</v>
      </c>
      <c r="I4" s="213">
        <v>841316.06</v>
      </c>
      <c r="J4" s="212">
        <v>0</v>
      </c>
      <c r="K4" s="212">
        <v>232163</v>
      </c>
      <c r="L4" s="213">
        <v>3415186.21</v>
      </c>
      <c r="M4" s="212">
        <v>54086</v>
      </c>
      <c r="N4" s="213">
        <v>1000</v>
      </c>
      <c r="O4" s="212">
        <v>380383.1700000001</v>
      </c>
      <c r="P4" s="213">
        <v>2000</v>
      </c>
      <c r="Q4" s="212">
        <v>220719</v>
      </c>
      <c r="R4" s="213">
        <v>11747.78</v>
      </c>
      <c r="S4" s="212">
        <v>73000</v>
      </c>
      <c r="T4" s="213">
        <v>0</v>
      </c>
      <c r="U4" s="212">
        <v>873710</v>
      </c>
      <c r="V4" s="213">
        <v>6840494.9100000001</v>
      </c>
      <c r="W4" s="212">
        <v>277931</v>
      </c>
      <c r="X4" s="213">
        <v>0</v>
      </c>
      <c r="Y4" s="212">
        <v>3071850.3000000003</v>
      </c>
      <c r="Z4" s="64">
        <f t="shared" ref="Z4:Z35" si="0">SUM(G4:Y4)</f>
        <v>21330610.170000002</v>
      </c>
      <c r="AA4" s="122"/>
    </row>
    <row r="5" spans="1:27">
      <c r="A5" s="294">
        <v>25</v>
      </c>
      <c r="B5" s="237">
        <v>2</v>
      </c>
      <c r="C5" s="237">
        <v>1</v>
      </c>
      <c r="D5" s="212" t="s">
        <v>53</v>
      </c>
      <c r="E5" s="212" t="s">
        <v>160</v>
      </c>
      <c r="F5" s="282" t="s">
        <v>336</v>
      </c>
      <c r="G5" s="213">
        <v>11873953.039999999</v>
      </c>
      <c r="H5" s="212">
        <v>370765</v>
      </c>
      <c r="I5" s="213">
        <v>9634988.2899999991</v>
      </c>
      <c r="J5" s="212">
        <v>91750</v>
      </c>
      <c r="K5" s="212">
        <v>338562.5</v>
      </c>
      <c r="L5" s="213">
        <v>2176171.5000000005</v>
      </c>
      <c r="M5" s="212">
        <v>132155</v>
      </c>
      <c r="N5" s="213">
        <v>15415</v>
      </c>
      <c r="O5" s="212">
        <v>361683.06</v>
      </c>
      <c r="P5" s="213">
        <v>0</v>
      </c>
      <c r="Q5" s="212">
        <v>781673</v>
      </c>
      <c r="R5" s="213">
        <v>108428.04999999999</v>
      </c>
      <c r="S5" s="212">
        <v>434733.8</v>
      </c>
      <c r="T5" s="213">
        <v>0</v>
      </c>
      <c r="U5" s="212">
        <v>0</v>
      </c>
      <c r="V5" s="213">
        <v>11025758.65</v>
      </c>
      <c r="W5" s="212">
        <v>419888.94</v>
      </c>
      <c r="X5" s="213">
        <v>0</v>
      </c>
      <c r="Y5" s="212">
        <v>1052377.75</v>
      </c>
      <c r="Z5" s="64">
        <f t="shared" si="0"/>
        <v>38818303.579999998</v>
      </c>
      <c r="AA5" s="122"/>
    </row>
    <row r="6" spans="1:27">
      <c r="A6" s="294">
        <v>20</v>
      </c>
      <c r="B6" s="237">
        <v>3</v>
      </c>
      <c r="C6" s="237">
        <v>1</v>
      </c>
      <c r="D6" s="212" t="s">
        <v>55</v>
      </c>
      <c r="E6" s="212" t="s">
        <v>158</v>
      </c>
      <c r="F6" s="282" t="s">
        <v>304</v>
      </c>
      <c r="G6" s="213">
        <v>13296176.500000002</v>
      </c>
      <c r="H6" s="212">
        <v>749014.43</v>
      </c>
      <c r="I6" s="213">
        <v>5606326.71</v>
      </c>
      <c r="J6" s="212">
        <v>99800</v>
      </c>
      <c r="K6" s="212">
        <v>547918.96</v>
      </c>
      <c r="L6" s="213">
        <v>2746422.77</v>
      </c>
      <c r="M6" s="212">
        <v>89508.5</v>
      </c>
      <c r="N6" s="213">
        <v>1795</v>
      </c>
      <c r="O6" s="212">
        <v>432237.45999999996</v>
      </c>
      <c r="P6" s="213">
        <v>22000</v>
      </c>
      <c r="Q6" s="212">
        <v>858517</v>
      </c>
      <c r="R6" s="213">
        <v>22681.919999999984</v>
      </c>
      <c r="S6" s="212">
        <v>488414.09</v>
      </c>
      <c r="T6" s="213">
        <v>0</v>
      </c>
      <c r="U6" s="212">
        <v>0</v>
      </c>
      <c r="V6" s="213">
        <v>11209922.060000001</v>
      </c>
      <c r="W6" s="212">
        <v>442150.92</v>
      </c>
      <c r="X6" s="213">
        <v>0</v>
      </c>
      <c r="Y6" s="212">
        <v>1235359.9300000002</v>
      </c>
      <c r="Z6" s="64">
        <f t="shared" si="0"/>
        <v>37848246.250000007</v>
      </c>
      <c r="AA6" s="122"/>
    </row>
    <row r="7" spans="1:27">
      <c r="A7" s="294">
        <v>41</v>
      </c>
      <c r="B7" s="237">
        <v>4</v>
      </c>
      <c r="C7" s="237">
        <v>1</v>
      </c>
      <c r="D7" s="212" t="s">
        <v>49</v>
      </c>
      <c r="E7" s="212" t="s">
        <v>162</v>
      </c>
      <c r="F7" s="282" t="s">
        <v>361</v>
      </c>
      <c r="G7" s="213">
        <v>10049208.08</v>
      </c>
      <c r="H7" s="212">
        <v>286121.28000000003</v>
      </c>
      <c r="I7" s="213">
        <v>4457961.3499999996</v>
      </c>
      <c r="J7" s="212">
        <v>117300</v>
      </c>
      <c r="K7" s="212">
        <v>235103.06</v>
      </c>
      <c r="L7" s="213">
        <v>1447828.74</v>
      </c>
      <c r="M7" s="212">
        <v>92595</v>
      </c>
      <c r="N7" s="213">
        <v>0</v>
      </c>
      <c r="O7" s="212">
        <v>574834.54</v>
      </c>
      <c r="P7" s="213">
        <v>2720</v>
      </c>
      <c r="Q7" s="212">
        <v>338472.5</v>
      </c>
      <c r="R7" s="213">
        <v>0</v>
      </c>
      <c r="S7" s="212">
        <v>0</v>
      </c>
      <c r="T7" s="213">
        <v>0</v>
      </c>
      <c r="U7" s="212">
        <v>0</v>
      </c>
      <c r="V7" s="213">
        <v>10154170</v>
      </c>
      <c r="W7" s="212">
        <v>427343.86</v>
      </c>
      <c r="X7" s="213">
        <v>0</v>
      </c>
      <c r="Y7" s="212">
        <v>1328446.83</v>
      </c>
      <c r="Z7" s="64">
        <f t="shared" si="0"/>
        <v>29512105.240000002</v>
      </c>
      <c r="AA7" s="122"/>
    </row>
    <row r="8" spans="1:27">
      <c r="A8" s="294">
        <v>88</v>
      </c>
      <c r="B8" s="237">
        <v>5</v>
      </c>
      <c r="C8" s="237">
        <v>1</v>
      </c>
      <c r="D8" s="212" t="s">
        <v>45</v>
      </c>
      <c r="E8" s="212" t="s">
        <v>166</v>
      </c>
      <c r="F8" s="282" t="s">
        <v>331</v>
      </c>
      <c r="G8" s="213">
        <v>14903904.120000001</v>
      </c>
      <c r="H8" s="212">
        <v>2528322.23</v>
      </c>
      <c r="I8" s="213">
        <v>2315516.63</v>
      </c>
      <c r="J8" s="212">
        <v>9250</v>
      </c>
      <c r="K8" s="212">
        <v>699445.9</v>
      </c>
      <c r="L8" s="213">
        <v>1772580.72</v>
      </c>
      <c r="M8" s="212">
        <v>256781.4</v>
      </c>
      <c r="N8" s="213">
        <v>0</v>
      </c>
      <c r="O8" s="212">
        <v>199366.67</v>
      </c>
      <c r="P8" s="213">
        <v>12262.76</v>
      </c>
      <c r="Q8" s="212">
        <v>608804.19999999995</v>
      </c>
      <c r="R8" s="213">
        <v>0</v>
      </c>
      <c r="S8" s="212">
        <v>0</v>
      </c>
      <c r="T8" s="213">
        <v>0</v>
      </c>
      <c r="U8" s="212">
        <v>0</v>
      </c>
      <c r="V8" s="213">
        <v>7971789.6699999999</v>
      </c>
      <c r="W8" s="212">
        <v>311857.2</v>
      </c>
      <c r="X8" s="213">
        <v>0</v>
      </c>
      <c r="Y8" s="212">
        <v>3281477.44</v>
      </c>
      <c r="Z8" s="64">
        <f t="shared" si="0"/>
        <v>34871358.939999998</v>
      </c>
      <c r="AA8" s="122"/>
    </row>
    <row r="9" spans="1:27">
      <c r="A9" s="294">
        <v>59</v>
      </c>
      <c r="B9" s="237">
        <v>6</v>
      </c>
      <c r="C9" s="237">
        <v>1</v>
      </c>
      <c r="D9" s="212" t="s">
        <v>47</v>
      </c>
      <c r="E9" s="212" t="s">
        <v>161</v>
      </c>
      <c r="F9" s="282" t="s">
        <v>352</v>
      </c>
      <c r="G9" s="213">
        <v>9123976.4300000016</v>
      </c>
      <c r="H9" s="212">
        <v>1544271.22</v>
      </c>
      <c r="I9" s="213">
        <v>1073256.81</v>
      </c>
      <c r="J9" s="212">
        <v>13600</v>
      </c>
      <c r="K9" s="212">
        <v>232547.27</v>
      </c>
      <c r="L9" s="213">
        <v>1550825.66</v>
      </c>
      <c r="M9" s="212">
        <v>276452</v>
      </c>
      <c r="N9" s="213">
        <v>0</v>
      </c>
      <c r="O9" s="212">
        <v>244452.05</v>
      </c>
      <c r="P9" s="213">
        <v>700</v>
      </c>
      <c r="Q9" s="212">
        <v>549488</v>
      </c>
      <c r="R9" s="213">
        <v>14164.7</v>
      </c>
      <c r="S9" s="212">
        <v>0</v>
      </c>
      <c r="T9" s="213">
        <v>5700000</v>
      </c>
      <c r="U9" s="212">
        <v>1000</v>
      </c>
      <c r="V9" s="213">
        <v>7478206.6699999999</v>
      </c>
      <c r="W9" s="212">
        <v>342573.3</v>
      </c>
      <c r="X9" s="213">
        <v>0</v>
      </c>
      <c r="Y9" s="212">
        <v>1353737.43</v>
      </c>
      <c r="Z9" s="64">
        <f t="shared" si="0"/>
        <v>29499251.540000003</v>
      </c>
      <c r="AA9" s="122"/>
    </row>
    <row r="10" spans="1:27">
      <c r="A10" s="294">
        <v>12</v>
      </c>
      <c r="B10" s="237">
        <v>7</v>
      </c>
      <c r="C10" s="237">
        <v>1</v>
      </c>
      <c r="D10" s="212" t="s">
        <v>51</v>
      </c>
      <c r="E10" s="212" t="s">
        <v>163</v>
      </c>
      <c r="F10" s="282" t="s">
        <v>384</v>
      </c>
      <c r="G10" s="213">
        <v>11571962.270000001</v>
      </c>
      <c r="H10" s="212">
        <v>284496.71000000002</v>
      </c>
      <c r="I10" s="213">
        <v>3097679.08</v>
      </c>
      <c r="J10" s="212">
        <v>58750</v>
      </c>
      <c r="K10" s="212">
        <v>369824.44</v>
      </c>
      <c r="L10" s="213">
        <v>1161131.96</v>
      </c>
      <c r="M10" s="212">
        <v>110269</v>
      </c>
      <c r="N10" s="213">
        <v>0</v>
      </c>
      <c r="O10" s="212">
        <v>238803.01</v>
      </c>
      <c r="P10" s="213">
        <v>9568.25</v>
      </c>
      <c r="Q10" s="212">
        <v>258959.5</v>
      </c>
      <c r="R10" s="213">
        <v>7314.25</v>
      </c>
      <c r="S10" s="212">
        <v>0</v>
      </c>
      <c r="T10" s="213">
        <v>0</v>
      </c>
      <c r="U10" s="212">
        <v>0</v>
      </c>
      <c r="V10" s="213">
        <v>5956393.2300000004</v>
      </c>
      <c r="W10" s="212">
        <v>255215.12</v>
      </c>
      <c r="X10" s="213">
        <v>0</v>
      </c>
      <c r="Y10" s="212">
        <v>3237280.4699999997</v>
      </c>
      <c r="Z10" s="64">
        <f t="shared" si="0"/>
        <v>26617647.290000003</v>
      </c>
      <c r="AA10" s="122"/>
    </row>
    <row r="11" spans="1:27">
      <c r="A11" s="294">
        <v>83</v>
      </c>
      <c r="B11" s="237">
        <v>8</v>
      </c>
      <c r="C11" s="237">
        <v>2</v>
      </c>
      <c r="D11" s="212" t="s">
        <v>45</v>
      </c>
      <c r="E11" s="212" t="s">
        <v>197</v>
      </c>
      <c r="F11" s="282" t="s">
        <v>326</v>
      </c>
      <c r="G11" s="213">
        <v>16506860.370000005</v>
      </c>
      <c r="H11" s="212">
        <v>1568058.1400000001</v>
      </c>
      <c r="I11" s="213">
        <v>4790017.1500000004</v>
      </c>
      <c r="J11" s="212">
        <v>34300</v>
      </c>
      <c r="K11" s="212">
        <v>521501.5</v>
      </c>
      <c r="L11" s="213">
        <v>1757184.95</v>
      </c>
      <c r="M11" s="212">
        <v>187014</v>
      </c>
      <c r="N11" s="213">
        <v>0</v>
      </c>
      <c r="O11" s="212">
        <v>298503.46999999997</v>
      </c>
      <c r="P11" s="213">
        <v>7711</v>
      </c>
      <c r="Q11" s="212">
        <v>702999</v>
      </c>
      <c r="R11" s="213">
        <v>0</v>
      </c>
      <c r="S11" s="212">
        <v>0</v>
      </c>
      <c r="T11" s="213">
        <v>0</v>
      </c>
      <c r="U11" s="212">
        <v>0</v>
      </c>
      <c r="V11" s="213">
        <v>14925616.779999999</v>
      </c>
      <c r="W11" s="212">
        <v>531601.57999999996</v>
      </c>
      <c r="X11" s="213">
        <v>0</v>
      </c>
      <c r="Y11" s="212">
        <v>1705455.63</v>
      </c>
      <c r="Z11" s="64">
        <f t="shared" si="0"/>
        <v>43536823.57</v>
      </c>
      <c r="AA11" s="122"/>
    </row>
    <row r="12" spans="1:27">
      <c r="A12" s="294">
        <v>84</v>
      </c>
      <c r="B12" s="237">
        <v>9</v>
      </c>
      <c r="C12" s="237">
        <v>2</v>
      </c>
      <c r="D12" s="212" t="s">
        <v>45</v>
      </c>
      <c r="E12" s="212" t="s">
        <v>198</v>
      </c>
      <c r="F12" s="282" t="s">
        <v>327</v>
      </c>
      <c r="G12" s="213">
        <v>19409428.580000002</v>
      </c>
      <c r="H12" s="212">
        <v>377862.77</v>
      </c>
      <c r="I12" s="213">
        <v>8693010.9299999997</v>
      </c>
      <c r="J12" s="212">
        <v>52750</v>
      </c>
      <c r="K12" s="212">
        <v>515936.75</v>
      </c>
      <c r="L12" s="213">
        <v>1610667.4000000001</v>
      </c>
      <c r="M12" s="212">
        <v>218030</v>
      </c>
      <c r="N12" s="213">
        <v>0</v>
      </c>
      <c r="O12" s="212">
        <v>319626.61</v>
      </c>
      <c r="P12" s="213">
        <v>17990.96</v>
      </c>
      <c r="Q12" s="212">
        <v>641981.04</v>
      </c>
      <c r="R12" s="213">
        <v>14985.46</v>
      </c>
      <c r="S12" s="212">
        <v>513601.22</v>
      </c>
      <c r="T12" s="213">
        <v>0</v>
      </c>
      <c r="U12" s="212">
        <v>0</v>
      </c>
      <c r="V12" s="213">
        <v>11169406.289999999</v>
      </c>
      <c r="W12" s="212">
        <v>480798.4</v>
      </c>
      <c r="X12" s="213">
        <v>0</v>
      </c>
      <c r="Y12" s="212">
        <v>3925853.2800000003</v>
      </c>
      <c r="Z12" s="64">
        <f t="shared" si="0"/>
        <v>47961929.689999998</v>
      </c>
      <c r="AA12" s="122"/>
    </row>
    <row r="13" spans="1:27">
      <c r="A13" s="294">
        <v>55</v>
      </c>
      <c r="B13" s="237">
        <v>10</v>
      </c>
      <c r="C13" s="237">
        <v>2</v>
      </c>
      <c r="D13" s="212" t="s">
        <v>47</v>
      </c>
      <c r="E13" s="212" t="s">
        <v>216</v>
      </c>
      <c r="F13" s="282" t="s">
        <v>348</v>
      </c>
      <c r="G13" s="213">
        <v>20480319.240000002</v>
      </c>
      <c r="H13" s="212">
        <v>778797.10000000009</v>
      </c>
      <c r="I13" s="213">
        <v>2515192.11</v>
      </c>
      <c r="J13" s="212">
        <v>41650</v>
      </c>
      <c r="K13" s="212">
        <v>529336.89</v>
      </c>
      <c r="L13" s="213">
        <v>3178817.77</v>
      </c>
      <c r="M13" s="212">
        <v>507566.25</v>
      </c>
      <c r="N13" s="213">
        <v>3880</v>
      </c>
      <c r="O13" s="212">
        <v>762163.28999999992</v>
      </c>
      <c r="P13" s="213">
        <v>111989</v>
      </c>
      <c r="Q13" s="212">
        <v>1314224</v>
      </c>
      <c r="R13" s="213">
        <v>154820.96</v>
      </c>
      <c r="S13" s="212">
        <v>0</v>
      </c>
      <c r="T13" s="213">
        <v>0</v>
      </c>
      <c r="U13" s="212">
        <v>69275</v>
      </c>
      <c r="V13" s="213">
        <v>18443825.25</v>
      </c>
      <c r="W13" s="212">
        <v>707751</v>
      </c>
      <c r="X13" s="213">
        <v>0</v>
      </c>
      <c r="Y13" s="212">
        <v>2462181.83</v>
      </c>
      <c r="Z13" s="64">
        <f t="shared" si="0"/>
        <v>52061789.689999998</v>
      </c>
      <c r="AA13" s="122"/>
    </row>
    <row r="14" spans="1:27">
      <c r="A14" s="294">
        <v>47</v>
      </c>
      <c r="B14" s="237">
        <v>11</v>
      </c>
      <c r="C14" s="237">
        <v>2</v>
      </c>
      <c r="D14" s="212" t="s">
        <v>49</v>
      </c>
      <c r="E14" s="212" t="s">
        <v>168</v>
      </c>
      <c r="F14" s="282" t="s">
        <v>367</v>
      </c>
      <c r="G14" s="213">
        <v>15071499.109999999</v>
      </c>
      <c r="H14" s="212">
        <v>1202906.97</v>
      </c>
      <c r="I14" s="213">
        <v>2604383.2999999998</v>
      </c>
      <c r="J14" s="212">
        <v>47000</v>
      </c>
      <c r="K14" s="212">
        <v>649732.93999999994</v>
      </c>
      <c r="L14" s="213">
        <v>1810239.68</v>
      </c>
      <c r="M14" s="212">
        <v>277356</v>
      </c>
      <c r="N14" s="213">
        <v>2714.5</v>
      </c>
      <c r="O14" s="212">
        <v>367025.9</v>
      </c>
      <c r="P14" s="213">
        <v>3238.5</v>
      </c>
      <c r="Q14" s="212">
        <v>793643.25</v>
      </c>
      <c r="R14" s="213">
        <v>11948</v>
      </c>
      <c r="S14" s="212">
        <v>0</v>
      </c>
      <c r="T14" s="213">
        <v>0</v>
      </c>
      <c r="U14" s="212">
        <v>63993.5</v>
      </c>
      <c r="V14" s="213">
        <v>12886403</v>
      </c>
      <c r="W14" s="212">
        <v>525579.64</v>
      </c>
      <c r="X14" s="213">
        <v>0</v>
      </c>
      <c r="Y14" s="212">
        <v>2025878.99</v>
      </c>
      <c r="Z14" s="64">
        <f t="shared" si="0"/>
        <v>38343543.280000001</v>
      </c>
      <c r="AA14" s="122"/>
    </row>
    <row r="15" spans="1:27">
      <c r="A15" s="294">
        <v>5</v>
      </c>
      <c r="B15" s="237">
        <v>12</v>
      </c>
      <c r="C15" s="237">
        <v>2</v>
      </c>
      <c r="D15" s="212" t="s">
        <v>51</v>
      </c>
      <c r="E15" s="212" t="s">
        <v>169</v>
      </c>
      <c r="F15" s="282" t="s">
        <v>377</v>
      </c>
      <c r="G15" s="213">
        <v>21598373.740000002</v>
      </c>
      <c r="H15" s="212">
        <v>1379564.09</v>
      </c>
      <c r="I15" s="213">
        <v>5600147.9900000002</v>
      </c>
      <c r="J15" s="212">
        <v>44250</v>
      </c>
      <c r="K15" s="212">
        <v>173921.37</v>
      </c>
      <c r="L15" s="213">
        <v>1575221.75</v>
      </c>
      <c r="M15" s="212">
        <v>182796</v>
      </c>
      <c r="N15" s="213">
        <v>0</v>
      </c>
      <c r="O15" s="212">
        <v>298528.55</v>
      </c>
      <c r="P15" s="213">
        <v>20332</v>
      </c>
      <c r="Q15" s="212">
        <v>476041</v>
      </c>
      <c r="R15" s="213">
        <v>6283.04</v>
      </c>
      <c r="S15" s="212">
        <v>0</v>
      </c>
      <c r="T15" s="213">
        <v>0</v>
      </c>
      <c r="U15" s="212">
        <v>40930</v>
      </c>
      <c r="V15" s="213">
        <v>14711372.25</v>
      </c>
      <c r="W15" s="212">
        <v>638870.96</v>
      </c>
      <c r="X15" s="213">
        <v>0</v>
      </c>
      <c r="Y15" s="212">
        <v>866235.47000000009</v>
      </c>
      <c r="Z15" s="64">
        <f t="shared" si="0"/>
        <v>47612868.210000001</v>
      </c>
      <c r="AA15" s="122"/>
    </row>
    <row r="16" spans="1:27">
      <c r="A16" s="294">
        <v>58</v>
      </c>
      <c r="B16" s="237">
        <v>13</v>
      </c>
      <c r="C16" s="237">
        <v>2</v>
      </c>
      <c r="D16" s="212" t="s">
        <v>47</v>
      </c>
      <c r="E16" s="212" t="s">
        <v>167</v>
      </c>
      <c r="F16" s="282" t="s">
        <v>351</v>
      </c>
      <c r="G16" s="213">
        <v>18175843.25</v>
      </c>
      <c r="H16" s="212">
        <v>610815.28</v>
      </c>
      <c r="I16" s="213">
        <v>1932930.4500000002</v>
      </c>
      <c r="J16" s="212">
        <v>137650</v>
      </c>
      <c r="K16" s="212">
        <v>630930.04999999981</v>
      </c>
      <c r="L16" s="213">
        <v>1616101.2300000002</v>
      </c>
      <c r="M16" s="212">
        <v>217460</v>
      </c>
      <c r="N16" s="213">
        <v>13500</v>
      </c>
      <c r="O16" s="212">
        <v>171003.76</v>
      </c>
      <c r="P16" s="213">
        <v>0</v>
      </c>
      <c r="Q16" s="212">
        <v>726105.9</v>
      </c>
      <c r="R16" s="213">
        <v>6713.48</v>
      </c>
      <c r="S16" s="212">
        <v>0</v>
      </c>
      <c r="T16" s="213">
        <v>0</v>
      </c>
      <c r="U16" s="212">
        <v>0</v>
      </c>
      <c r="V16" s="213">
        <v>10207952.82</v>
      </c>
      <c r="W16" s="212">
        <v>402543.5</v>
      </c>
      <c r="X16" s="213">
        <v>0</v>
      </c>
      <c r="Y16" s="212">
        <v>1519922.0699999998</v>
      </c>
      <c r="Z16" s="64">
        <f t="shared" si="0"/>
        <v>36369471.789999999</v>
      </c>
      <c r="AA16" s="122"/>
    </row>
    <row r="17" spans="1:27">
      <c r="A17" s="294">
        <v>87</v>
      </c>
      <c r="B17" s="237">
        <v>14</v>
      </c>
      <c r="C17" s="237">
        <v>2</v>
      </c>
      <c r="D17" s="212" t="s">
        <v>45</v>
      </c>
      <c r="E17" s="212" t="s">
        <v>165</v>
      </c>
      <c r="F17" s="282" t="s">
        <v>330</v>
      </c>
      <c r="G17" s="213">
        <v>18639912.190000001</v>
      </c>
      <c r="H17" s="212">
        <v>956216.59</v>
      </c>
      <c r="I17" s="213">
        <v>6036084.5300000003</v>
      </c>
      <c r="J17" s="212">
        <v>15150</v>
      </c>
      <c r="K17" s="212">
        <v>584350.52</v>
      </c>
      <c r="L17" s="213">
        <v>1875254.3</v>
      </c>
      <c r="M17" s="212">
        <v>184514</v>
      </c>
      <c r="N17" s="213">
        <v>0</v>
      </c>
      <c r="O17" s="212">
        <v>405201.84</v>
      </c>
      <c r="P17" s="213">
        <v>0</v>
      </c>
      <c r="Q17" s="212">
        <v>620025</v>
      </c>
      <c r="R17" s="213">
        <v>0</v>
      </c>
      <c r="S17" s="212">
        <v>853632.89</v>
      </c>
      <c r="T17" s="213">
        <v>0</v>
      </c>
      <c r="U17" s="212">
        <v>0</v>
      </c>
      <c r="V17" s="213">
        <v>8482719.9000000004</v>
      </c>
      <c r="W17" s="212">
        <v>344131.86</v>
      </c>
      <c r="X17" s="213">
        <v>0</v>
      </c>
      <c r="Y17" s="212">
        <v>2050355.0499999998</v>
      </c>
      <c r="Z17" s="64">
        <f t="shared" si="0"/>
        <v>41047548.670000002</v>
      </c>
      <c r="AA17" s="122"/>
    </row>
    <row r="18" spans="1:27">
      <c r="A18" s="294">
        <v>60</v>
      </c>
      <c r="B18" s="237">
        <v>15</v>
      </c>
      <c r="C18" s="237">
        <v>2</v>
      </c>
      <c r="D18" s="212" t="s">
        <v>47</v>
      </c>
      <c r="E18" s="212" t="s">
        <v>219</v>
      </c>
      <c r="F18" s="282" t="s">
        <v>353</v>
      </c>
      <c r="G18" s="213">
        <v>26916660.199999999</v>
      </c>
      <c r="H18" s="212">
        <v>1691660.7000000002</v>
      </c>
      <c r="I18" s="213">
        <v>2392023.1999999997</v>
      </c>
      <c r="J18" s="212">
        <v>66900</v>
      </c>
      <c r="K18" s="212">
        <v>362207.68999999994</v>
      </c>
      <c r="L18" s="213">
        <v>1886082.49</v>
      </c>
      <c r="M18" s="212">
        <v>278790</v>
      </c>
      <c r="N18" s="213">
        <v>0</v>
      </c>
      <c r="O18" s="212">
        <v>409379.74000000005</v>
      </c>
      <c r="P18" s="213">
        <v>0</v>
      </c>
      <c r="Q18" s="212">
        <v>1032842</v>
      </c>
      <c r="R18" s="213">
        <v>741.96</v>
      </c>
      <c r="S18" s="212">
        <v>0</v>
      </c>
      <c r="T18" s="213">
        <v>0</v>
      </c>
      <c r="U18" s="212">
        <v>155691</v>
      </c>
      <c r="V18" s="213">
        <v>9368240</v>
      </c>
      <c r="W18" s="212">
        <v>428277.4</v>
      </c>
      <c r="X18" s="213">
        <v>0</v>
      </c>
      <c r="Y18" s="212">
        <v>2616756.58</v>
      </c>
      <c r="Z18" s="64">
        <f t="shared" si="0"/>
        <v>47606252.960000001</v>
      </c>
      <c r="AA18" s="122"/>
    </row>
    <row r="19" spans="1:27">
      <c r="A19" s="294">
        <v>61</v>
      </c>
      <c r="B19" s="237">
        <v>16</v>
      </c>
      <c r="C19" s="237">
        <v>2</v>
      </c>
      <c r="D19" s="212" t="s">
        <v>47</v>
      </c>
      <c r="E19" s="212" t="s">
        <v>220</v>
      </c>
      <c r="F19" s="282" t="s">
        <v>354</v>
      </c>
      <c r="G19" s="213">
        <v>38804509.959999993</v>
      </c>
      <c r="H19" s="212">
        <v>724616.17</v>
      </c>
      <c r="I19" s="213">
        <v>3891265.91</v>
      </c>
      <c r="J19" s="212">
        <v>13800</v>
      </c>
      <c r="K19" s="212">
        <v>352958.62</v>
      </c>
      <c r="L19" s="213">
        <v>2244781.0700000003</v>
      </c>
      <c r="M19" s="212">
        <v>264461</v>
      </c>
      <c r="N19" s="213">
        <v>43384.5</v>
      </c>
      <c r="O19" s="212">
        <v>532035.62</v>
      </c>
      <c r="P19" s="213">
        <v>31118</v>
      </c>
      <c r="Q19" s="212">
        <v>1227027</v>
      </c>
      <c r="R19" s="213">
        <v>370</v>
      </c>
      <c r="S19" s="212">
        <v>0</v>
      </c>
      <c r="T19" s="213">
        <v>0</v>
      </c>
      <c r="U19" s="212">
        <v>45520</v>
      </c>
      <c r="V19" s="213">
        <v>8830605.1600000001</v>
      </c>
      <c r="W19" s="212">
        <v>385284</v>
      </c>
      <c r="X19" s="213">
        <v>0</v>
      </c>
      <c r="Y19" s="212">
        <v>10014424.720000001</v>
      </c>
      <c r="Z19" s="64">
        <f t="shared" si="0"/>
        <v>67406161.729999989</v>
      </c>
      <c r="AA19" s="122"/>
    </row>
    <row r="20" spans="1:27">
      <c r="A20" s="294">
        <v>34</v>
      </c>
      <c r="B20" s="237">
        <v>17</v>
      </c>
      <c r="C20" s="237">
        <v>2</v>
      </c>
      <c r="D20" s="212" t="s">
        <v>53</v>
      </c>
      <c r="E20" s="212" t="s">
        <v>213</v>
      </c>
      <c r="F20" s="282" t="s">
        <v>345</v>
      </c>
      <c r="G20" s="213">
        <v>15642247.869999999</v>
      </c>
      <c r="H20" s="212">
        <v>2272102.2399999998</v>
      </c>
      <c r="I20" s="213">
        <v>1727168.0099999998</v>
      </c>
      <c r="J20" s="212">
        <v>393650</v>
      </c>
      <c r="K20" s="212">
        <v>393454.74000000005</v>
      </c>
      <c r="L20" s="213">
        <v>1913399.17</v>
      </c>
      <c r="M20" s="212">
        <v>131129</v>
      </c>
      <c r="N20" s="213">
        <v>0</v>
      </c>
      <c r="O20" s="212">
        <v>437076.27999999997</v>
      </c>
      <c r="P20" s="213">
        <v>18525</v>
      </c>
      <c r="Q20" s="212">
        <v>1019741.5</v>
      </c>
      <c r="R20" s="213">
        <v>0</v>
      </c>
      <c r="S20" s="212">
        <v>924639.28</v>
      </c>
      <c r="T20" s="213">
        <v>0</v>
      </c>
      <c r="U20" s="212">
        <v>0</v>
      </c>
      <c r="V20" s="213">
        <v>10709970.220000001</v>
      </c>
      <c r="W20" s="212">
        <v>377632.16</v>
      </c>
      <c r="X20" s="213">
        <v>0</v>
      </c>
      <c r="Y20" s="212">
        <v>2444819.11</v>
      </c>
      <c r="Z20" s="64">
        <f t="shared" si="0"/>
        <v>38405554.579999991</v>
      </c>
      <c r="AA20" s="122"/>
    </row>
    <row r="21" spans="1:27">
      <c r="A21" s="294">
        <v>75</v>
      </c>
      <c r="B21" s="237">
        <v>18</v>
      </c>
      <c r="C21" s="237">
        <v>3</v>
      </c>
      <c r="D21" s="212" t="s">
        <v>45</v>
      </c>
      <c r="E21" s="212" t="s">
        <v>189</v>
      </c>
      <c r="F21" s="282" t="s">
        <v>318</v>
      </c>
      <c r="G21" s="213">
        <v>19548472.170000002</v>
      </c>
      <c r="H21" s="212">
        <v>1198048.1000000001</v>
      </c>
      <c r="I21" s="213">
        <v>4268975.62</v>
      </c>
      <c r="J21" s="212">
        <v>150600</v>
      </c>
      <c r="K21" s="212">
        <v>530897.49</v>
      </c>
      <c r="L21" s="213">
        <v>2427000.79</v>
      </c>
      <c r="M21" s="212">
        <v>167130</v>
      </c>
      <c r="N21" s="213">
        <v>6397</v>
      </c>
      <c r="O21" s="212">
        <v>511509.24000000005</v>
      </c>
      <c r="P21" s="213">
        <v>4214</v>
      </c>
      <c r="Q21" s="212">
        <v>596516.9</v>
      </c>
      <c r="R21" s="213">
        <v>618.29999999999995</v>
      </c>
      <c r="S21" s="212">
        <v>0</v>
      </c>
      <c r="T21" s="213">
        <v>0</v>
      </c>
      <c r="U21" s="212">
        <v>47761.66</v>
      </c>
      <c r="V21" s="213">
        <v>15649257.41</v>
      </c>
      <c r="W21" s="212">
        <v>696617.63</v>
      </c>
      <c r="X21" s="213">
        <v>0</v>
      </c>
      <c r="Y21" s="212">
        <v>1448886.56</v>
      </c>
      <c r="Z21" s="64">
        <f t="shared" si="0"/>
        <v>47252902.870000005</v>
      </c>
      <c r="AA21" s="122"/>
    </row>
    <row r="22" spans="1:27">
      <c r="A22" s="294">
        <v>76</v>
      </c>
      <c r="B22" s="237">
        <v>19</v>
      </c>
      <c r="C22" s="237">
        <v>3</v>
      </c>
      <c r="D22" s="212" t="s">
        <v>45</v>
      </c>
      <c r="E22" s="212" t="s">
        <v>190</v>
      </c>
      <c r="F22" s="282" t="s">
        <v>319</v>
      </c>
      <c r="G22" s="213">
        <v>24281469.579999998</v>
      </c>
      <c r="H22" s="212">
        <v>422684.13</v>
      </c>
      <c r="I22" s="213">
        <v>2691960.4699999997</v>
      </c>
      <c r="J22" s="212">
        <v>115750</v>
      </c>
      <c r="K22" s="212">
        <v>471389</v>
      </c>
      <c r="L22" s="213">
        <v>2020164.5299999998</v>
      </c>
      <c r="M22" s="212">
        <v>149720</v>
      </c>
      <c r="N22" s="213">
        <v>10965</v>
      </c>
      <c r="O22" s="212">
        <v>332706.24999999994</v>
      </c>
      <c r="P22" s="213">
        <v>2828</v>
      </c>
      <c r="Q22" s="212">
        <v>1209446.7</v>
      </c>
      <c r="R22" s="213">
        <v>0</v>
      </c>
      <c r="S22" s="212">
        <v>830000</v>
      </c>
      <c r="T22" s="213">
        <v>0</v>
      </c>
      <c r="U22" s="212">
        <v>0</v>
      </c>
      <c r="V22" s="213">
        <v>14574048.720000001</v>
      </c>
      <c r="W22" s="212">
        <v>678536.78999999992</v>
      </c>
      <c r="X22" s="213">
        <v>0</v>
      </c>
      <c r="Y22" s="212">
        <v>3858588.49</v>
      </c>
      <c r="Z22" s="64">
        <f t="shared" si="0"/>
        <v>51650257.659999996</v>
      </c>
      <c r="AA22" s="122"/>
    </row>
    <row r="23" spans="1:27">
      <c r="A23" s="294">
        <v>82</v>
      </c>
      <c r="B23" s="237">
        <v>20</v>
      </c>
      <c r="C23" s="237">
        <v>3</v>
      </c>
      <c r="D23" s="212" t="s">
        <v>45</v>
      </c>
      <c r="E23" s="212" t="s">
        <v>196</v>
      </c>
      <c r="F23" s="282" t="s">
        <v>325</v>
      </c>
      <c r="G23" s="213">
        <v>20685277</v>
      </c>
      <c r="H23" s="212">
        <v>2658433.2800000003</v>
      </c>
      <c r="I23" s="213">
        <v>3610584.85</v>
      </c>
      <c r="J23" s="212">
        <v>49050</v>
      </c>
      <c r="K23" s="212">
        <v>570306</v>
      </c>
      <c r="L23" s="213">
        <v>3804619.25</v>
      </c>
      <c r="M23" s="212">
        <v>80517</v>
      </c>
      <c r="N23" s="213">
        <v>0</v>
      </c>
      <c r="O23" s="212">
        <v>601518.09000000008</v>
      </c>
      <c r="P23" s="213">
        <v>4960</v>
      </c>
      <c r="Q23" s="212">
        <v>610985.5</v>
      </c>
      <c r="R23" s="213">
        <v>5035.3500000000004</v>
      </c>
      <c r="S23" s="212">
        <v>508851.09</v>
      </c>
      <c r="T23" s="213">
        <v>0</v>
      </c>
      <c r="U23" s="212">
        <v>0</v>
      </c>
      <c r="V23" s="213">
        <v>12056333.050000001</v>
      </c>
      <c r="W23" s="212">
        <v>495777.49</v>
      </c>
      <c r="X23" s="213">
        <v>0</v>
      </c>
      <c r="Y23" s="212">
        <v>2097479.7200000002</v>
      </c>
      <c r="Z23" s="64">
        <f t="shared" si="0"/>
        <v>47839727.670000009</v>
      </c>
      <c r="AA23" s="122"/>
    </row>
    <row r="24" spans="1:27">
      <c r="A24" s="294">
        <v>85</v>
      </c>
      <c r="B24" s="237">
        <v>21</v>
      </c>
      <c r="C24" s="237">
        <v>3</v>
      </c>
      <c r="D24" s="212" t="s">
        <v>45</v>
      </c>
      <c r="E24" s="212" t="s">
        <v>199</v>
      </c>
      <c r="F24" s="282" t="s">
        <v>328</v>
      </c>
      <c r="G24" s="213">
        <v>18227038.079999998</v>
      </c>
      <c r="H24" s="212">
        <v>2294485.0099999998</v>
      </c>
      <c r="I24" s="213">
        <v>3973891.71</v>
      </c>
      <c r="J24" s="212">
        <v>47100</v>
      </c>
      <c r="K24" s="212">
        <v>775998</v>
      </c>
      <c r="L24" s="213">
        <v>2136411.38</v>
      </c>
      <c r="M24" s="212">
        <v>135183</v>
      </c>
      <c r="N24" s="213">
        <v>0</v>
      </c>
      <c r="O24" s="212">
        <v>585248.80000000005</v>
      </c>
      <c r="P24" s="213">
        <v>1241</v>
      </c>
      <c r="Q24" s="212">
        <v>588967.5</v>
      </c>
      <c r="R24" s="213">
        <v>0</v>
      </c>
      <c r="S24" s="212">
        <v>0</v>
      </c>
      <c r="T24" s="213">
        <v>0</v>
      </c>
      <c r="U24" s="212">
        <v>12350</v>
      </c>
      <c r="V24" s="213">
        <v>14229888.560000001</v>
      </c>
      <c r="W24" s="212">
        <v>579707.05999999994</v>
      </c>
      <c r="X24" s="213">
        <v>0</v>
      </c>
      <c r="Y24" s="212">
        <v>1692792.9</v>
      </c>
      <c r="Z24" s="64">
        <f t="shared" si="0"/>
        <v>45280303</v>
      </c>
      <c r="AA24" s="122"/>
    </row>
    <row r="25" spans="1:27">
      <c r="A25" s="294">
        <v>22</v>
      </c>
      <c r="B25" s="237">
        <v>22</v>
      </c>
      <c r="C25" s="237">
        <v>3</v>
      </c>
      <c r="D25" s="212" t="s">
        <v>53</v>
      </c>
      <c r="E25" s="212" t="s">
        <v>202</v>
      </c>
      <c r="F25" s="282" t="s">
        <v>333</v>
      </c>
      <c r="G25" s="213">
        <v>25031183.460000001</v>
      </c>
      <c r="H25" s="212">
        <v>824090.72</v>
      </c>
      <c r="I25" s="213">
        <v>4029191.57</v>
      </c>
      <c r="J25" s="212">
        <v>119350</v>
      </c>
      <c r="K25" s="212">
        <v>712051.84999999986</v>
      </c>
      <c r="L25" s="213">
        <v>1724719.55</v>
      </c>
      <c r="M25" s="212">
        <v>291690.3</v>
      </c>
      <c r="N25" s="213">
        <v>8515</v>
      </c>
      <c r="O25" s="212">
        <v>427735.46</v>
      </c>
      <c r="P25" s="213">
        <v>12187.86</v>
      </c>
      <c r="Q25" s="212">
        <v>1191110.5</v>
      </c>
      <c r="R25" s="213">
        <v>46079.440000000017</v>
      </c>
      <c r="S25" s="212">
        <v>0</v>
      </c>
      <c r="T25" s="213">
        <v>0</v>
      </c>
      <c r="U25" s="212">
        <v>79910</v>
      </c>
      <c r="V25" s="213">
        <v>12953958.710000001</v>
      </c>
      <c r="W25" s="212">
        <v>509136.77999999997</v>
      </c>
      <c r="X25" s="213">
        <v>0</v>
      </c>
      <c r="Y25" s="212">
        <v>4996921.21</v>
      </c>
      <c r="Z25" s="64">
        <f t="shared" si="0"/>
        <v>52957832.410000004</v>
      </c>
      <c r="AA25" s="122"/>
    </row>
    <row r="26" spans="1:27">
      <c r="A26" s="294">
        <v>26</v>
      </c>
      <c r="B26" s="237">
        <v>23</v>
      </c>
      <c r="C26" s="237">
        <v>3</v>
      </c>
      <c r="D26" s="212" t="s">
        <v>53</v>
      </c>
      <c r="E26" s="212" t="s">
        <v>205</v>
      </c>
      <c r="F26" s="282" t="s">
        <v>337</v>
      </c>
      <c r="G26" s="213">
        <v>19817838.390000001</v>
      </c>
      <c r="H26" s="212">
        <v>1528466.95</v>
      </c>
      <c r="I26" s="213">
        <v>2799298.71</v>
      </c>
      <c r="J26" s="212">
        <v>82000</v>
      </c>
      <c r="K26" s="212">
        <v>791535.3</v>
      </c>
      <c r="L26" s="213">
        <v>2347676.44</v>
      </c>
      <c r="M26" s="212">
        <v>203830</v>
      </c>
      <c r="N26" s="213">
        <v>35646.5</v>
      </c>
      <c r="O26" s="212">
        <v>774939.93</v>
      </c>
      <c r="P26" s="213">
        <v>49374</v>
      </c>
      <c r="Q26" s="212">
        <v>1076036.2</v>
      </c>
      <c r="R26" s="213">
        <v>155408.00999999998</v>
      </c>
      <c r="S26" s="212">
        <v>0</v>
      </c>
      <c r="T26" s="213">
        <v>0</v>
      </c>
      <c r="U26" s="212">
        <v>0</v>
      </c>
      <c r="V26" s="213">
        <v>13409340.630000001</v>
      </c>
      <c r="W26" s="212">
        <v>427365.79</v>
      </c>
      <c r="X26" s="213">
        <v>0</v>
      </c>
      <c r="Y26" s="212">
        <v>3144450.99</v>
      </c>
      <c r="Z26" s="64">
        <f t="shared" si="0"/>
        <v>46643207.840000004</v>
      </c>
      <c r="AA26" s="122"/>
    </row>
    <row r="27" spans="1:27">
      <c r="A27" s="294">
        <v>37</v>
      </c>
      <c r="B27" s="237">
        <v>24</v>
      </c>
      <c r="C27" s="237">
        <v>3</v>
      </c>
      <c r="D27" s="212" t="s">
        <v>49</v>
      </c>
      <c r="E27" s="212" t="s">
        <v>223</v>
      </c>
      <c r="F27" s="282" t="s">
        <v>357</v>
      </c>
      <c r="G27" s="213">
        <v>20964804.550000001</v>
      </c>
      <c r="H27" s="212">
        <v>1379870.1600000001</v>
      </c>
      <c r="I27" s="213">
        <v>3350308.52</v>
      </c>
      <c r="J27" s="212">
        <v>59050</v>
      </c>
      <c r="K27" s="212">
        <v>532398.55000000005</v>
      </c>
      <c r="L27" s="213">
        <v>4942368.07</v>
      </c>
      <c r="M27" s="212">
        <v>174198</v>
      </c>
      <c r="N27" s="213">
        <v>0</v>
      </c>
      <c r="O27" s="212">
        <v>1357970.69</v>
      </c>
      <c r="P27" s="213">
        <v>5972</v>
      </c>
      <c r="Q27" s="212">
        <v>500219</v>
      </c>
      <c r="R27" s="213">
        <v>617.98</v>
      </c>
      <c r="S27" s="212">
        <v>6000</v>
      </c>
      <c r="T27" s="213">
        <v>0</v>
      </c>
      <c r="U27" s="212">
        <v>0</v>
      </c>
      <c r="V27" s="213">
        <v>15219500.85</v>
      </c>
      <c r="W27" s="212">
        <v>679149.7300000001</v>
      </c>
      <c r="X27" s="213">
        <v>0</v>
      </c>
      <c r="Y27" s="212">
        <v>3128313.93</v>
      </c>
      <c r="Z27" s="64">
        <f t="shared" si="0"/>
        <v>52300742.030000001</v>
      </c>
      <c r="AA27" s="122"/>
    </row>
    <row r="28" spans="1:27">
      <c r="A28" s="294">
        <v>46</v>
      </c>
      <c r="B28" s="237">
        <v>25</v>
      </c>
      <c r="C28" s="237">
        <v>3</v>
      </c>
      <c r="D28" s="212" t="s">
        <v>49</v>
      </c>
      <c r="E28" s="212" t="s">
        <v>231</v>
      </c>
      <c r="F28" s="282" t="s">
        <v>366</v>
      </c>
      <c r="G28" s="213">
        <v>28399547.68</v>
      </c>
      <c r="H28" s="212">
        <v>598941.35</v>
      </c>
      <c r="I28" s="213">
        <v>5694275.0700000003</v>
      </c>
      <c r="J28" s="212">
        <v>386300</v>
      </c>
      <c r="K28" s="212">
        <v>485634.27999999991</v>
      </c>
      <c r="L28" s="213">
        <v>2871634.29</v>
      </c>
      <c r="M28" s="212">
        <v>301264</v>
      </c>
      <c r="N28" s="213">
        <v>8690</v>
      </c>
      <c r="O28" s="212">
        <v>717642.61</v>
      </c>
      <c r="P28" s="213">
        <v>8784</v>
      </c>
      <c r="Q28" s="212">
        <v>1634477.99</v>
      </c>
      <c r="R28" s="213">
        <v>0</v>
      </c>
      <c r="S28" s="212">
        <v>0</v>
      </c>
      <c r="T28" s="213">
        <v>0</v>
      </c>
      <c r="U28" s="212">
        <v>0</v>
      </c>
      <c r="V28" s="213">
        <v>17410654.829999998</v>
      </c>
      <c r="W28" s="212">
        <v>670839.43999999994</v>
      </c>
      <c r="X28" s="213">
        <v>0</v>
      </c>
      <c r="Y28" s="212">
        <v>8580565.0700000003</v>
      </c>
      <c r="Z28" s="64">
        <f t="shared" si="0"/>
        <v>67769250.609999999</v>
      </c>
      <c r="AA28" s="122"/>
    </row>
    <row r="29" spans="1:27">
      <c r="A29" s="294">
        <v>49</v>
      </c>
      <c r="B29" s="237">
        <v>26</v>
      </c>
      <c r="C29" s="237">
        <v>3</v>
      </c>
      <c r="D29" s="212" t="s">
        <v>49</v>
      </c>
      <c r="E29" s="212" t="s">
        <v>233</v>
      </c>
      <c r="F29" s="282" t="s">
        <v>369</v>
      </c>
      <c r="G29" s="213">
        <v>24789574.310000002</v>
      </c>
      <c r="H29" s="212">
        <v>1423646.9</v>
      </c>
      <c r="I29" s="213">
        <v>7376425.29</v>
      </c>
      <c r="J29" s="212">
        <v>94850</v>
      </c>
      <c r="K29" s="212">
        <v>234340.17999999988</v>
      </c>
      <c r="L29" s="213">
        <v>4461903.2300000004</v>
      </c>
      <c r="M29" s="212">
        <v>336263</v>
      </c>
      <c r="N29" s="213">
        <v>8224</v>
      </c>
      <c r="O29" s="212">
        <v>1538954.56</v>
      </c>
      <c r="P29" s="213">
        <v>7122</v>
      </c>
      <c r="Q29" s="212">
        <v>876251.5</v>
      </c>
      <c r="R29" s="213">
        <v>0</v>
      </c>
      <c r="S29" s="212">
        <v>0</v>
      </c>
      <c r="T29" s="213">
        <v>0</v>
      </c>
      <c r="U29" s="212">
        <v>0</v>
      </c>
      <c r="V29" s="213">
        <v>15966979.24</v>
      </c>
      <c r="W29" s="212">
        <v>592105.1</v>
      </c>
      <c r="X29" s="213">
        <v>0</v>
      </c>
      <c r="Y29" s="212">
        <v>2811213.98</v>
      </c>
      <c r="Z29" s="64">
        <f t="shared" si="0"/>
        <v>60517853.289999999</v>
      </c>
      <c r="AA29" s="122"/>
    </row>
    <row r="30" spans="1:27">
      <c r="A30" s="294">
        <v>50</v>
      </c>
      <c r="B30" s="237">
        <v>27</v>
      </c>
      <c r="C30" s="237">
        <v>3</v>
      </c>
      <c r="D30" s="212" t="s">
        <v>49</v>
      </c>
      <c r="E30" s="212" t="s">
        <v>234</v>
      </c>
      <c r="F30" s="282" t="s">
        <v>370</v>
      </c>
      <c r="G30" s="213">
        <v>28696101.970000003</v>
      </c>
      <c r="H30" s="212">
        <v>790602.90000000014</v>
      </c>
      <c r="I30" s="213">
        <v>2613992.7800000003</v>
      </c>
      <c r="J30" s="212">
        <v>31750</v>
      </c>
      <c r="K30" s="212">
        <v>617521.48</v>
      </c>
      <c r="L30" s="213">
        <v>2929919.17</v>
      </c>
      <c r="M30" s="212">
        <v>260609</v>
      </c>
      <c r="N30" s="213">
        <v>8703</v>
      </c>
      <c r="O30" s="212">
        <v>758617.13</v>
      </c>
      <c r="P30" s="213">
        <v>7411</v>
      </c>
      <c r="Q30" s="212">
        <v>714570</v>
      </c>
      <c r="R30" s="213">
        <v>3091.91</v>
      </c>
      <c r="S30" s="212">
        <v>0</v>
      </c>
      <c r="T30" s="213">
        <v>0</v>
      </c>
      <c r="U30" s="212">
        <v>0</v>
      </c>
      <c r="V30" s="213">
        <v>14144186.130000001</v>
      </c>
      <c r="W30" s="212">
        <v>654639.31999999995</v>
      </c>
      <c r="X30" s="213">
        <v>0</v>
      </c>
      <c r="Y30" s="212">
        <v>2715057.3</v>
      </c>
      <c r="Z30" s="64">
        <f t="shared" si="0"/>
        <v>54946773.090000004</v>
      </c>
      <c r="AA30" s="122"/>
    </row>
    <row r="31" spans="1:27" s="174" customFormat="1">
      <c r="A31" s="294">
        <v>2</v>
      </c>
      <c r="B31" s="237">
        <v>28</v>
      </c>
      <c r="C31" s="237">
        <v>3</v>
      </c>
      <c r="D31" s="212" t="s">
        <v>51</v>
      </c>
      <c r="E31" s="212" t="s">
        <v>238</v>
      </c>
      <c r="F31" s="282" t="s">
        <v>374</v>
      </c>
      <c r="G31" s="213">
        <v>22416810.670000002</v>
      </c>
      <c r="H31" s="212">
        <v>4756687.1900000004</v>
      </c>
      <c r="I31" s="213">
        <v>1861444.11</v>
      </c>
      <c r="J31" s="212">
        <v>76050</v>
      </c>
      <c r="K31" s="212">
        <v>695228.59000000008</v>
      </c>
      <c r="L31" s="213">
        <v>5197450.62</v>
      </c>
      <c r="M31" s="212">
        <v>100498</v>
      </c>
      <c r="N31" s="213">
        <v>0</v>
      </c>
      <c r="O31" s="212">
        <v>1012704.47</v>
      </c>
      <c r="P31" s="213">
        <v>23593</v>
      </c>
      <c r="Q31" s="212">
        <v>775896.55</v>
      </c>
      <c r="R31" s="213">
        <v>25900.39</v>
      </c>
      <c r="S31" s="212">
        <v>0</v>
      </c>
      <c r="T31" s="213">
        <v>0</v>
      </c>
      <c r="U31" s="212">
        <v>0</v>
      </c>
      <c r="V31" s="213">
        <v>19551443.690000001</v>
      </c>
      <c r="W31" s="212">
        <v>753960.9</v>
      </c>
      <c r="X31" s="213">
        <v>0</v>
      </c>
      <c r="Y31" s="212">
        <v>4643560.62</v>
      </c>
      <c r="Z31" s="64">
        <f t="shared" si="0"/>
        <v>61891228.799999997</v>
      </c>
      <c r="AA31" s="122"/>
    </row>
    <row r="32" spans="1:27">
      <c r="A32" s="294">
        <v>3</v>
      </c>
      <c r="B32" s="237">
        <v>29</v>
      </c>
      <c r="C32" s="237">
        <v>3</v>
      </c>
      <c r="D32" s="212" t="s">
        <v>51</v>
      </c>
      <c r="E32" s="212" t="s">
        <v>239</v>
      </c>
      <c r="F32" s="282" t="s">
        <v>375</v>
      </c>
      <c r="G32" s="213">
        <v>25112781.050000001</v>
      </c>
      <c r="H32" s="212">
        <v>699549.04</v>
      </c>
      <c r="I32" s="213">
        <v>4504185.5600000005</v>
      </c>
      <c r="J32" s="212">
        <v>177250</v>
      </c>
      <c r="K32" s="212">
        <v>437060.51999999996</v>
      </c>
      <c r="L32" s="213">
        <v>3628358.75</v>
      </c>
      <c r="M32" s="212">
        <v>74560</v>
      </c>
      <c r="N32" s="213">
        <v>0</v>
      </c>
      <c r="O32" s="212">
        <v>405567.04999999993</v>
      </c>
      <c r="P32" s="213">
        <v>186374</v>
      </c>
      <c r="Q32" s="212">
        <v>1087846</v>
      </c>
      <c r="R32" s="213">
        <v>207992.7</v>
      </c>
      <c r="S32" s="212">
        <v>0</v>
      </c>
      <c r="T32" s="213">
        <v>0</v>
      </c>
      <c r="U32" s="212">
        <v>3440</v>
      </c>
      <c r="V32" s="213">
        <v>20750590.649999999</v>
      </c>
      <c r="W32" s="212">
        <v>899753.77</v>
      </c>
      <c r="X32" s="213">
        <v>0</v>
      </c>
      <c r="Y32" s="212">
        <v>2575524.4299999997</v>
      </c>
      <c r="Z32" s="64">
        <f t="shared" si="0"/>
        <v>60750833.520000003</v>
      </c>
      <c r="AA32" s="122"/>
    </row>
    <row r="33" spans="1:27">
      <c r="A33" s="294">
        <v>52</v>
      </c>
      <c r="B33" s="237">
        <v>30</v>
      </c>
      <c r="C33" s="237">
        <v>3</v>
      </c>
      <c r="D33" s="212" t="s">
        <v>49</v>
      </c>
      <c r="E33" s="212" t="s">
        <v>236</v>
      </c>
      <c r="F33" s="282" t="s">
        <v>372</v>
      </c>
      <c r="G33" s="213">
        <v>29438140.889999997</v>
      </c>
      <c r="H33" s="212">
        <v>3072001.4399999995</v>
      </c>
      <c r="I33" s="213">
        <v>2006690.6700000002</v>
      </c>
      <c r="J33" s="212">
        <v>140350</v>
      </c>
      <c r="K33" s="212">
        <v>680374.08999999985</v>
      </c>
      <c r="L33" s="213">
        <v>2669283.9600000004</v>
      </c>
      <c r="M33" s="212">
        <v>182754</v>
      </c>
      <c r="N33" s="213">
        <v>2876.5</v>
      </c>
      <c r="O33" s="212">
        <v>783965.35000000009</v>
      </c>
      <c r="P33" s="213">
        <v>510</v>
      </c>
      <c r="Q33" s="212">
        <v>862827</v>
      </c>
      <c r="R33" s="213">
        <v>0</v>
      </c>
      <c r="S33" s="212">
        <v>0</v>
      </c>
      <c r="T33" s="213">
        <v>0</v>
      </c>
      <c r="U33" s="212">
        <v>0</v>
      </c>
      <c r="V33" s="213">
        <v>14215563.76</v>
      </c>
      <c r="W33" s="212">
        <v>661763.92000000004</v>
      </c>
      <c r="X33" s="213">
        <v>0</v>
      </c>
      <c r="Y33" s="212">
        <v>4914643.22</v>
      </c>
      <c r="Z33" s="64">
        <f t="shared" si="0"/>
        <v>59631744.800000004</v>
      </c>
      <c r="AA33" s="122"/>
    </row>
    <row r="34" spans="1:27">
      <c r="A34" s="294">
        <v>27</v>
      </c>
      <c r="B34" s="237">
        <v>31</v>
      </c>
      <c r="C34" s="237">
        <v>4</v>
      </c>
      <c r="D34" s="212" t="s">
        <v>53</v>
      </c>
      <c r="E34" s="212" t="s">
        <v>206</v>
      </c>
      <c r="F34" s="282" t="s">
        <v>338</v>
      </c>
      <c r="G34" s="213">
        <v>20043636.199999999</v>
      </c>
      <c r="H34" s="212">
        <v>918440.41</v>
      </c>
      <c r="I34" s="213">
        <v>1867472.8800000001</v>
      </c>
      <c r="J34" s="212">
        <v>0</v>
      </c>
      <c r="K34" s="212">
        <v>547465</v>
      </c>
      <c r="L34" s="213">
        <v>3379351</v>
      </c>
      <c r="M34" s="212">
        <v>119785</v>
      </c>
      <c r="N34" s="213">
        <v>24194</v>
      </c>
      <c r="O34" s="212">
        <v>673226</v>
      </c>
      <c r="P34" s="213">
        <v>14192</v>
      </c>
      <c r="Q34" s="212">
        <v>4914144</v>
      </c>
      <c r="R34" s="213">
        <v>372287</v>
      </c>
      <c r="S34" s="212">
        <v>0</v>
      </c>
      <c r="T34" s="213">
        <v>0</v>
      </c>
      <c r="U34" s="212">
        <v>37699</v>
      </c>
      <c r="V34" s="213">
        <v>15353427.4</v>
      </c>
      <c r="W34" s="212">
        <v>516009.61</v>
      </c>
      <c r="X34" s="213">
        <v>0</v>
      </c>
      <c r="Y34" s="212">
        <v>2103504.5499999998</v>
      </c>
      <c r="Z34" s="64">
        <f t="shared" si="0"/>
        <v>50884834.049999997</v>
      </c>
      <c r="AA34" s="122"/>
    </row>
    <row r="35" spans="1:27">
      <c r="A35" s="294">
        <v>29</v>
      </c>
      <c r="B35" s="237">
        <v>32</v>
      </c>
      <c r="C35" s="237">
        <v>4</v>
      </c>
      <c r="D35" s="212" t="s">
        <v>53</v>
      </c>
      <c r="E35" s="212" t="s">
        <v>208</v>
      </c>
      <c r="F35" s="282" t="s">
        <v>340</v>
      </c>
      <c r="G35" s="213">
        <v>21525536.809999995</v>
      </c>
      <c r="H35" s="212">
        <v>609208.4</v>
      </c>
      <c r="I35" s="213">
        <v>1489554.98</v>
      </c>
      <c r="J35" s="212">
        <v>291000</v>
      </c>
      <c r="K35" s="212">
        <v>710498.33000000007</v>
      </c>
      <c r="L35" s="213">
        <v>2075502.59</v>
      </c>
      <c r="M35" s="212">
        <v>195202</v>
      </c>
      <c r="N35" s="213">
        <v>112450.25</v>
      </c>
      <c r="O35" s="212">
        <v>332606.15999999997</v>
      </c>
      <c r="P35" s="213">
        <v>11649</v>
      </c>
      <c r="Q35" s="212">
        <v>1036862.5</v>
      </c>
      <c r="R35" s="213">
        <v>0</v>
      </c>
      <c r="S35" s="212">
        <v>1109826.9099999999</v>
      </c>
      <c r="T35" s="213">
        <v>0</v>
      </c>
      <c r="U35" s="212">
        <v>0</v>
      </c>
      <c r="V35" s="213">
        <v>16577972.26</v>
      </c>
      <c r="W35" s="212">
        <v>577327.18999999994</v>
      </c>
      <c r="X35" s="213">
        <v>0</v>
      </c>
      <c r="Y35" s="212">
        <v>1624467.23</v>
      </c>
      <c r="Z35" s="64">
        <f t="shared" si="0"/>
        <v>48279664.609999992</v>
      </c>
      <c r="AA35" s="122"/>
    </row>
    <row r="36" spans="1:27">
      <c r="A36" s="294">
        <v>30</v>
      </c>
      <c r="B36" s="237">
        <v>33</v>
      </c>
      <c r="C36" s="237">
        <v>4</v>
      </c>
      <c r="D36" s="212" t="s">
        <v>53</v>
      </c>
      <c r="E36" s="212" t="s">
        <v>209</v>
      </c>
      <c r="F36" s="282" t="s">
        <v>341</v>
      </c>
      <c r="G36" s="213">
        <v>26928826.039999999</v>
      </c>
      <c r="H36" s="212">
        <v>500077.45999999996</v>
      </c>
      <c r="I36" s="213">
        <v>7094662.6699999999</v>
      </c>
      <c r="J36" s="212">
        <v>136700</v>
      </c>
      <c r="K36" s="212">
        <v>752926.13000000012</v>
      </c>
      <c r="L36" s="213">
        <v>2695578.95</v>
      </c>
      <c r="M36" s="212">
        <v>177470.75</v>
      </c>
      <c r="N36" s="213">
        <v>43543</v>
      </c>
      <c r="O36" s="212">
        <v>480144.73000000004</v>
      </c>
      <c r="P36" s="213">
        <v>24983.62</v>
      </c>
      <c r="Q36" s="212">
        <v>1495429.9</v>
      </c>
      <c r="R36" s="213">
        <v>0</v>
      </c>
      <c r="S36" s="212">
        <v>1008674.71</v>
      </c>
      <c r="T36" s="213">
        <v>0</v>
      </c>
      <c r="U36" s="212">
        <v>0</v>
      </c>
      <c r="V36" s="213">
        <v>15006777.42</v>
      </c>
      <c r="W36" s="212">
        <v>595329.18000000005</v>
      </c>
      <c r="X36" s="213">
        <v>0</v>
      </c>
      <c r="Y36" s="212">
        <v>1713228.85</v>
      </c>
      <c r="Z36" s="64">
        <f t="shared" ref="Z36:Z67" si="1">SUM(G36:Y36)</f>
        <v>58654353.410000004</v>
      </c>
      <c r="AA36" s="122"/>
    </row>
    <row r="37" spans="1:27">
      <c r="A37" s="294">
        <v>56</v>
      </c>
      <c r="B37" s="237">
        <v>34</v>
      </c>
      <c r="C37" s="237">
        <v>4</v>
      </c>
      <c r="D37" s="212" t="s">
        <v>47</v>
      </c>
      <c r="E37" s="212" t="s">
        <v>217</v>
      </c>
      <c r="F37" s="282" t="s">
        <v>349</v>
      </c>
      <c r="G37" s="213">
        <v>16656043.26</v>
      </c>
      <c r="H37" s="212">
        <v>5595621.25</v>
      </c>
      <c r="I37" s="213">
        <v>7398368.540000001</v>
      </c>
      <c r="J37" s="212">
        <v>32950</v>
      </c>
      <c r="K37" s="212">
        <v>876877.09000000008</v>
      </c>
      <c r="L37" s="213">
        <v>3850373.67</v>
      </c>
      <c r="M37" s="212">
        <v>268254.5</v>
      </c>
      <c r="N37" s="213">
        <v>30563.25</v>
      </c>
      <c r="O37" s="212">
        <v>746131.97000000009</v>
      </c>
      <c r="P37" s="213">
        <v>63702.46</v>
      </c>
      <c r="Q37" s="212">
        <v>1322635.5</v>
      </c>
      <c r="R37" s="213">
        <v>16026.509999999995</v>
      </c>
      <c r="S37" s="212">
        <v>0</v>
      </c>
      <c r="T37" s="213">
        <v>4000000</v>
      </c>
      <c r="U37" s="212">
        <v>43080</v>
      </c>
      <c r="V37" s="213">
        <v>15008647.76</v>
      </c>
      <c r="W37" s="212">
        <v>613921.48</v>
      </c>
      <c r="X37" s="213">
        <v>0</v>
      </c>
      <c r="Y37" s="212">
        <v>5941530.0899999999</v>
      </c>
      <c r="Z37" s="64">
        <f t="shared" si="1"/>
        <v>62464727.329999983</v>
      </c>
      <c r="AA37" s="122"/>
    </row>
    <row r="38" spans="1:27">
      <c r="A38" s="294">
        <v>19</v>
      </c>
      <c r="B38" s="237">
        <v>35</v>
      </c>
      <c r="C38" s="237">
        <v>4</v>
      </c>
      <c r="D38" s="212" t="s">
        <v>55</v>
      </c>
      <c r="E38" s="212" t="s">
        <v>176</v>
      </c>
      <c r="F38" s="282" t="s">
        <v>303</v>
      </c>
      <c r="G38" s="213">
        <v>26351503.170000002</v>
      </c>
      <c r="H38" s="212">
        <v>1294638.75</v>
      </c>
      <c r="I38" s="213">
        <v>3481613.19</v>
      </c>
      <c r="J38" s="212">
        <v>128400</v>
      </c>
      <c r="K38" s="212">
        <v>863372.05000000016</v>
      </c>
      <c r="L38" s="213">
        <v>3359971.96</v>
      </c>
      <c r="M38" s="212">
        <v>396669</v>
      </c>
      <c r="N38" s="213">
        <v>2887.5</v>
      </c>
      <c r="O38" s="212">
        <v>761418.32000000018</v>
      </c>
      <c r="P38" s="213">
        <v>16912.5</v>
      </c>
      <c r="Q38" s="212">
        <v>1239081.5</v>
      </c>
      <c r="R38" s="213">
        <v>5285</v>
      </c>
      <c r="S38" s="212">
        <v>0</v>
      </c>
      <c r="T38" s="213">
        <v>0</v>
      </c>
      <c r="U38" s="212">
        <v>74740</v>
      </c>
      <c r="V38" s="213">
        <v>18363410.75</v>
      </c>
      <c r="W38" s="212">
        <v>753674</v>
      </c>
      <c r="X38" s="213">
        <v>0</v>
      </c>
      <c r="Y38" s="212">
        <v>2152573.2599999998</v>
      </c>
      <c r="Z38" s="64">
        <f t="shared" si="1"/>
        <v>59246150.950000003</v>
      </c>
      <c r="AA38" s="122"/>
    </row>
    <row r="39" spans="1:27">
      <c r="A39" s="294">
        <v>36</v>
      </c>
      <c r="B39" s="237">
        <v>36</v>
      </c>
      <c r="C39" s="237">
        <v>4</v>
      </c>
      <c r="D39" s="212" t="s">
        <v>49</v>
      </c>
      <c r="E39" s="212" t="s">
        <v>222</v>
      </c>
      <c r="F39" s="282" t="s">
        <v>356</v>
      </c>
      <c r="G39" s="213">
        <v>35200401.119999997</v>
      </c>
      <c r="H39" s="212">
        <v>1231577</v>
      </c>
      <c r="I39" s="213">
        <v>6467679.3900000006</v>
      </c>
      <c r="J39" s="212">
        <v>36550</v>
      </c>
      <c r="K39" s="212">
        <v>842585.32</v>
      </c>
      <c r="L39" s="213">
        <v>2280651.17</v>
      </c>
      <c r="M39" s="212">
        <v>309075</v>
      </c>
      <c r="N39" s="213">
        <v>0</v>
      </c>
      <c r="O39" s="212">
        <v>616492.49</v>
      </c>
      <c r="P39" s="213">
        <v>10013</v>
      </c>
      <c r="Q39" s="212">
        <v>569768</v>
      </c>
      <c r="R39" s="213">
        <v>0</v>
      </c>
      <c r="S39" s="212">
        <v>0</v>
      </c>
      <c r="T39" s="213">
        <v>0</v>
      </c>
      <c r="U39" s="212">
        <v>0</v>
      </c>
      <c r="V39" s="213">
        <v>18482563.219999999</v>
      </c>
      <c r="W39" s="212">
        <v>855979.68</v>
      </c>
      <c r="X39" s="213">
        <v>0</v>
      </c>
      <c r="Y39" s="212">
        <v>8381728.2599999998</v>
      </c>
      <c r="Z39" s="64">
        <f t="shared" si="1"/>
        <v>75285063.650000006</v>
      </c>
      <c r="AA39" s="122"/>
    </row>
    <row r="40" spans="1:27">
      <c r="A40" s="294">
        <v>40</v>
      </c>
      <c r="B40" s="237">
        <v>37</v>
      </c>
      <c r="C40" s="237">
        <v>4</v>
      </c>
      <c r="D40" s="212" t="s">
        <v>49</v>
      </c>
      <c r="E40" s="212" t="s">
        <v>226</v>
      </c>
      <c r="F40" s="282" t="s">
        <v>360</v>
      </c>
      <c r="G40" s="213">
        <v>29632801.969999999</v>
      </c>
      <c r="H40" s="212">
        <v>1358413.59</v>
      </c>
      <c r="I40" s="213">
        <v>5770704.1199999992</v>
      </c>
      <c r="J40" s="212">
        <v>163650</v>
      </c>
      <c r="K40" s="212">
        <v>493790.32999999996</v>
      </c>
      <c r="L40" s="213">
        <v>6640013.2700000005</v>
      </c>
      <c r="M40" s="212">
        <v>346004</v>
      </c>
      <c r="N40" s="213">
        <v>40906</v>
      </c>
      <c r="O40" s="212">
        <v>1363395.34</v>
      </c>
      <c r="P40" s="213">
        <v>2986</v>
      </c>
      <c r="Q40" s="212">
        <v>1376142.9</v>
      </c>
      <c r="R40" s="213">
        <v>6800.8099999999995</v>
      </c>
      <c r="S40" s="212">
        <v>0</v>
      </c>
      <c r="T40" s="213">
        <v>0</v>
      </c>
      <c r="U40" s="212">
        <v>169387</v>
      </c>
      <c r="V40" s="213">
        <v>18459923.870000001</v>
      </c>
      <c r="W40" s="212">
        <v>777699.15999999992</v>
      </c>
      <c r="X40" s="213">
        <v>0</v>
      </c>
      <c r="Y40" s="212">
        <v>5101831.2300000004</v>
      </c>
      <c r="Z40" s="64">
        <f t="shared" si="1"/>
        <v>71704449.590000004</v>
      </c>
      <c r="AA40" s="122"/>
    </row>
    <row r="41" spans="1:27">
      <c r="A41" s="294">
        <v>43</v>
      </c>
      <c r="B41" s="237">
        <v>38</v>
      </c>
      <c r="C41" s="237">
        <v>4</v>
      </c>
      <c r="D41" s="212" t="s">
        <v>49</v>
      </c>
      <c r="E41" s="212" t="s">
        <v>228</v>
      </c>
      <c r="F41" s="282" t="s">
        <v>363</v>
      </c>
      <c r="G41" s="213">
        <v>34782047.409999996</v>
      </c>
      <c r="H41" s="212">
        <v>1955105.4700000002</v>
      </c>
      <c r="I41" s="213">
        <v>3277561.28</v>
      </c>
      <c r="J41" s="212">
        <v>230700</v>
      </c>
      <c r="K41" s="212">
        <v>928577.80999999994</v>
      </c>
      <c r="L41" s="213">
        <v>4194564.24</v>
      </c>
      <c r="M41" s="212">
        <v>253581.75</v>
      </c>
      <c r="N41" s="213">
        <v>13902.5</v>
      </c>
      <c r="O41" s="212">
        <v>1324797.2499999998</v>
      </c>
      <c r="P41" s="213">
        <v>10481.5</v>
      </c>
      <c r="Q41" s="212">
        <v>1370646.25</v>
      </c>
      <c r="R41" s="213">
        <v>0</v>
      </c>
      <c r="S41" s="212">
        <v>0</v>
      </c>
      <c r="T41" s="213">
        <v>0</v>
      </c>
      <c r="U41" s="212">
        <v>0</v>
      </c>
      <c r="V41" s="213">
        <v>17400416.440000001</v>
      </c>
      <c r="W41" s="212">
        <v>712111.3</v>
      </c>
      <c r="X41" s="213">
        <v>0</v>
      </c>
      <c r="Y41" s="212">
        <v>2340242.62</v>
      </c>
      <c r="Z41" s="64">
        <f t="shared" si="1"/>
        <v>68794735.820000008</v>
      </c>
      <c r="AA41" s="122"/>
    </row>
    <row r="42" spans="1:27">
      <c r="A42" s="294">
        <v>4</v>
      </c>
      <c r="B42" s="237">
        <v>39</v>
      </c>
      <c r="C42" s="237">
        <v>4</v>
      </c>
      <c r="D42" s="212" t="s">
        <v>51</v>
      </c>
      <c r="E42" s="212" t="s">
        <v>240</v>
      </c>
      <c r="F42" s="282" t="s">
        <v>376</v>
      </c>
      <c r="G42" s="213">
        <v>22752135.709999997</v>
      </c>
      <c r="H42" s="212">
        <v>820864.73</v>
      </c>
      <c r="I42" s="213">
        <v>3373970.9699999997</v>
      </c>
      <c r="J42" s="212">
        <v>76800</v>
      </c>
      <c r="K42" s="212">
        <v>233655.53999999995</v>
      </c>
      <c r="L42" s="213">
        <v>3220752.81</v>
      </c>
      <c r="M42" s="212">
        <v>27659</v>
      </c>
      <c r="N42" s="213">
        <v>48505</v>
      </c>
      <c r="O42" s="212">
        <v>575117.66</v>
      </c>
      <c r="P42" s="213">
        <v>51893.2</v>
      </c>
      <c r="Q42" s="212">
        <v>2791143</v>
      </c>
      <c r="R42" s="213">
        <v>142243.15</v>
      </c>
      <c r="S42" s="212">
        <v>0</v>
      </c>
      <c r="T42" s="213">
        <v>0</v>
      </c>
      <c r="U42" s="212">
        <v>0</v>
      </c>
      <c r="V42" s="213">
        <v>20856542.57</v>
      </c>
      <c r="W42" s="212">
        <v>967696.37</v>
      </c>
      <c r="X42" s="213">
        <v>0</v>
      </c>
      <c r="Y42" s="212">
        <v>2249979.65</v>
      </c>
      <c r="Z42" s="64">
        <f t="shared" si="1"/>
        <v>58188959.359999985</v>
      </c>
      <c r="AA42" s="122"/>
    </row>
    <row r="43" spans="1:27">
      <c r="A43" s="294">
        <v>9</v>
      </c>
      <c r="B43" s="237">
        <v>40</v>
      </c>
      <c r="C43" s="237">
        <v>4</v>
      </c>
      <c r="D43" s="212" t="s">
        <v>51</v>
      </c>
      <c r="E43" s="212" t="s">
        <v>244</v>
      </c>
      <c r="F43" s="282" t="s">
        <v>381</v>
      </c>
      <c r="G43" s="213">
        <v>29389338.75</v>
      </c>
      <c r="H43" s="212">
        <v>2408160.2999999998</v>
      </c>
      <c r="I43" s="213">
        <v>5174223.71</v>
      </c>
      <c r="J43" s="212">
        <v>105850</v>
      </c>
      <c r="K43" s="212">
        <v>449789.84000000008</v>
      </c>
      <c r="L43" s="213">
        <v>3189898.9200000004</v>
      </c>
      <c r="M43" s="212">
        <v>104417.85</v>
      </c>
      <c r="N43" s="213">
        <v>0</v>
      </c>
      <c r="O43" s="212">
        <v>662899.69000000006</v>
      </c>
      <c r="P43" s="213">
        <v>23199.089999999997</v>
      </c>
      <c r="Q43" s="212">
        <v>1127650</v>
      </c>
      <c r="R43" s="213">
        <v>3287.11</v>
      </c>
      <c r="S43" s="212">
        <v>0</v>
      </c>
      <c r="T43" s="213">
        <v>0</v>
      </c>
      <c r="U43" s="212">
        <v>0</v>
      </c>
      <c r="V43" s="213">
        <v>20146702.899999999</v>
      </c>
      <c r="W43" s="212">
        <v>838057.8899999999</v>
      </c>
      <c r="X43" s="213">
        <v>0</v>
      </c>
      <c r="Y43" s="212">
        <v>3860744.8000000003</v>
      </c>
      <c r="Z43" s="64">
        <f t="shared" si="1"/>
        <v>67484220.850000009</v>
      </c>
      <c r="AA43" s="122"/>
    </row>
    <row r="44" spans="1:27">
      <c r="A44" s="294">
        <v>33</v>
      </c>
      <c r="B44" s="237">
        <v>41</v>
      </c>
      <c r="C44" s="237">
        <v>4</v>
      </c>
      <c r="D44" s="212" t="s">
        <v>53</v>
      </c>
      <c r="E44" s="212" t="s">
        <v>212</v>
      </c>
      <c r="F44" s="282" t="s">
        <v>344</v>
      </c>
      <c r="G44" s="213">
        <v>27952384.509999998</v>
      </c>
      <c r="H44" s="212">
        <v>1081178.71</v>
      </c>
      <c r="I44" s="213">
        <v>2125210.69</v>
      </c>
      <c r="J44" s="212">
        <v>125350</v>
      </c>
      <c r="K44" s="212">
        <v>641308.73</v>
      </c>
      <c r="L44" s="213">
        <v>2426044.0500000003</v>
      </c>
      <c r="M44" s="212">
        <v>219809.5</v>
      </c>
      <c r="N44" s="213">
        <v>26645</v>
      </c>
      <c r="O44" s="212">
        <v>512424.29000000004</v>
      </c>
      <c r="P44" s="213">
        <v>59335</v>
      </c>
      <c r="Q44" s="212">
        <v>997053.5</v>
      </c>
      <c r="R44" s="213">
        <v>189472.45</v>
      </c>
      <c r="S44" s="212">
        <v>1156463.42</v>
      </c>
      <c r="T44" s="213">
        <v>0</v>
      </c>
      <c r="U44" s="212">
        <v>4770</v>
      </c>
      <c r="V44" s="213">
        <v>15456764.189999999</v>
      </c>
      <c r="W44" s="212">
        <v>601697.32000000007</v>
      </c>
      <c r="X44" s="213">
        <v>0</v>
      </c>
      <c r="Y44" s="212">
        <v>2048852.4300000002</v>
      </c>
      <c r="Z44" s="64">
        <f t="shared" si="1"/>
        <v>55624763.789999999</v>
      </c>
      <c r="AA44" s="122"/>
    </row>
    <row r="45" spans="1:27">
      <c r="A45" s="294">
        <v>67</v>
      </c>
      <c r="B45" s="237">
        <v>42</v>
      </c>
      <c r="C45" s="237">
        <v>4</v>
      </c>
      <c r="D45" s="212" t="s">
        <v>88</v>
      </c>
      <c r="E45" s="212" t="s">
        <v>182</v>
      </c>
      <c r="F45" s="282" t="s">
        <v>310</v>
      </c>
      <c r="G45" s="213">
        <v>26188461.84</v>
      </c>
      <c r="H45" s="212">
        <v>2699497.53</v>
      </c>
      <c r="I45" s="213">
        <v>1811093.44</v>
      </c>
      <c r="J45" s="212">
        <v>62150</v>
      </c>
      <c r="K45" s="212">
        <v>392745</v>
      </c>
      <c r="L45" s="213">
        <v>2739996.92</v>
      </c>
      <c r="M45" s="212">
        <v>132179</v>
      </c>
      <c r="N45" s="213">
        <v>0</v>
      </c>
      <c r="O45" s="212">
        <v>588116.94000000006</v>
      </c>
      <c r="P45" s="213">
        <v>32174</v>
      </c>
      <c r="Q45" s="212">
        <v>1438370.82</v>
      </c>
      <c r="R45" s="213">
        <v>10913</v>
      </c>
      <c r="S45" s="212">
        <v>0</v>
      </c>
      <c r="T45" s="213">
        <v>0</v>
      </c>
      <c r="U45" s="212">
        <v>0</v>
      </c>
      <c r="V45" s="213">
        <v>13995769.119999999</v>
      </c>
      <c r="W45" s="212">
        <v>625590.39</v>
      </c>
      <c r="X45" s="213">
        <v>0</v>
      </c>
      <c r="Y45" s="212">
        <v>2927108.46</v>
      </c>
      <c r="Z45" s="64">
        <f t="shared" si="1"/>
        <v>53644166.460000001</v>
      </c>
      <c r="AA45" s="122"/>
    </row>
    <row r="46" spans="1:27">
      <c r="A46" s="294">
        <v>77</v>
      </c>
      <c r="B46" s="237">
        <v>43</v>
      </c>
      <c r="C46" s="237">
        <v>5</v>
      </c>
      <c r="D46" s="212" t="s">
        <v>45</v>
      </c>
      <c r="E46" s="212" t="s">
        <v>191</v>
      </c>
      <c r="F46" s="282" t="s">
        <v>320</v>
      </c>
      <c r="G46" s="213">
        <v>25531486.069999997</v>
      </c>
      <c r="H46" s="212">
        <v>1357851.08</v>
      </c>
      <c r="I46" s="213">
        <v>3455762.81</v>
      </c>
      <c r="J46" s="212">
        <v>54300</v>
      </c>
      <c r="K46" s="212">
        <v>578834.6</v>
      </c>
      <c r="L46" s="213">
        <v>4489608.2300000004</v>
      </c>
      <c r="M46" s="212">
        <v>240584</v>
      </c>
      <c r="N46" s="213">
        <v>0</v>
      </c>
      <c r="O46" s="212">
        <v>612244.76</v>
      </c>
      <c r="P46" s="213">
        <v>6525</v>
      </c>
      <c r="Q46" s="212">
        <v>812246</v>
      </c>
      <c r="R46" s="213">
        <v>0</v>
      </c>
      <c r="S46" s="212">
        <v>1649955.39</v>
      </c>
      <c r="T46" s="213">
        <v>0</v>
      </c>
      <c r="U46" s="212">
        <v>113350</v>
      </c>
      <c r="V46" s="213">
        <v>20281540.32</v>
      </c>
      <c r="W46" s="212">
        <v>903581.12</v>
      </c>
      <c r="X46" s="213">
        <v>0</v>
      </c>
      <c r="Y46" s="212">
        <v>2480150.71</v>
      </c>
      <c r="Z46" s="64">
        <f t="shared" si="1"/>
        <v>62568020.089999996</v>
      </c>
      <c r="AA46" s="122"/>
    </row>
    <row r="47" spans="1:27">
      <c r="A47" s="294">
        <v>17</v>
      </c>
      <c r="B47" s="237">
        <v>44</v>
      </c>
      <c r="C47" s="237">
        <v>5</v>
      </c>
      <c r="D47" s="212" t="s">
        <v>55</v>
      </c>
      <c r="E47" s="212" t="s">
        <v>174</v>
      </c>
      <c r="F47" s="282" t="s">
        <v>301</v>
      </c>
      <c r="G47" s="213">
        <v>27949636.510000002</v>
      </c>
      <c r="H47" s="212">
        <v>3825272.33</v>
      </c>
      <c r="I47" s="213">
        <v>5648191.9000000004</v>
      </c>
      <c r="J47" s="212">
        <v>67100</v>
      </c>
      <c r="K47" s="212">
        <v>1164655.2700000003</v>
      </c>
      <c r="L47" s="213">
        <v>4695738.5299999993</v>
      </c>
      <c r="M47" s="212">
        <v>561469.75</v>
      </c>
      <c r="N47" s="213">
        <v>27818</v>
      </c>
      <c r="O47" s="212">
        <v>886628.62</v>
      </c>
      <c r="P47" s="213">
        <v>36277</v>
      </c>
      <c r="Q47" s="212">
        <v>1655934.69</v>
      </c>
      <c r="R47" s="213">
        <v>45856.75</v>
      </c>
      <c r="S47" s="212">
        <v>1403621.29</v>
      </c>
      <c r="T47" s="213">
        <v>0</v>
      </c>
      <c r="U47" s="212">
        <v>45400</v>
      </c>
      <c r="V47" s="213">
        <v>18476196</v>
      </c>
      <c r="W47" s="212">
        <v>782289.39</v>
      </c>
      <c r="X47" s="213">
        <v>0</v>
      </c>
      <c r="Y47" s="212">
        <v>2174633.37</v>
      </c>
      <c r="Z47" s="187">
        <f t="shared" si="1"/>
        <v>69446719.400000006</v>
      </c>
      <c r="AA47" s="122"/>
    </row>
    <row r="48" spans="1:27">
      <c r="A48" s="294">
        <v>18</v>
      </c>
      <c r="B48" s="237">
        <v>45</v>
      </c>
      <c r="C48" s="237">
        <v>5</v>
      </c>
      <c r="D48" s="212" t="s">
        <v>55</v>
      </c>
      <c r="E48" s="212" t="s">
        <v>175</v>
      </c>
      <c r="F48" s="282" t="s">
        <v>302</v>
      </c>
      <c r="G48" s="213">
        <v>38280785.240000002</v>
      </c>
      <c r="H48" s="212">
        <v>1169448.02</v>
      </c>
      <c r="I48" s="213">
        <v>8006983.4199999999</v>
      </c>
      <c r="J48" s="212">
        <v>75200</v>
      </c>
      <c r="K48" s="212">
        <v>1106925.8699999999</v>
      </c>
      <c r="L48" s="213">
        <v>7602427.9400000004</v>
      </c>
      <c r="M48" s="212">
        <v>489535.89</v>
      </c>
      <c r="N48" s="213">
        <v>2278.5</v>
      </c>
      <c r="O48" s="212">
        <v>1352765.8900000001</v>
      </c>
      <c r="P48" s="213">
        <v>0</v>
      </c>
      <c r="Q48" s="212">
        <v>3624026.44</v>
      </c>
      <c r="R48" s="213">
        <v>5862</v>
      </c>
      <c r="S48" s="212">
        <v>1408167.64</v>
      </c>
      <c r="T48" s="213">
        <v>0</v>
      </c>
      <c r="U48" s="212">
        <v>4900</v>
      </c>
      <c r="V48" s="213">
        <v>17130716.899999999</v>
      </c>
      <c r="W48" s="212">
        <v>683651.3899999999</v>
      </c>
      <c r="X48" s="213">
        <v>0</v>
      </c>
      <c r="Y48" s="212">
        <v>4080935.6599999997</v>
      </c>
      <c r="Z48" s="64">
        <f t="shared" si="1"/>
        <v>85024610.799999997</v>
      </c>
      <c r="AA48" s="122"/>
    </row>
    <row r="49" spans="1:27">
      <c r="A49" s="294">
        <v>48</v>
      </c>
      <c r="B49" s="237">
        <v>46</v>
      </c>
      <c r="C49" s="237">
        <v>5</v>
      </c>
      <c r="D49" s="212" t="s">
        <v>49</v>
      </c>
      <c r="E49" s="212" t="s">
        <v>232</v>
      </c>
      <c r="F49" s="282" t="s">
        <v>368</v>
      </c>
      <c r="G49" s="213">
        <v>26488424.650000002</v>
      </c>
      <c r="H49" s="212">
        <v>1943310.87</v>
      </c>
      <c r="I49" s="213">
        <v>6123606.9700000007</v>
      </c>
      <c r="J49" s="212">
        <v>75150</v>
      </c>
      <c r="K49" s="212">
        <v>1196931.9700000002</v>
      </c>
      <c r="L49" s="213">
        <v>5291283.76</v>
      </c>
      <c r="M49" s="212">
        <v>252977</v>
      </c>
      <c r="N49" s="213">
        <v>20798.25</v>
      </c>
      <c r="O49" s="212">
        <v>827892.3899999999</v>
      </c>
      <c r="P49" s="213">
        <v>11567.5</v>
      </c>
      <c r="Q49" s="212">
        <v>1470400.75</v>
      </c>
      <c r="R49" s="213">
        <v>617.98</v>
      </c>
      <c r="S49" s="212">
        <v>0</v>
      </c>
      <c r="T49" s="213">
        <v>0</v>
      </c>
      <c r="U49" s="212">
        <v>0</v>
      </c>
      <c r="V49" s="213">
        <v>23129897.670000002</v>
      </c>
      <c r="W49" s="212">
        <v>1031453.66</v>
      </c>
      <c r="X49" s="213">
        <v>0</v>
      </c>
      <c r="Y49" s="212">
        <v>2972009.67</v>
      </c>
      <c r="Z49" s="64">
        <f t="shared" si="1"/>
        <v>70836323.090000004</v>
      </c>
      <c r="AA49" s="122"/>
    </row>
    <row r="50" spans="1:27">
      <c r="A50" s="294">
        <v>6</v>
      </c>
      <c r="B50" s="237">
        <v>47</v>
      </c>
      <c r="C50" s="237">
        <v>5</v>
      </c>
      <c r="D50" s="212" t="s">
        <v>51</v>
      </c>
      <c r="E50" s="212" t="s">
        <v>241</v>
      </c>
      <c r="F50" s="282" t="s">
        <v>378</v>
      </c>
      <c r="G50" s="213">
        <v>25574796.320000004</v>
      </c>
      <c r="H50" s="212">
        <v>6990041.1100000003</v>
      </c>
      <c r="I50" s="213">
        <v>5098340.9799999995</v>
      </c>
      <c r="J50" s="212">
        <v>121200</v>
      </c>
      <c r="K50" s="212">
        <v>785579.87</v>
      </c>
      <c r="L50" s="213">
        <v>9184809.9499999993</v>
      </c>
      <c r="M50" s="212">
        <v>248714.5</v>
      </c>
      <c r="N50" s="213">
        <v>20036.5</v>
      </c>
      <c r="O50" s="212">
        <v>1038709.3099999999</v>
      </c>
      <c r="P50" s="213">
        <v>58243</v>
      </c>
      <c r="Q50" s="212">
        <v>992092</v>
      </c>
      <c r="R50" s="213">
        <v>50</v>
      </c>
      <c r="S50" s="212">
        <v>0</v>
      </c>
      <c r="T50" s="213">
        <v>0</v>
      </c>
      <c r="U50" s="212">
        <v>49287</v>
      </c>
      <c r="V50" s="213">
        <v>22154701.289999999</v>
      </c>
      <c r="W50" s="212">
        <v>875572.17</v>
      </c>
      <c r="X50" s="213">
        <v>0</v>
      </c>
      <c r="Y50" s="212">
        <v>2738359.66</v>
      </c>
      <c r="Z50" s="184">
        <f t="shared" si="1"/>
        <v>75930533.660000011</v>
      </c>
      <c r="AA50" s="122"/>
    </row>
    <row r="51" spans="1:27">
      <c r="A51" s="294">
        <v>10</v>
      </c>
      <c r="B51" s="237">
        <v>48</v>
      </c>
      <c r="C51" s="237">
        <v>5</v>
      </c>
      <c r="D51" s="212" t="s">
        <v>51</v>
      </c>
      <c r="E51" s="212" t="s">
        <v>245</v>
      </c>
      <c r="F51" s="282" t="s">
        <v>382</v>
      </c>
      <c r="G51" s="213">
        <v>33856025.25</v>
      </c>
      <c r="H51" s="212">
        <v>1004860.12</v>
      </c>
      <c r="I51" s="213">
        <v>8439354.1600000001</v>
      </c>
      <c r="J51" s="212">
        <v>78050</v>
      </c>
      <c r="K51" s="212">
        <v>246640.74</v>
      </c>
      <c r="L51" s="213">
        <v>2993982.04</v>
      </c>
      <c r="M51" s="212">
        <v>315348</v>
      </c>
      <c r="N51" s="213">
        <v>0</v>
      </c>
      <c r="O51" s="212">
        <v>602441.63</v>
      </c>
      <c r="P51" s="213">
        <v>13098</v>
      </c>
      <c r="Q51" s="212">
        <v>1372165.25</v>
      </c>
      <c r="R51" s="213">
        <v>21701.54</v>
      </c>
      <c r="S51" s="212">
        <v>0</v>
      </c>
      <c r="T51" s="213">
        <v>0</v>
      </c>
      <c r="U51" s="212">
        <v>255538</v>
      </c>
      <c r="V51" s="213">
        <v>18794746.800000001</v>
      </c>
      <c r="W51" s="212">
        <v>831676.6</v>
      </c>
      <c r="X51" s="213">
        <v>0</v>
      </c>
      <c r="Y51" s="212">
        <v>4089988.96</v>
      </c>
      <c r="Z51" s="64">
        <f t="shared" si="1"/>
        <v>72915617.089999989</v>
      </c>
      <c r="AA51" s="122"/>
    </row>
    <row r="52" spans="1:27">
      <c r="A52" s="294">
        <v>64</v>
      </c>
      <c r="B52" s="237">
        <v>49</v>
      </c>
      <c r="C52" s="237">
        <v>6</v>
      </c>
      <c r="D52" s="212" t="s">
        <v>88</v>
      </c>
      <c r="E52" s="212" t="s">
        <v>179</v>
      </c>
      <c r="F52" s="282" t="s">
        <v>307</v>
      </c>
      <c r="G52" s="213">
        <v>33195291.329999998</v>
      </c>
      <c r="H52" s="212">
        <v>4281143.8099999996</v>
      </c>
      <c r="I52" s="213">
        <v>4535562.54</v>
      </c>
      <c r="J52" s="212">
        <v>93700</v>
      </c>
      <c r="K52" s="212">
        <v>1157076.5</v>
      </c>
      <c r="L52" s="213">
        <v>3981568.85</v>
      </c>
      <c r="M52" s="212">
        <v>109519.25</v>
      </c>
      <c r="N52" s="213">
        <v>6825</v>
      </c>
      <c r="O52" s="212">
        <v>890926.75000000012</v>
      </c>
      <c r="P52" s="213">
        <v>500</v>
      </c>
      <c r="Q52" s="212">
        <v>1211513.8599999999</v>
      </c>
      <c r="R52" s="213">
        <v>4494</v>
      </c>
      <c r="S52" s="212">
        <v>0</v>
      </c>
      <c r="T52" s="213">
        <v>0</v>
      </c>
      <c r="U52" s="212">
        <v>67495</v>
      </c>
      <c r="V52" s="213">
        <v>22087172.039999999</v>
      </c>
      <c r="W52" s="212">
        <v>967778.9</v>
      </c>
      <c r="X52" s="213">
        <v>0</v>
      </c>
      <c r="Y52" s="212">
        <v>3033935.4</v>
      </c>
      <c r="Z52" s="64">
        <f t="shared" si="1"/>
        <v>75624503.230000019</v>
      </c>
      <c r="AA52" s="122"/>
    </row>
    <row r="53" spans="1:27">
      <c r="A53" s="294">
        <v>66</v>
      </c>
      <c r="B53" s="237">
        <v>50</v>
      </c>
      <c r="C53" s="237">
        <v>6</v>
      </c>
      <c r="D53" s="212" t="s">
        <v>88</v>
      </c>
      <c r="E53" s="212" t="s">
        <v>181</v>
      </c>
      <c r="F53" s="282" t="s">
        <v>309</v>
      </c>
      <c r="G53" s="213">
        <v>40739501.049999997</v>
      </c>
      <c r="H53" s="212">
        <v>902737.94000000006</v>
      </c>
      <c r="I53" s="213">
        <v>10463388.349999998</v>
      </c>
      <c r="J53" s="212">
        <v>155200</v>
      </c>
      <c r="K53" s="212">
        <v>514846.75</v>
      </c>
      <c r="L53" s="213">
        <v>2974240.96</v>
      </c>
      <c r="M53" s="212">
        <v>321356.5</v>
      </c>
      <c r="N53" s="213">
        <v>0</v>
      </c>
      <c r="O53" s="212">
        <v>622282.6100000001</v>
      </c>
      <c r="P53" s="213">
        <v>22639</v>
      </c>
      <c r="Q53" s="212">
        <v>1166379.55</v>
      </c>
      <c r="R53" s="213">
        <v>5666.96</v>
      </c>
      <c r="S53" s="212">
        <v>0</v>
      </c>
      <c r="T53" s="213">
        <v>0</v>
      </c>
      <c r="U53" s="212">
        <v>680</v>
      </c>
      <c r="V53" s="213">
        <v>22338916.120000001</v>
      </c>
      <c r="W53" s="212">
        <v>927014.54</v>
      </c>
      <c r="X53" s="213">
        <v>0</v>
      </c>
      <c r="Y53" s="212">
        <v>6940020.6899999995</v>
      </c>
      <c r="Z53" s="64">
        <f t="shared" si="1"/>
        <v>88094871.019999996</v>
      </c>
      <c r="AA53" s="122"/>
    </row>
    <row r="54" spans="1:27">
      <c r="A54" s="294">
        <v>73</v>
      </c>
      <c r="B54" s="237">
        <v>51</v>
      </c>
      <c r="C54" s="237">
        <v>6</v>
      </c>
      <c r="D54" s="212" t="s">
        <v>45</v>
      </c>
      <c r="E54" s="212" t="s">
        <v>187</v>
      </c>
      <c r="F54" s="282" t="s">
        <v>316</v>
      </c>
      <c r="G54" s="213">
        <v>27805380.829999998</v>
      </c>
      <c r="H54" s="212">
        <v>1059900.6399999999</v>
      </c>
      <c r="I54" s="213">
        <v>4249717.9399999995</v>
      </c>
      <c r="J54" s="212">
        <v>38600</v>
      </c>
      <c r="K54" s="212">
        <v>715369</v>
      </c>
      <c r="L54" s="213">
        <v>3703559.55</v>
      </c>
      <c r="M54" s="212">
        <v>196953.5</v>
      </c>
      <c r="N54" s="213">
        <v>16156.5</v>
      </c>
      <c r="O54" s="212">
        <v>454977.64</v>
      </c>
      <c r="P54" s="213">
        <v>9484</v>
      </c>
      <c r="Q54" s="212">
        <v>1028955.5</v>
      </c>
      <c r="R54" s="213">
        <v>0</v>
      </c>
      <c r="S54" s="212">
        <v>888000</v>
      </c>
      <c r="T54" s="213">
        <v>0</v>
      </c>
      <c r="U54" s="212">
        <v>20635</v>
      </c>
      <c r="V54" s="213">
        <v>19228576.77</v>
      </c>
      <c r="W54" s="212">
        <v>818942.39</v>
      </c>
      <c r="X54" s="213">
        <v>0</v>
      </c>
      <c r="Y54" s="212">
        <v>3457395.49</v>
      </c>
      <c r="Z54" s="64">
        <f t="shared" si="1"/>
        <v>63692604.749999993</v>
      </c>
      <c r="AA54" s="122"/>
    </row>
    <row r="55" spans="1:27">
      <c r="A55" s="294">
        <v>24</v>
      </c>
      <c r="B55" s="237">
        <v>52</v>
      </c>
      <c r="C55" s="237">
        <v>6</v>
      </c>
      <c r="D55" s="212" t="s">
        <v>53</v>
      </c>
      <c r="E55" s="212" t="s">
        <v>204</v>
      </c>
      <c r="F55" s="282" t="s">
        <v>335</v>
      </c>
      <c r="G55" s="213">
        <v>35635167.549999997</v>
      </c>
      <c r="H55" s="212">
        <v>1241425.31</v>
      </c>
      <c r="I55" s="213">
        <v>9879246.0800000001</v>
      </c>
      <c r="J55" s="212">
        <v>271650</v>
      </c>
      <c r="K55" s="212">
        <v>593760.04999999993</v>
      </c>
      <c r="L55" s="213">
        <v>4880407.9400000004</v>
      </c>
      <c r="M55" s="212">
        <v>183621</v>
      </c>
      <c r="N55" s="213">
        <v>384791.86</v>
      </c>
      <c r="O55" s="212">
        <v>694569.94000000006</v>
      </c>
      <c r="P55" s="213">
        <v>185101</v>
      </c>
      <c r="Q55" s="212">
        <v>2673409.56</v>
      </c>
      <c r="R55" s="213">
        <v>123536</v>
      </c>
      <c r="S55" s="212">
        <v>1818590.55</v>
      </c>
      <c r="T55" s="213">
        <v>0</v>
      </c>
      <c r="U55" s="212">
        <v>102200</v>
      </c>
      <c r="V55" s="213">
        <v>16597447.65</v>
      </c>
      <c r="W55" s="212">
        <v>687975.2</v>
      </c>
      <c r="X55" s="213">
        <v>0</v>
      </c>
      <c r="Y55" s="212">
        <v>1670633.65</v>
      </c>
      <c r="Z55" s="64">
        <f t="shared" si="1"/>
        <v>77623533.340000004</v>
      </c>
      <c r="AA55" s="122"/>
    </row>
    <row r="56" spans="1:27">
      <c r="A56" s="294">
        <v>14</v>
      </c>
      <c r="B56" s="237">
        <v>53</v>
      </c>
      <c r="C56" s="237">
        <v>6</v>
      </c>
      <c r="D56" s="212" t="s">
        <v>55</v>
      </c>
      <c r="E56" s="212" t="s">
        <v>171</v>
      </c>
      <c r="F56" s="282" t="s">
        <v>298</v>
      </c>
      <c r="G56" s="213">
        <v>37138109.990000002</v>
      </c>
      <c r="H56" s="212">
        <v>3206499.32</v>
      </c>
      <c r="I56" s="213">
        <v>5082859.55</v>
      </c>
      <c r="J56" s="212">
        <v>244850</v>
      </c>
      <c r="K56" s="212">
        <v>896105.46999999986</v>
      </c>
      <c r="L56" s="213">
        <v>3609475.0100000002</v>
      </c>
      <c r="M56" s="212">
        <v>523807.85</v>
      </c>
      <c r="N56" s="213">
        <v>5888.2</v>
      </c>
      <c r="O56" s="212">
        <v>1151810.0599999998</v>
      </c>
      <c r="P56" s="213">
        <v>53962.439999999995</v>
      </c>
      <c r="Q56" s="212">
        <v>2082773.85</v>
      </c>
      <c r="R56" s="213">
        <v>3604.21</v>
      </c>
      <c r="S56" s="212">
        <v>1900107.27</v>
      </c>
      <c r="T56" s="213">
        <v>0</v>
      </c>
      <c r="U56" s="212">
        <v>0</v>
      </c>
      <c r="V56" s="213">
        <v>17571005.640000001</v>
      </c>
      <c r="W56" s="212">
        <v>737987</v>
      </c>
      <c r="X56" s="213">
        <v>0</v>
      </c>
      <c r="Y56" s="212">
        <v>3158388.51</v>
      </c>
      <c r="Z56" s="64">
        <f t="shared" si="1"/>
        <v>77367234.37000002</v>
      </c>
      <c r="AA56" s="122"/>
    </row>
    <row r="57" spans="1:27">
      <c r="A57" s="294">
        <v>7</v>
      </c>
      <c r="B57" s="237">
        <v>54</v>
      </c>
      <c r="C57" s="237">
        <v>6</v>
      </c>
      <c r="D57" s="212" t="s">
        <v>51</v>
      </c>
      <c r="E57" s="212" t="s">
        <v>242</v>
      </c>
      <c r="F57" s="282" t="s">
        <v>379</v>
      </c>
      <c r="G57" s="213">
        <v>39484957.469999999</v>
      </c>
      <c r="H57" s="212">
        <v>4089565.9799999995</v>
      </c>
      <c r="I57" s="213">
        <v>9770006.5199999996</v>
      </c>
      <c r="J57" s="212">
        <v>97300</v>
      </c>
      <c r="K57" s="212">
        <v>465115.96999999986</v>
      </c>
      <c r="L57" s="213">
        <v>4448706.54</v>
      </c>
      <c r="M57" s="212">
        <v>471551</v>
      </c>
      <c r="N57" s="213">
        <v>13924.25</v>
      </c>
      <c r="O57" s="212">
        <v>765014.42</v>
      </c>
      <c r="P57" s="213">
        <v>34485.679999999993</v>
      </c>
      <c r="Q57" s="212">
        <v>1354552.2</v>
      </c>
      <c r="R57" s="213">
        <v>0</v>
      </c>
      <c r="S57" s="212">
        <v>0</v>
      </c>
      <c r="T57" s="213">
        <v>0</v>
      </c>
      <c r="U57" s="212">
        <v>0</v>
      </c>
      <c r="V57" s="213">
        <v>29333626.350000001</v>
      </c>
      <c r="W57" s="212">
        <v>1288330.6400000001</v>
      </c>
      <c r="X57" s="213">
        <v>0</v>
      </c>
      <c r="Y57" s="212">
        <v>3280074.41</v>
      </c>
      <c r="Z57" s="64">
        <f t="shared" si="1"/>
        <v>94897211.429999992</v>
      </c>
      <c r="AA57" s="122"/>
    </row>
    <row r="58" spans="1:27">
      <c r="A58" s="294">
        <v>69</v>
      </c>
      <c r="B58" s="237">
        <v>55</v>
      </c>
      <c r="C58" s="237">
        <v>7</v>
      </c>
      <c r="D58" s="212" t="s">
        <v>45</v>
      </c>
      <c r="E58" s="212" t="s">
        <v>184</v>
      </c>
      <c r="F58" s="282" t="s">
        <v>312</v>
      </c>
      <c r="G58" s="213">
        <v>42464025.649999999</v>
      </c>
      <c r="H58" s="212">
        <v>948855.73</v>
      </c>
      <c r="I58" s="213">
        <v>7218491.4900000002</v>
      </c>
      <c r="J58" s="212">
        <v>164900</v>
      </c>
      <c r="K58" s="212">
        <v>1716996.2000000002</v>
      </c>
      <c r="L58" s="213">
        <v>4141474.3</v>
      </c>
      <c r="M58" s="212">
        <v>701493</v>
      </c>
      <c r="N58" s="213">
        <v>17643</v>
      </c>
      <c r="O58" s="212">
        <v>969927.15</v>
      </c>
      <c r="P58" s="213">
        <v>28333.15</v>
      </c>
      <c r="Q58" s="212">
        <v>1314610.8999999999</v>
      </c>
      <c r="R58" s="213">
        <v>0</v>
      </c>
      <c r="S58" s="212">
        <v>0</v>
      </c>
      <c r="T58" s="213">
        <v>0</v>
      </c>
      <c r="U58" s="212">
        <v>85930</v>
      </c>
      <c r="V58" s="213">
        <v>23207882.859999999</v>
      </c>
      <c r="W58" s="212">
        <v>1007121</v>
      </c>
      <c r="X58" s="213">
        <v>0</v>
      </c>
      <c r="Y58" s="212">
        <v>3491224.88</v>
      </c>
      <c r="Z58" s="64">
        <f t="shared" si="1"/>
        <v>87478909.309999987</v>
      </c>
      <c r="AA58" s="122"/>
    </row>
    <row r="59" spans="1:27">
      <c r="A59" s="294">
        <v>70</v>
      </c>
      <c r="B59" s="237">
        <v>56</v>
      </c>
      <c r="C59" s="237">
        <v>7</v>
      </c>
      <c r="D59" s="212" t="s">
        <v>45</v>
      </c>
      <c r="E59" s="212" t="s">
        <v>185</v>
      </c>
      <c r="F59" s="282" t="s">
        <v>313</v>
      </c>
      <c r="G59" s="213">
        <v>34229238.520000003</v>
      </c>
      <c r="H59" s="212">
        <v>836716.51</v>
      </c>
      <c r="I59" s="213">
        <v>8955837.2700000014</v>
      </c>
      <c r="J59" s="212">
        <v>50400</v>
      </c>
      <c r="K59" s="212">
        <v>1067834.97</v>
      </c>
      <c r="L59" s="213">
        <v>3389196.2300000004</v>
      </c>
      <c r="M59" s="212">
        <v>164861</v>
      </c>
      <c r="N59" s="213">
        <v>22224.06</v>
      </c>
      <c r="O59" s="212">
        <v>533881.80000000005</v>
      </c>
      <c r="P59" s="213">
        <v>0</v>
      </c>
      <c r="Q59" s="212">
        <v>1510874.04</v>
      </c>
      <c r="R59" s="213">
        <v>8037.9499999999989</v>
      </c>
      <c r="S59" s="212">
        <v>2235392.38</v>
      </c>
      <c r="T59" s="213">
        <v>0</v>
      </c>
      <c r="U59" s="212">
        <v>0</v>
      </c>
      <c r="V59" s="213">
        <v>23840013.120000001</v>
      </c>
      <c r="W59" s="212">
        <v>1026067.13</v>
      </c>
      <c r="X59" s="213">
        <v>0</v>
      </c>
      <c r="Y59" s="212">
        <v>5868194.4900000002</v>
      </c>
      <c r="Z59" s="64">
        <f t="shared" si="1"/>
        <v>83738769.469999999</v>
      </c>
      <c r="AA59" s="122"/>
    </row>
    <row r="60" spans="1:27">
      <c r="A60" s="294">
        <v>78</v>
      </c>
      <c r="B60" s="237">
        <v>57</v>
      </c>
      <c r="C60" s="237">
        <v>7</v>
      </c>
      <c r="D60" s="212" t="s">
        <v>45</v>
      </c>
      <c r="E60" s="212" t="s">
        <v>192</v>
      </c>
      <c r="F60" s="282" t="s">
        <v>321</v>
      </c>
      <c r="G60" s="213">
        <v>37616405.479999997</v>
      </c>
      <c r="H60" s="212">
        <v>7605930.6000000006</v>
      </c>
      <c r="I60" s="213">
        <v>9939067.7100000009</v>
      </c>
      <c r="J60" s="212">
        <v>116950</v>
      </c>
      <c r="K60" s="212">
        <v>907104.80999999994</v>
      </c>
      <c r="L60" s="213">
        <v>10063170.060000001</v>
      </c>
      <c r="M60" s="212">
        <v>340878</v>
      </c>
      <c r="N60" s="213">
        <v>20387</v>
      </c>
      <c r="O60" s="212">
        <v>2651510.25</v>
      </c>
      <c r="P60" s="213">
        <v>1000</v>
      </c>
      <c r="Q60" s="212">
        <v>2334095</v>
      </c>
      <c r="R60" s="213">
        <v>49529.47</v>
      </c>
      <c r="S60" s="212">
        <v>0</v>
      </c>
      <c r="T60" s="213">
        <v>0</v>
      </c>
      <c r="U60" s="212">
        <v>0</v>
      </c>
      <c r="V60" s="213">
        <v>23350983.329999998</v>
      </c>
      <c r="W60" s="212">
        <v>1097260.98</v>
      </c>
      <c r="X60" s="213">
        <v>0</v>
      </c>
      <c r="Y60" s="212">
        <v>2966924.31</v>
      </c>
      <c r="Z60" s="64">
        <f t="shared" si="1"/>
        <v>99061197</v>
      </c>
      <c r="AA60" s="122"/>
    </row>
    <row r="61" spans="1:27">
      <c r="A61" s="294">
        <v>80</v>
      </c>
      <c r="B61" s="237">
        <v>58</v>
      </c>
      <c r="C61" s="237">
        <v>7</v>
      </c>
      <c r="D61" s="212" t="s">
        <v>45</v>
      </c>
      <c r="E61" s="212" t="s">
        <v>194</v>
      </c>
      <c r="F61" s="282" t="s">
        <v>323</v>
      </c>
      <c r="G61" s="213">
        <v>39344253.650000006</v>
      </c>
      <c r="H61" s="212">
        <v>2641942.9900000002</v>
      </c>
      <c r="I61" s="213">
        <v>15137029.43</v>
      </c>
      <c r="J61" s="212">
        <v>35100</v>
      </c>
      <c r="K61" s="212">
        <v>1022700.2199999999</v>
      </c>
      <c r="L61" s="213">
        <v>3263056.97</v>
      </c>
      <c r="M61" s="212">
        <v>368709</v>
      </c>
      <c r="N61" s="213">
        <v>109</v>
      </c>
      <c r="O61" s="212">
        <v>616529.74999999988</v>
      </c>
      <c r="P61" s="213">
        <v>14140</v>
      </c>
      <c r="Q61" s="212">
        <v>2587598.13</v>
      </c>
      <c r="R61" s="213">
        <v>58989.07</v>
      </c>
      <c r="S61" s="212">
        <v>494147.64</v>
      </c>
      <c r="T61" s="213">
        <v>0</v>
      </c>
      <c r="U61" s="212">
        <v>150344</v>
      </c>
      <c r="V61" s="213">
        <v>26245312.23</v>
      </c>
      <c r="W61" s="212">
        <v>1116454.08</v>
      </c>
      <c r="X61" s="213">
        <v>0</v>
      </c>
      <c r="Y61" s="212">
        <v>2923848.9</v>
      </c>
      <c r="Z61" s="64">
        <f t="shared" si="1"/>
        <v>96020265.060000017</v>
      </c>
      <c r="AA61" s="122"/>
    </row>
    <row r="62" spans="1:27">
      <c r="A62" s="294">
        <v>31</v>
      </c>
      <c r="B62" s="237">
        <v>59</v>
      </c>
      <c r="C62" s="237">
        <v>7</v>
      </c>
      <c r="D62" s="212" t="s">
        <v>53</v>
      </c>
      <c r="E62" s="212" t="s">
        <v>210</v>
      </c>
      <c r="F62" s="282" t="s">
        <v>342</v>
      </c>
      <c r="G62" s="213">
        <v>30703847.450000003</v>
      </c>
      <c r="H62" s="212">
        <v>2926905.71</v>
      </c>
      <c r="I62" s="213">
        <v>9116937.4000000004</v>
      </c>
      <c r="J62" s="212">
        <v>170550</v>
      </c>
      <c r="K62" s="212">
        <v>591205.59</v>
      </c>
      <c r="L62" s="213">
        <v>2285860.9199999995</v>
      </c>
      <c r="M62" s="212">
        <v>201063.5</v>
      </c>
      <c r="N62" s="213">
        <v>18608.09</v>
      </c>
      <c r="O62" s="212">
        <v>375560.64000000007</v>
      </c>
      <c r="P62" s="213">
        <v>26260.799999999996</v>
      </c>
      <c r="Q62" s="212">
        <v>871502.55</v>
      </c>
      <c r="R62" s="213">
        <v>63430.049999999996</v>
      </c>
      <c r="S62" s="212">
        <v>1294130.5</v>
      </c>
      <c r="T62" s="213">
        <v>0</v>
      </c>
      <c r="U62" s="212">
        <v>0</v>
      </c>
      <c r="V62" s="213">
        <v>17501948</v>
      </c>
      <c r="W62" s="212">
        <v>781041.98</v>
      </c>
      <c r="X62" s="213">
        <v>0</v>
      </c>
      <c r="Y62" s="212">
        <v>10779307.1</v>
      </c>
      <c r="Z62" s="64">
        <f t="shared" si="1"/>
        <v>77708160.280000001</v>
      </c>
      <c r="AA62" s="122"/>
    </row>
    <row r="63" spans="1:27">
      <c r="A63" s="294">
        <v>63</v>
      </c>
      <c r="B63" s="237">
        <v>60</v>
      </c>
      <c r="C63" s="237">
        <v>8</v>
      </c>
      <c r="D63" s="212" t="s">
        <v>88</v>
      </c>
      <c r="E63" s="212" t="s">
        <v>178</v>
      </c>
      <c r="F63" s="282" t="s">
        <v>306</v>
      </c>
      <c r="G63" s="213">
        <v>52973937.289999999</v>
      </c>
      <c r="H63" s="212">
        <v>1615302.8100000003</v>
      </c>
      <c r="I63" s="213">
        <v>7680980.6800000006</v>
      </c>
      <c r="J63" s="212">
        <v>151000</v>
      </c>
      <c r="K63" s="212">
        <v>1122368.3200000003</v>
      </c>
      <c r="L63" s="213">
        <v>5739520.9199999999</v>
      </c>
      <c r="M63" s="212">
        <v>96753</v>
      </c>
      <c r="N63" s="213">
        <v>0</v>
      </c>
      <c r="O63" s="212">
        <v>822764.33</v>
      </c>
      <c r="P63" s="213">
        <v>67228.5</v>
      </c>
      <c r="Q63" s="212">
        <v>2505227.25</v>
      </c>
      <c r="R63" s="213">
        <v>7393</v>
      </c>
      <c r="S63" s="212">
        <v>0</v>
      </c>
      <c r="T63" s="213">
        <v>0</v>
      </c>
      <c r="U63" s="212">
        <v>163330</v>
      </c>
      <c r="V63" s="213">
        <v>28566731.870000001</v>
      </c>
      <c r="W63" s="212">
        <v>1259143.1099999999</v>
      </c>
      <c r="X63" s="213">
        <v>0</v>
      </c>
      <c r="Y63" s="212">
        <v>3915609.67</v>
      </c>
      <c r="Z63" s="64">
        <f t="shared" si="1"/>
        <v>106687290.75</v>
      </c>
      <c r="AA63" s="122"/>
    </row>
    <row r="64" spans="1:27">
      <c r="A64" s="294">
        <v>23</v>
      </c>
      <c r="B64" s="237">
        <v>61</v>
      </c>
      <c r="C64" s="237">
        <v>8</v>
      </c>
      <c r="D64" s="212" t="s">
        <v>53</v>
      </c>
      <c r="E64" s="212" t="s">
        <v>203</v>
      </c>
      <c r="F64" s="282" t="s">
        <v>334</v>
      </c>
      <c r="G64" s="213">
        <v>46737695.160000004</v>
      </c>
      <c r="H64" s="212">
        <v>3050698.88</v>
      </c>
      <c r="I64" s="213">
        <v>2839685.9800000004</v>
      </c>
      <c r="J64" s="212">
        <v>285700</v>
      </c>
      <c r="K64" s="212">
        <v>1175170.1099999999</v>
      </c>
      <c r="L64" s="213">
        <v>5303511.63</v>
      </c>
      <c r="M64" s="212">
        <v>731711</v>
      </c>
      <c r="N64" s="213">
        <v>26238</v>
      </c>
      <c r="O64" s="212">
        <v>1082956.69</v>
      </c>
      <c r="P64" s="213">
        <v>112180</v>
      </c>
      <c r="Q64" s="212">
        <v>4898033.1500000004</v>
      </c>
      <c r="R64" s="213">
        <v>779516.69000000006</v>
      </c>
      <c r="S64" s="212">
        <v>1340890.21</v>
      </c>
      <c r="T64" s="213">
        <v>0</v>
      </c>
      <c r="U64" s="212">
        <v>10610</v>
      </c>
      <c r="V64" s="213">
        <v>22077061.300000001</v>
      </c>
      <c r="W64" s="212">
        <v>918884.80999999994</v>
      </c>
      <c r="X64" s="213">
        <v>0</v>
      </c>
      <c r="Y64" s="212">
        <v>7487520.25</v>
      </c>
      <c r="Z64" s="173">
        <f t="shared" si="1"/>
        <v>98858063.859999999</v>
      </c>
      <c r="AA64" s="122"/>
    </row>
    <row r="65" spans="1:27">
      <c r="A65" s="294">
        <v>15</v>
      </c>
      <c r="B65" s="237">
        <v>62</v>
      </c>
      <c r="C65" s="237">
        <v>8</v>
      </c>
      <c r="D65" s="212" t="s">
        <v>55</v>
      </c>
      <c r="E65" s="212" t="s">
        <v>172</v>
      </c>
      <c r="F65" s="282" t="s">
        <v>299</v>
      </c>
      <c r="G65" s="213">
        <v>45186081.010000005</v>
      </c>
      <c r="H65" s="212">
        <v>12724429.09</v>
      </c>
      <c r="I65" s="213">
        <v>6280663.96</v>
      </c>
      <c r="J65" s="212">
        <v>196500</v>
      </c>
      <c r="K65" s="212">
        <v>2703619.7</v>
      </c>
      <c r="L65" s="213">
        <v>8500340.959999999</v>
      </c>
      <c r="M65" s="212">
        <v>554424</v>
      </c>
      <c r="N65" s="213">
        <v>7811</v>
      </c>
      <c r="O65" s="212">
        <v>1827432.8600000003</v>
      </c>
      <c r="P65" s="213">
        <v>22877</v>
      </c>
      <c r="Q65" s="212">
        <v>1621036</v>
      </c>
      <c r="R65" s="213">
        <v>3290</v>
      </c>
      <c r="S65" s="212">
        <v>2392947.86</v>
      </c>
      <c r="T65" s="213">
        <v>0</v>
      </c>
      <c r="U65" s="212">
        <v>1650</v>
      </c>
      <c r="V65" s="213">
        <v>18136320.5</v>
      </c>
      <c r="W65" s="212">
        <v>725604.79</v>
      </c>
      <c r="X65" s="213">
        <v>0</v>
      </c>
      <c r="Y65" s="212">
        <v>3822454.6900000004</v>
      </c>
      <c r="Z65" s="64">
        <f t="shared" si="1"/>
        <v>104707483.42000002</v>
      </c>
      <c r="AA65" s="122"/>
    </row>
    <row r="66" spans="1:27" ht="26.4" customHeight="1">
      <c r="A66" s="294">
        <v>38</v>
      </c>
      <c r="B66" s="237">
        <v>63</v>
      </c>
      <c r="C66" s="237">
        <v>8</v>
      </c>
      <c r="D66" s="212" t="s">
        <v>49</v>
      </c>
      <c r="E66" s="212" t="s">
        <v>224</v>
      </c>
      <c r="F66" s="282" t="s">
        <v>358</v>
      </c>
      <c r="G66" s="213">
        <v>50849120.640000001</v>
      </c>
      <c r="H66" s="212">
        <v>14241648.350000001</v>
      </c>
      <c r="I66" s="213">
        <v>7098865.79</v>
      </c>
      <c r="J66" s="212">
        <v>198500</v>
      </c>
      <c r="K66" s="212">
        <v>1596850.96</v>
      </c>
      <c r="L66" s="213">
        <v>9912576.9500000011</v>
      </c>
      <c r="M66" s="212">
        <v>514155.61000000004</v>
      </c>
      <c r="N66" s="213">
        <v>42329.25</v>
      </c>
      <c r="O66" s="212">
        <v>2205148.9699999997</v>
      </c>
      <c r="P66" s="213">
        <v>36010</v>
      </c>
      <c r="Q66" s="212">
        <v>3047978.25</v>
      </c>
      <c r="R66" s="213">
        <v>19167.45</v>
      </c>
      <c r="S66" s="212">
        <v>0</v>
      </c>
      <c r="T66" s="213">
        <v>0</v>
      </c>
      <c r="U66" s="212">
        <v>7612331</v>
      </c>
      <c r="V66" s="213">
        <v>33368362.719999999</v>
      </c>
      <c r="W66" s="212">
        <v>1220388.6200000001</v>
      </c>
      <c r="X66" s="213">
        <v>0</v>
      </c>
      <c r="Y66" s="212">
        <v>25053085.52</v>
      </c>
      <c r="Z66" s="64">
        <f t="shared" si="1"/>
        <v>157016520.08000001</v>
      </c>
      <c r="AA66" s="122"/>
    </row>
    <row r="67" spans="1:27">
      <c r="A67" s="294">
        <v>44</v>
      </c>
      <c r="B67" s="237">
        <v>64</v>
      </c>
      <c r="C67" s="237">
        <v>8</v>
      </c>
      <c r="D67" s="212" t="s">
        <v>49</v>
      </c>
      <c r="E67" s="212" t="s">
        <v>229</v>
      </c>
      <c r="F67" s="282" t="s">
        <v>364</v>
      </c>
      <c r="G67" s="213">
        <v>70782506.670000002</v>
      </c>
      <c r="H67" s="212">
        <v>3340245.82</v>
      </c>
      <c r="I67" s="213">
        <v>14399633.199999999</v>
      </c>
      <c r="J67" s="212">
        <v>343200</v>
      </c>
      <c r="K67" s="212">
        <v>1970019.5499999998</v>
      </c>
      <c r="L67" s="213">
        <v>11527613.389999999</v>
      </c>
      <c r="M67" s="212">
        <v>773008</v>
      </c>
      <c r="N67" s="213">
        <v>29315</v>
      </c>
      <c r="O67" s="212">
        <v>3310401.8999999994</v>
      </c>
      <c r="P67" s="213">
        <v>49509.58</v>
      </c>
      <c r="Q67" s="212">
        <v>2429100</v>
      </c>
      <c r="R67" s="213">
        <v>0</v>
      </c>
      <c r="S67" s="212">
        <v>0</v>
      </c>
      <c r="T67" s="213">
        <v>0</v>
      </c>
      <c r="U67" s="212">
        <v>0</v>
      </c>
      <c r="V67" s="213">
        <v>25777844.66</v>
      </c>
      <c r="W67" s="212">
        <v>1098493.1300000001</v>
      </c>
      <c r="X67" s="213">
        <v>0</v>
      </c>
      <c r="Y67" s="212">
        <v>5173159.59</v>
      </c>
      <c r="Z67" s="64">
        <f t="shared" si="1"/>
        <v>141004050.49000001</v>
      </c>
      <c r="AA67" s="122"/>
    </row>
    <row r="68" spans="1:27">
      <c r="A68" s="294">
        <v>32</v>
      </c>
      <c r="B68" s="237">
        <v>65</v>
      </c>
      <c r="C68" s="237">
        <v>8</v>
      </c>
      <c r="D68" s="212" t="s">
        <v>53</v>
      </c>
      <c r="E68" s="212" t="s">
        <v>211</v>
      </c>
      <c r="F68" s="282" t="s">
        <v>343</v>
      </c>
      <c r="G68" s="213">
        <v>39642304.420000002</v>
      </c>
      <c r="H68" s="212">
        <v>5443611.8200000003</v>
      </c>
      <c r="I68" s="213">
        <v>9435109.9299999997</v>
      </c>
      <c r="J68" s="212">
        <v>244650</v>
      </c>
      <c r="K68" s="212">
        <v>2121242.52</v>
      </c>
      <c r="L68" s="213">
        <v>9981637.6899999995</v>
      </c>
      <c r="M68" s="212">
        <v>135354</v>
      </c>
      <c r="N68" s="213">
        <v>57390</v>
      </c>
      <c r="O68" s="212">
        <v>1400817.79</v>
      </c>
      <c r="P68" s="213">
        <v>170430.45</v>
      </c>
      <c r="Q68" s="212">
        <v>5911794.5</v>
      </c>
      <c r="R68" s="213">
        <v>22960</v>
      </c>
      <c r="S68" s="212">
        <v>1502208.2</v>
      </c>
      <c r="T68" s="213">
        <v>0</v>
      </c>
      <c r="U68" s="212">
        <v>56600</v>
      </c>
      <c r="V68" s="213">
        <v>29333549.289999999</v>
      </c>
      <c r="W68" s="212">
        <v>1244164.51</v>
      </c>
      <c r="X68" s="213">
        <v>0</v>
      </c>
      <c r="Y68" s="212">
        <v>6147602.0800000001</v>
      </c>
      <c r="Z68" s="64">
        <f t="shared" ref="Z68:Z90" si="2">SUM(G68:Y68)</f>
        <v>112851427.20000002</v>
      </c>
      <c r="AA68" s="122"/>
    </row>
    <row r="69" spans="1:27">
      <c r="A69" s="294">
        <v>65</v>
      </c>
      <c r="B69" s="237">
        <v>66</v>
      </c>
      <c r="C69" s="237">
        <v>9</v>
      </c>
      <c r="D69" s="212" t="s">
        <v>88</v>
      </c>
      <c r="E69" s="212" t="s">
        <v>180</v>
      </c>
      <c r="F69" s="282" t="s">
        <v>308</v>
      </c>
      <c r="G69" s="213">
        <v>61060208.789999992</v>
      </c>
      <c r="H69" s="212">
        <v>1388685.59</v>
      </c>
      <c r="I69" s="213">
        <v>10925976.370000001</v>
      </c>
      <c r="J69" s="212">
        <v>0</v>
      </c>
      <c r="K69" s="212">
        <v>1252400.6099999999</v>
      </c>
      <c r="L69" s="213">
        <v>6455087.0999999996</v>
      </c>
      <c r="M69" s="212">
        <v>650264.5</v>
      </c>
      <c r="N69" s="213">
        <v>63866.5</v>
      </c>
      <c r="O69" s="212">
        <v>1580228.0799999998</v>
      </c>
      <c r="P69" s="213">
        <v>4699</v>
      </c>
      <c r="Q69" s="212">
        <v>3178092.9</v>
      </c>
      <c r="R69" s="213">
        <v>0</v>
      </c>
      <c r="S69" s="212">
        <v>0</v>
      </c>
      <c r="T69" s="213">
        <v>0</v>
      </c>
      <c r="U69" s="212">
        <v>126431</v>
      </c>
      <c r="V69" s="213">
        <v>32104950.210000001</v>
      </c>
      <c r="W69" s="212">
        <v>1434669.82</v>
      </c>
      <c r="X69" s="213">
        <v>0</v>
      </c>
      <c r="Y69" s="212">
        <v>9855748.9299999997</v>
      </c>
      <c r="Z69" s="64">
        <f t="shared" si="2"/>
        <v>130081309.40000001</v>
      </c>
      <c r="AA69" s="122"/>
    </row>
    <row r="70" spans="1:27">
      <c r="A70" s="294">
        <v>16</v>
      </c>
      <c r="B70" s="237">
        <v>67</v>
      </c>
      <c r="C70" s="237">
        <v>9</v>
      </c>
      <c r="D70" s="212" t="s">
        <v>55</v>
      </c>
      <c r="E70" s="212" t="s">
        <v>173</v>
      </c>
      <c r="F70" s="282" t="s">
        <v>300</v>
      </c>
      <c r="G70" s="213">
        <v>52642968.350000024</v>
      </c>
      <c r="H70" s="212">
        <v>8660632.2699999996</v>
      </c>
      <c r="I70" s="213">
        <v>8285587.629999999</v>
      </c>
      <c r="J70" s="212">
        <v>28950</v>
      </c>
      <c r="K70" s="212">
        <v>2003629.07</v>
      </c>
      <c r="L70" s="213">
        <v>15886398.43</v>
      </c>
      <c r="M70" s="212">
        <v>517226</v>
      </c>
      <c r="N70" s="213">
        <v>163007</v>
      </c>
      <c r="O70" s="212">
        <v>3681742.2</v>
      </c>
      <c r="P70" s="213">
        <v>85158.06</v>
      </c>
      <c r="Q70" s="212">
        <v>4698726.5</v>
      </c>
      <c r="R70" s="213">
        <v>11229.39</v>
      </c>
      <c r="S70" s="212">
        <v>2959781.9</v>
      </c>
      <c r="T70" s="213">
        <v>0</v>
      </c>
      <c r="U70" s="212">
        <v>6860</v>
      </c>
      <c r="V70" s="213">
        <v>30638382.25</v>
      </c>
      <c r="W70" s="212">
        <v>1335832.2</v>
      </c>
      <c r="X70" s="213">
        <v>0</v>
      </c>
      <c r="Y70" s="212">
        <v>4812720.57</v>
      </c>
      <c r="Z70" s="64">
        <f t="shared" si="2"/>
        <v>136418831.82000002</v>
      </c>
      <c r="AA70" s="122"/>
    </row>
    <row r="71" spans="1:27">
      <c r="A71" s="294">
        <v>39</v>
      </c>
      <c r="B71" s="237">
        <v>68</v>
      </c>
      <c r="C71" s="237">
        <v>9</v>
      </c>
      <c r="D71" s="212" t="s">
        <v>49</v>
      </c>
      <c r="E71" s="212" t="s">
        <v>225</v>
      </c>
      <c r="F71" s="282" t="s">
        <v>359</v>
      </c>
      <c r="G71" s="213">
        <v>45910888.659999996</v>
      </c>
      <c r="H71" s="212">
        <v>4022329.6599999997</v>
      </c>
      <c r="I71" s="213">
        <v>2954159.77</v>
      </c>
      <c r="J71" s="212">
        <v>344400</v>
      </c>
      <c r="K71" s="212">
        <v>2766735.9499999997</v>
      </c>
      <c r="L71" s="213">
        <v>12208007.23</v>
      </c>
      <c r="M71" s="212">
        <v>1012586.2</v>
      </c>
      <c r="N71" s="213">
        <v>177158</v>
      </c>
      <c r="O71" s="212">
        <v>2776294.7600000002</v>
      </c>
      <c r="P71" s="213">
        <v>28548.889999999996</v>
      </c>
      <c r="Q71" s="212">
        <v>5488605</v>
      </c>
      <c r="R71" s="213">
        <v>31323.53</v>
      </c>
      <c r="S71" s="212">
        <v>0</v>
      </c>
      <c r="T71" s="213">
        <v>0</v>
      </c>
      <c r="U71" s="212">
        <v>9260</v>
      </c>
      <c r="V71" s="213">
        <v>31460887.350000001</v>
      </c>
      <c r="W71" s="212">
        <v>1291618.6000000001</v>
      </c>
      <c r="X71" s="213">
        <v>0</v>
      </c>
      <c r="Y71" s="212">
        <v>4674959.62</v>
      </c>
      <c r="Z71" s="64">
        <f t="shared" si="2"/>
        <v>115157763.22</v>
      </c>
      <c r="AA71" s="122"/>
    </row>
    <row r="72" spans="1:27">
      <c r="A72" s="294">
        <v>45</v>
      </c>
      <c r="B72" s="237">
        <v>69</v>
      </c>
      <c r="C72" s="237">
        <v>9</v>
      </c>
      <c r="D72" s="212" t="s">
        <v>49</v>
      </c>
      <c r="E72" s="212" t="s">
        <v>230</v>
      </c>
      <c r="F72" s="282" t="s">
        <v>365</v>
      </c>
      <c r="G72" s="213">
        <v>53353971.43999999</v>
      </c>
      <c r="H72" s="212">
        <v>1942500.65</v>
      </c>
      <c r="I72" s="213">
        <v>6940689.1899999995</v>
      </c>
      <c r="J72" s="212">
        <v>193650</v>
      </c>
      <c r="K72" s="212">
        <v>1206469.4499999997</v>
      </c>
      <c r="L72" s="213">
        <v>9686307.4199999999</v>
      </c>
      <c r="M72" s="212">
        <v>402750.7</v>
      </c>
      <c r="N72" s="213">
        <v>0</v>
      </c>
      <c r="O72" s="212">
        <v>2308065.8400000003</v>
      </c>
      <c r="P72" s="213">
        <v>55182.8</v>
      </c>
      <c r="Q72" s="212">
        <v>2256069.92</v>
      </c>
      <c r="R72" s="213">
        <v>6095.58</v>
      </c>
      <c r="S72" s="212">
        <v>0</v>
      </c>
      <c r="T72" s="213">
        <v>0</v>
      </c>
      <c r="U72" s="212">
        <v>0</v>
      </c>
      <c r="V72" s="213">
        <v>34629161.609999999</v>
      </c>
      <c r="W72" s="212">
        <v>1517829.3900000001</v>
      </c>
      <c r="X72" s="213">
        <v>0</v>
      </c>
      <c r="Y72" s="212">
        <v>4482315.13</v>
      </c>
      <c r="Z72" s="64">
        <f t="shared" si="2"/>
        <v>118981059.11999999</v>
      </c>
      <c r="AA72" s="122"/>
    </row>
    <row r="73" spans="1:27">
      <c r="A73" s="294">
        <v>8</v>
      </c>
      <c r="B73" s="237">
        <v>70</v>
      </c>
      <c r="C73" s="237">
        <v>9</v>
      </c>
      <c r="D73" s="212" t="s">
        <v>51</v>
      </c>
      <c r="E73" s="212" t="s">
        <v>243</v>
      </c>
      <c r="F73" s="282" t="s">
        <v>380</v>
      </c>
      <c r="G73" s="213">
        <v>53153844.319999993</v>
      </c>
      <c r="H73" s="212">
        <v>24560720.569999997</v>
      </c>
      <c r="I73" s="213">
        <v>3982712.9</v>
      </c>
      <c r="J73" s="212">
        <v>145500</v>
      </c>
      <c r="K73" s="212">
        <v>2809650.04</v>
      </c>
      <c r="L73" s="213">
        <v>11437580.310000001</v>
      </c>
      <c r="M73" s="212">
        <v>250586</v>
      </c>
      <c r="N73" s="213">
        <v>78512</v>
      </c>
      <c r="O73" s="212">
        <v>2872785.2199999997</v>
      </c>
      <c r="P73" s="213">
        <v>128656.8</v>
      </c>
      <c r="Q73" s="212">
        <v>3804761.29</v>
      </c>
      <c r="R73" s="213">
        <v>57203.92</v>
      </c>
      <c r="S73" s="212">
        <v>0</v>
      </c>
      <c r="T73" s="213">
        <v>0</v>
      </c>
      <c r="U73" s="212">
        <v>0</v>
      </c>
      <c r="V73" s="213">
        <v>29783150.109999999</v>
      </c>
      <c r="W73" s="212">
        <v>1331478.3500000001</v>
      </c>
      <c r="X73" s="213">
        <v>0</v>
      </c>
      <c r="Y73" s="212">
        <v>13936363.630000001</v>
      </c>
      <c r="Z73" s="64">
        <f t="shared" si="2"/>
        <v>148333505.46000001</v>
      </c>
      <c r="AA73" s="122"/>
    </row>
    <row r="74" spans="1:27">
      <c r="A74" s="294">
        <v>74</v>
      </c>
      <c r="B74" s="237">
        <v>71</v>
      </c>
      <c r="C74" s="237">
        <v>10</v>
      </c>
      <c r="D74" s="212" t="s">
        <v>45</v>
      </c>
      <c r="E74" s="212" t="s">
        <v>188</v>
      </c>
      <c r="F74" s="282" t="s">
        <v>317</v>
      </c>
      <c r="G74" s="213">
        <v>88485751.989999995</v>
      </c>
      <c r="H74" s="212">
        <v>8940142.7800000012</v>
      </c>
      <c r="I74" s="213">
        <v>16055574.939999999</v>
      </c>
      <c r="J74" s="212">
        <v>291000</v>
      </c>
      <c r="K74" s="212">
        <v>3883877.79</v>
      </c>
      <c r="L74" s="213">
        <v>16190180.050000001</v>
      </c>
      <c r="M74" s="212">
        <v>2765997</v>
      </c>
      <c r="N74" s="213">
        <v>31821</v>
      </c>
      <c r="O74" s="212">
        <v>2138620.1800000002</v>
      </c>
      <c r="P74" s="213">
        <v>9624</v>
      </c>
      <c r="Q74" s="212">
        <v>8289020.1600000001</v>
      </c>
      <c r="R74" s="213">
        <v>0</v>
      </c>
      <c r="S74" s="212">
        <v>4782837.93</v>
      </c>
      <c r="T74" s="213">
        <v>0</v>
      </c>
      <c r="U74" s="212">
        <v>557055</v>
      </c>
      <c r="V74" s="213">
        <v>44154002.75</v>
      </c>
      <c r="W74" s="212">
        <v>1886202.6099999999</v>
      </c>
      <c r="X74" s="213">
        <v>0</v>
      </c>
      <c r="Y74" s="212">
        <v>6316628.0999999996</v>
      </c>
      <c r="Z74" s="64">
        <f t="shared" si="2"/>
        <v>204778336.28000003</v>
      </c>
      <c r="AA74" s="122"/>
    </row>
    <row r="75" spans="1:27">
      <c r="A75" s="294">
        <v>79</v>
      </c>
      <c r="B75" s="237">
        <v>72</v>
      </c>
      <c r="C75" s="237">
        <v>10</v>
      </c>
      <c r="D75" s="212" t="s">
        <v>45</v>
      </c>
      <c r="E75" s="212" t="s">
        <v>193</v>
      </c>
      <c r="F75" s="282" t="s">
        <v>322</v>
      </c>
      <c r="G75" s="213">
        <v>76364293.61999999</v>
      </c>
      <c r="H75" s="212">
        <v>6385219.5200000005</v>
      </c>
      <c r="I75" s="213">
        <v>6380580.6600000001</v>
      </c>
      <c r="J75" s="212">
        <v>133950</v>
      </c>
      <c r="K75" s="212">
        <v>3689903.75</v>
      </c>
      <c r="L75" s="213">
        <v>15459289.689999999</v>
      </c>
      <c r="M75" s="212">
        <v>1464008</v>
      </c>
      <c r="N75" s="213">
        <v>150097</v>
      </c>
      <c r="O75" s="212">
        <v>2689756.46</v>
      </c>
      <c r="P75" s="213">
        <v>44729</v>
      </c>
      <c r="Q75" s="212">
        <v>5944463.4000000004</v>
      </c>
      <c r="R75" s="213">
        <v>7984.75</v>
      </c>
      <c r="S75" s="212">
        <v>0</v>
      </c>
      <c r="T75" s="213">
        <v>0</v>
      </c>
      <c r="U75" s="212">
        <v>15030</v>
      </c>
      <c r="V75" s="213">
        <v>42423839.770000003</v>
      </c>
      <c r="W75" s="212">
        <v>1838448.06</v>
      </c>
      <c r="X75" s="213">
        <v>0</v>
      </c>
      <c r="Y75" s="212">
        <v>6452368.4900000002</v>
      </c>
      <c r="Z75" s="64">
        <f t="shared" si="2"/>
        <v>169443962.16999999</v>
      </c>
      <c r="AA75" s="122"/>
    </row>
    <row r="76" spans="1:27">
      <c r="A76" s="294">
        <v>81</v>
      </c>
      <c r="B76" s="237">
        <v>73</v>
      </c>
      <c r="C76" s="237">
        <v>10</v>
      </c>
      <c r="D76" s="212" t="s">
        <v>45</v>
      </c>
      <c r="E76" s="212" t="s">
        <v>195</v>
      </c>
      <c r="F76" s="282" t="s">
        <v>324</v>
      </c>
      <c r="G76" s="213">
        <v>65620316.070000008</v>
      </c>
      <c r="H76" s="212">
        <v>9820702.0200000014</v>
      </c>
      <c r="I76" s="213">
        <v>4499995.37</v>
      </c>
      <c r="J76" s="212">
        <v>115750</v>
      </c>
      <c r="K76" s="212">
        <v>4714137.12</v>
      </c>
      <c r="L76" s="213">
        <v>11068443.970000001</v>
      </c>
      <c r="M76" s="212">
        <v>702438</v>
      </c>
      <c r="N76" s="213">
        <v>69699</v>
      </c>
      <c r="O76" s="212">
        <v>1446453.1300000001</v>
      </c>
      <c r="P76" s="213">
        <v>62125.279999999999</v>
      </c>
      <c r="Q76" s="212">
        <v>4658553.9000000004</v>
      </c>
      <c r="R76" s="213">
        <v>986.94</v>
      </c>
      <c r="S76" s="212">
        <v>0</v>
      </c>
      <c r="T76" s="213">
        <v>0</v>
      </c>
      <c r="U76" s="212">
        <v>23090</v>
      </c>
      <c r="V76" s="213">
        <v>33616669.920000002</v>
      </c>
      <c r="W76" s="212">
        <v>1444360.11</v>
      </c>
      <c r="X76" s="213">
        <v>98000</v>
      </c>
      <c r="Y76" s="212">
        <v>6284149.1500000004</v>
      </c>
      <c r="Z76" s="64">
        <f t="shared" si="2"/>
        <v>144245869.98000005</v>
      </c>
      <c r="AA76" s="122"/>
    </row>
    <row r="77" spans="1:27">
      <c r="A77" s="294">
        <v>28</v>
      </c>
      <c r="B77" s="237">
        <v>74</v>
      </c>
      <c r="C77" s="237">
        <v>10</v>
      </c>
      <c r="D77" s="212" t="s">
        <v>53</v>
      </c>
      <c r="E77" s="212" t="s">
        <v>207</v>
      </c>
      <c r="F77" s="282" t="s">
        <v>339</v>
      </c>
      <c r="G77" s="213">
        <v>86295163.930000007</v>
      </c>
      <c r="H77" s="212">
        <v>4386819.8999999994</v>
      </c>
      <c r="I77" s="213">
        <v>11905357.720000001</v>
      </c>
      <c r="J77" s="212">
        <v>562850</v>
      </c>
      <c r="K77" s="212">
        <v>2588464.6</v>
      </c>
      <c r="L77" s="213">
        <v>13274718.32</v>
      </c>
      <c r="M77" s="212">
        <v>1248544.5</v>
      </c>
      <c r="N77" s="213">
        <v>74918</v>
      </c>
      <c r="O77" s="212">
        <v>2844445.9799999995</v>
      </c>
      <c r="P77" s="213">
        <v>216180.3</v>
      </c>
      <c r="Q77" s="212">
        <v>5695037.5</v>
      </c>
      <c r="R77" s="213">
        <v>28397.15</v>
      </c>
      <c r="S77" s="212">
        <v>3106764.17</v>
      </c>
      <c r="T77" s="213">
        <v>0</v>
      </c>
      <c r="U77" s="212">
        <v>131110</v>
      </c>
      <c r="V77" s="213">
        <v>46941490.509999998</v>
      </c>
      <c r="W77" s="212">
        <v>1720760.84</v>
      </c>
      <c r="X77" s="213">
        <v>0</v>
      </c>
      <c r="Y77" s="212">
        <v>16095774.539999999</v>
      </c>
      <c r="Z77" s="64">
        <f t="shared" si="2"/>
        <v>197116797.96000001</v>
      </c>
      <c r="AA77" s="122"/>
    </row>
    <row r="78" spans="1:27" s="188" customFormat="1">
      <c r="A78" s="294">
        <v>54</v>
      </c>
      <c r="B78" s="237">
        <v>75</v>
      </c>
      <c r="C78" s="237">
        <v>10</v>
      </c>
      <c r="D78" s="212" t="s">
        <v>47</v>
      </c>
      <c r="E78" s="212" t="s">
        <v>215</v>
      </c>
      <c r="F78" s="282" t="s">
        <v>347</v>
      </c>
      <c r="G78" s="213">
        <v>86433383.309999987</v>
      </c>
      <c r="H78" s="212">
        <v>8569428.9299999997</v>
      </c>
      <c r="I78" s="213">
        <v>14065133.77</v>
      </c>
      <c r="J78" s="212">
        <v>175050</v>
      </c>
      <c r="K78" s="212">
        <v>3313030.0399999996</v>
      </c>
      <c r="L78" s="213">
        <v>11899903.02</v>
      </c>
      <c r="M78" s="212">
        <v>937715.34</v>
      </c>
      <c r="N78" s="213">
        <v>169075.9</v>
      </c>
      <c r="O78" s="212">
        <v>2229735.9900000002</v>
      </c>
      <c r="P78" s="213">
        <v>35219.5</v>
      </c>
      <c r="Q78" s="212">
        <v>6249521.9000000004</v>
      </c>
      <c r="R78" s="213">
        <v>261891.47999999998</v>
      </c>
      <c r="S78" s="212">
        <v>0</v>
      </c>
      <c r="T78" s="213">
        <v>0</v>
      </c>
      <c r="U78" s="212">
        <v>350133</v>
      </c>
      <c r="V78" s="213">
        <v>43164111.399999999</v>
      </c>
      <c r="W78" s="212">
        <v>1917617.69</v>
      </c>
      <c r="X78" s="213">
        <v>0</v>
      </c>
      <c r="Y78" s="212">
        <v>7469073.2699999996</v>
      </c>
      <c r="Z78" s="64">
        <f t="shared" si="2"/>
        <v>187240024.53999999</v>
      </c>
      <c r="AA78" s="122"/>
    </row>
    <row r="79" spans="1:27">
      <c r="A79" s="294">
        <v>86</v>
      </c>
      <c r="B79" s="237">
        <v>76</v>
      </c>
      <c r="C79" s="237">
        <v>10</v>
      </c>
      <c r="D79" s="212" t="s">
        <v>45</v>
      </c>
      <c r="E79" s="212" t="s">
        <v>200</v>
      </c>
      <c r="F79" s="282" t="s">
        <v>329</v>
      </c>
      <c r="G79" s="213">
        <v>101120923.61</v>
      </c>
      <c r="H79" s="212">
        <v>26107631.689999998</v>
      </c>
      <c r="I79" s="213">
        <v>14073949.09</v>
      </c>
      <c r="J79" s="212">
        <v>245200</v>
      </c>
      <c r="K79" s="212">
        <v>5551746.8300000001</v>
      </c>
      <c r="L79" s="213">
        <v>17341815.890000001</v>
      </c>
      <c r="M79" s="212">
        <v>3009039.5</v>
      </c>
      <c r="N79" s="213">
        <v>137113</v>
      </c>
      <c r="O79" s="212">
        <v>3321911.21</v>
      </c>
      <c r="P79" s="213">
        <v>7840.6399999999994</v>
      </c>
      <c r="Q79" s="212">
        <v>8157754.5099999998</v>
      </c>
      <c r="R79" s="213">
        <v>49065.34</v>
      </c>
      <c r="S79" s="212">
        <v>4911283.17</v>
      </c>
      <c r="T79" s="213">
        <v>0</v>
      </c>
      <c r="U79" s="212">
        <v>61416</v>
      </c>
      <c r="V79" s="213">
        <v>41196444.850000001</v>
      </c>
      <c r="W79" s="212">
        <v>1863336.25</v>
      </c>
      <c r="X79" s="213">
        <v>0</v>
      </c>
      <c r="Y79" s="212">
        <v>8054143.4799999995</v>
      </c>
      <c r="Z79" s="64">
        <f t="shared" si="2"/>
        <v>235210615.05999997</v>
      </c>
      <c r="AA79" s="122"/>
    </row>
    <row r="80" spans="1:27">
      <c r="A80" s="294">
        <v>11</v>
      </c>
      <c r="B80" s="237">
        <v>77</v>
      </c>
      <c r="C80" s="237">
        <v>10</v>
      </c>
      <c r="D80" s="212" t="s">
        <v>51</v>
      </c>
      <c r="E80" s="212" t="s">
        <v>246</v>
      </c>
      <c r="F80" s="282" t="s">
        <v>383</v>
      </c>
      <c r="G80" s="213">
        <v>74857391.650000021</v>
      </c>
      <c r="H80" s="212">
        <v>12631369.379999999</v>
      </c>
      <c r="I80" s="213">
        <v>8381559.96</v>
      </c>
      <c r="J80" s="212">
        <v>295150</v>
      </c>
      <c r="K80" s="212">
        <v>3169655.54</v>
      </c>
      <c r="L80" s="213">
        <v>22684500.640000001</v>
      </c>
      <c r="M80" s="212">
        <v>1051268</v>
      </c>
      <c r="N80" s="213">
        <v>546712.5</v>
      </c>
      <c r="O80" s="212">
        <v>2845024.94</v>
      </c>
      <c r="P80" s="213">
        <v>35480.92</v>
      </c>
      <c r="Q80" s="212">
        <v>10060072.5</v>
      </c>
      <c r="R80" s="213">
        <v>238287.94</v>
      </c>
      <c r="S80" s="212">
        <v>0</v>
      </c>
      <c r="T80" s="213">
        <v>0</v>
      </c>
      <c r="U80" s="212">
        <v>94890</v>
      </c>
      <c r="V80" s="213">
        <v>40512944.530000001</v>
      </c>
      <c r="W80" s="212">
        <v>1818364.68</v>
      </c>
      <c r="X80" s="213">
        <v>0</v>
      </c>
      <c r="Y80" s="212">
        <v>33970609.93</v>
      </c>
      <c r="Z80" s="64">
        <f t="shared" si="2"/>
        <v>213193283.11000004</v>
      </c>
      <c r="AA80" s="122"/>
    </row>
    <row r="81" spans="1:27">
      <c r="A81" s="294">
        <v>71</v>
      </c>
      <c r="B81" s="237">
        <v>78</v>
      </c>
      <c r="C81" s="237">
        <v>11</v>
      </c>
      <c r="D81" s="212" t="s">
        <v>45</v>
      </c>
      <c r="E81" s="212" t="s">
        <v>186</v>
      </c>
      <c r="F81" s="282" t="s">
        <v>314</v>
      </c>
      <c r="G81" s="213">
        <v>152178706.62</v>
      </c>
      <c r="H81" s="212">
        <v>30437156.010000002</v>
      </c>
      <c r="I81" s="213">
        <v>19577752.420000002</v>
      </c>
      <c r="J81" s="212">
        <v>431000</v>
      </c>
      <c r="K81" s="212">
        <v>10624854.199999999</v>
      </c>
      <c r="L81" s="213">
        <v>38623007.410000004</v>
      </c>
      <c r="M81" s="212">
        <v>4519913</v>
      </c>
      <c r="N81" s="213">
        <v>632877</v>
      </c>
      <c r="O81" s="212">
        <v>6731655.8900000006</v>
      </c>
      <c r="P81" s="213">
        <v>91205</v>
      </c>
      <c r="Q81" s="212">
        <v>13787320.91</v>
      </c>
      <c r="R81" s="213">
        <v>197852.69</v>
      </c>
      <c r="S81" s="212">
        <v>0</v>
      </c>
      <c r="T81" s="213">
        <v>0</v>
      </c>
      <c r="U81" s="212">
        <v>382642</v>
      </c>
      <c r="V81" s="213">
        <v>74759618.849999994</v>
      </c>
      <c r="W81" s="212">
        <v>10314890.890000001</v>
      </c>
      <c r="X81" s="213">
        <v>0</v>
      </c>
      <c r="Y81" s="212">
        <v>7127481.2800000012</v>
      </c>
      <c r="Z81" s="64">
        <f t="shared" si="2"/>
        <v>370417934.16999996</v>
      </c>
      <c r="AA81" s="122"/>
    </row>
    <row r="82" spans="1:27">
      <c r="A82" s="294">
        <v>13</v>
      </c>
      <c r="B82" s="237">
        <v>79</v>
      </c>
      <c r="C82" s="237">
        <v>11</v>
      </c>
      <c r="D82" s="212" t="s">
        <v>55</v>
      </c>
      <c r="E82" s="212" t="s">
        <v>170</v>
      </c>
      <c r="F82" s="282" t="s">
        <v>297</v>
      </c>
      <c r="G82" s="213">
        <v>135014265.25999999</v>
      </c>
      <c r="H82" s="212">
        <v>47995429.809999995</v>
      </c>
      <c r="I82" s="213">
        <v>28917147.07</v>
      </c>
      <c r="J82" s="212">
        <v>430600</v>
      </c>
      <c r="K82" s="212">
        <v>10618676.879999999</v>
      </c>
      <c r="L82" s="213">
        <v>42047885.800000004</v>
      </c>
      <c r="M82" s="212">
        <v>6285843.75</v>
      </c>
      <c r="N82" s="213">
        <v>560719.44999999995</v>
      </c>
      <c r="O82" s="212">
        <v>9846701.5099999998</v>
      </c>
      <c r="P82" s="213">
        <v>243907.01</v>
      </c>
      <c r="Q82" s="212">
        <v>17256753.850000001</v>
      </c>
      <c r="R82" s="213">
        <v>293510.14</v>
      </c>
      <c r="S82" s="212">
        <v>6623378.2000000002</v>
      </c>
      <c r="T82" s="213">
        <v>0</v>
      </c>
      <c r="U82" s="212">
        <v>871122</v>
      </c>
      <c r="V82" s="213">
        <v>72813511.980000004</v>
      </c>
      <c r="W82" s="212">
        <v>10001229.689999999</v>
      </c>
      <c r="X82" s="213">
        <v>18000</v>
      </c>
      <c r="Y82" s="212">
        <v>15910840.18</v>
      </c>
      <c r="Z82" s="64">
        <f t="shared" si="2"/>
        <v>405749522.57999998</v>
      </c>
      <c r="AA82" s="122"/>
    </row>
    <row r="83" spans="1:27">
      <c r="A83" s="294">
        <v>42</v>
      </c>
      <c r="B83" s="237">
        <v>80</v>
      </c>
      <c r="C83" s="237">
        <v>11</v>
      </c>
      <c r="D83" s="212" t="s">
        <v>49</v>
      </c>
      <c r="E83" s="212" t="s">
        <v>227</v>
      </c>
      <c r="F83" s="282" t="s">
        <v>362</v>
      </c>
      <c r="G83" s="213">
        <v>164057523.36000001</v>
      </c>
      <c r="H83" s="212">
        <v>57581758.070000008</v>
      </c>
      <c r="I83" s="213">
        <v>25981329.510000002</v>
      </c>
      <c r="J83" s="212">
        <v>529650</v>
      </c>
      <c r="K83" s="212">
        <v>11440870.039999999</v>
      </c>
      <c r="L83" s="213">
        <v>42495422.239999995</v>
      </c>
      <c r="M83" s="212">
        <v>5080666.91</v>
      </c>
      <c r="N83" s="213">
        <v>84859</v>
      </c>
      <c r="O83" s="212">
        <v>7741419.6200000001</v>
      </c>
      <c r="P83" s="213">
        <v>59864.430000000008</v>
      </c>
      <c r="Q83" s="212">
        <v>17618507.550000001</v>
      </c>
      <c r="R83" s="213">
        <v>4365</v>
      </c>
      <c r="S83" s="212">
        <v>0</v>
      </c>
      <c r="T83" s="213">
        <v>0</v>
      </c>
      <c r="U83" s="212">
        <v>171406</v>
      </c>
      <c r="V83" s="213">
        <v>55214952.770000003</v>
      </c>
      <c r="W83" s="212">
        <v>7680538.9500000002</v>
      </c>
      <c r="X83" s="213">
        <v>243550</v>
      </c>
      <c r="Y83" s="212">
        <v>12452749.660000002</v>
      </c>
      <c r="Z83" s="64">
        <f t="shared" si="2"/>
        <v>408439433.11000001</v>
      </c>
      <c r="AA83" s="122"/>
    </row>
    <row r="84" spans="1:27">
      <c r="A84" s="294">
        <v>57</v>
      </c>
      <c r="B84" s="237">
        <v>81</v>
      </c>
      <c r="C84" s="237">
        <v>11</v>
      </c>
      <c r="D84" s="212" t="s">
        <v>47</v>
      </c>
      <c r="E84" s="212" t="s">
        <v>218</v>
      </c>
      <c r="F84" s="282" t="s">
        <v>350</v>
      </c>
      <c r="G84" s="213">
        <v>116005367.95</v>
      </c>
      <c r="H84" s="212">
        <v>52137146.04999999</v>
      </c>
      <c r="I84" s="213">
        <v>8934160.6699999981</v>
      </c>
      <c r="J84" s="212">
        <v>111050</v>
      </c>
      <c r="K84" s="212">
        <v>11478182.689999998</v>
      </c>
      <c r="L84" s="213">
        <v>52597038.589999996</v>
      </c>
      <c r="M84" s="212">
        <v>1940749.04</v>
      </c>
      <c r="N84" s="213">
        <v>2497716.7400000002</v>
      </c>
      <c r="O84" s="212">
        <v>11362424.140000001</v>
      </c>
      <c r="P84" s="213">
        <v>213804.39</v>
      </c>
      <c r="Q84" s="212">
        <v>42736990.32</v>
      </c>
      <c r="R84" s="213">
        <v>1971191.7300000002</v>
      </c>
      <c r="S84" s="212">
        <v>0</v>
      </c>
      <c r="T84" s="213">
        <v>0</v>
      </c>
      <c r="U84" s="212">
        <v>599760</v>
      </c>
      <c r="V84" s="213">
        <v>78421209.739999995</v>
      </c>
      <c r="W84" s="212">
        <v>3473588.36</v>
      </c>
      <c r="X84" s="213">
        <v>0</v>
      </c>
      <c r="Y84" s="212">
        <v>80831722.569999993</v>
      </c>
      <c r="Z84" s="64">
        <f t="shared" si="2"/>
        <v>465312102.98000002</v>
      </c>
      <c r="AA84" s="122"/>
    </row>
    <row r="85" spans="1:27">
      <c r="A85" s="294">
        <v>51</v>
      </c>
      <c r="B85" s="237">
        <v>82</v>
      </c>
      <c r="C85" s="237">
        <v>11</v>
      </c>
      <c r="D85" s="212" t="s">
        <v>49</v>
      </c>
      <c r="E85" s="212" t="s">
        <v>235</v>
      </c>
      <c r="F85" s="282" t="s">
        <v>371</v>
      </c>
      <c r="G85" s="213">
        <v>188808346.93000004</v>
      </c>
      <c r="H85" s="212">
        <v>52023604.059999995</v>
      </c>
      <c r="I85" s="213">
        <v>17474873.440000001</v>
      </c>
      <c r="J85" s="212">
        <v>394500</v>
      </c>
      <c r="K85" s="212">
        <v>10713112.700000001</v>
      </c>
      <c r="L85" s="213">
        <v>43372175.600000001</v>
      </c>
      <c r="M85" s="212">
        <v>4955288.5</v>
      </c>
      <c r="N85" s="213">
        <v>604331.5</v>
      </c>
      <c r="O85" s="212">
        <v>7899965.0899999999</v>
      </c>
      <c r="P85" s="213">
        <v>114458.15</v>
      </c>
      <c r="Q85" s="212">
        <v>17451267.23</v>
      </c>
      <c r="R85" s="213">
        <v>330557.83</v>
      </c>
      <c r="S85" s="212">
        <v>0</v>
      </c>
      <c r="T85" s="213">
        <v>0</v>
      </c>
      <c r="U85" s="212">
        <v>531076.5</v>
      </c>
      <c r="V85" s="213">
        <v>78872465.170000002</v>
      </c>
      <c r="W85" s="212">
        <v>12211013.149999999</v>
      </c>
      <c r="X85" s="213">
        <v>0</v>
      </c>
      <c r="Y85" s="212">
        <v>28871212.719999999</v>
      </c>
      <c r="Z85" s="64">
        <f t="shared" si="2"/>
        <v>464628248.57000005</v>
      </c>
      <c r="AA85" s="122"/>
    </row>
    <row r="86" spans="1:27">
      <c r="A86" s="294">
        <v>62</v>
      </c>
      <c r="B86" s="237">
        <v>83</v>
      </c>
      <c r="C86" s="237">
        <v>12</v>
      </c>
      <c r="D86" s="212" t="s">
        <v>88</v>
      </c>
      <c r="E86" s="212" t="s">
        <v>177</v>
      </c>
      <c r="F86" s="282" t="s">
        <v>305</v>
      </c>
      <c r="G86" s="213">
        <v>151230485.94</v>
      </c>
      <c r="H86" s="212">
        <v>79714322.790000007</v>
      </c>
      <c r="I86" s="213">
        <v>14054107.949999999</v>
      </c>
      <c r="J86" s="212">
        <v>961700</v>
      </c>
      <c r="K86" s="212">
        <v>20783867.699999996</v>
      </c>
      <c r="L86" s="213">
        <v>56041828.050000004</v>
      </c>
      <c r="M86" s="212">
        <v>6686903.75</v>
      </c>
      <c r="N86" s="213">
        <v>1078012.75</v>
      </c>
      <c r="O86" s="212">
        <v>11150825.129999997</v>
      </c>
      <c r="P86" s="213">
        <v>80211</v>
      </c>
      <c r="Q86" s="212">
        <v>25172414.75</v>
      </c>
      <c r="R86" s="213">
        <v>7639.75</v>
      </c>
      <c r="S86" s="212">
        <v>0</v>
      </c>
      <c r="T86" s="213">
        <v>0</v>
      </c>
      <c r="U86" s="212">
        <v>909264.91</v>
      </c>
      <c r="V86" s="213">
        <v>116985201.52</v>
      </c>
      <c r="W86" s="212">
        <v>14816975.4</v>
      </c>
      <c r="X86" s="213">
        <v>25266396.300000001</v>
      </c>
      <c r="Y86" s="212">
        <v>22231110.379999999</v>
      </c>
      <c r="Z86" s="64">
        <f t="shared" si="2"/>
        <v>547171268.07000005</v>
      </c>
      <c r="AA86" s="122"/>
    </row>
    <row r="87" spans="1:27">
      <c r="A87" s="294">
        <v>21</v>
      </c>
      <c r="B87" s="237">
        <v>84</v>
      </c>
      <c r="C87" s="237">
        <v>12</v>
      </c>
      <c r="D87" s="212" t="s">
        <v>53</v>
      </c>
      <c r="E87" s="212" t="s">
        <v>201</v>
      </c>
      <c r="F87" s="282" t="s">
        <v>332</v>
      </c>
      <c r="G87" s="213">
        <v>212781674.48999995</v>
      </c>
      <c r="H87" s="212">
        <v>121560006.58000001</v>
      </c>
      <c r="I87" s="213">
        <v>29739348.149999999</v>
      </c>
      <c r="J87" s="212">
        <v>917600</v>
      </c>
      <c r="K87" s="212">
        <v>44524467.289999999</v>
      </c>
      <c r="L87" s="213">
        <v>87624382.589999989</v>
      </c>
      <c r="M87" s="212">
        <v>15495298.859999999</v>
      </c>
      <c r="N87" s="213">
        <v>1518378.33</v>
      </c>
      <c r="O87" s="212">
        <v>16277956.93</v>
      </c>
      <c r="P87" s="213">
        <v>852722.35</v>
      </c>
      <c r="Q87" s="212">
        <v>50328558.32</v>
      </c>
      <c r="R87" s="213">
        <v>2732749.17</v>
      </c>
      <c r="S87" s="212">
        <v>0</v>
      </c>
      <c r="T87" s="213">
        <v>0</v>
      </c>
      <c r="U87" s="212">
        <v>6924686</v>
      </c>
      <c r="V87" s="213">
        <v>178384498.40000001</v>
      </c>
      <c r="W87" s="212">
        <v>22647054.23</v>
      </c>
      <c r="X87" s="213">
        <v>0</v>
      </c>
      <c r="Y87" s="212">
        <v>484794790.32999998</v>
      </c>
      <c r="Z87" s="64">
        <f t="shared" si="2"/>
        <v>1277104172.02</v>
      </c>
      <c r="AA87" s="122"/>
    </row>
    <row r="88" spans="1:27">
      <c r="A88" s="294">
        <v>53</v>
      </c>
      <c r="B88" s="237">
        <v>85</v>
      </c>
      <c r="C88" s="237">
        <v>12</v>
      </c>
      <c r="D88" s="212" t="s">
        <v>47</v>
      </c>
      <c r="E88" s="212" t="s">
        <v>214</v>
      </c>
      <c r="F88" s="282" t="s">
        <v>346</v>
      </c>
      <c r="G88" s="213">
        <v>154871750.16999999</v>
      </c>
      <c r="H88" s="212">
        <v>83601409.029999986</v>
      </c>
      <c r="I88" s="213">
        <v>18420762.289999999</v>
      </c>
      <c r="J88" s="212">
        <v>671050</v>
      </c>
      <c r="K88" s="212">
        <v>51057216.670000009</v>
      </c>
      <c r="L88" s="213">
        <v>114527281.18000001</v>
      </c>
      <c r="M88" s="212">
        <v>9970398.4600000009</v>
      </c>
      <c r="N88" s="213">
        <v>7185763.2599999998</v>
      </c>
      <c r="O88" s="212">
        <v>16460822.330000002</v>
      </c>
      <c r="P88" s="213">
        <v>420768.74</v>
      </c>
      <c r="Q88" s="212">
        <v>62512955.939999998</v>
      </c>
      <c r="R88" s="213">
        <v>2279143.0099999998</v>
      </c>
      <c r="S88" s="212">
        <v>0</v>
      </c>
      <c r="T88" s="213">
        <v>0</v>
      </c>
      <c r="U88" s="212">
        <v>3835815.5</v>
      </c>
      <c r="V88" s="213">
        <v>154110964.41999999</v>
      </c>
      <c r="W88" s="212">
        <v>17223786.009999998</v>
      </c>
      <c r="X88" s="213">
        <v>0</v>
      </c>
      <c r="Y88" s="212">
        <v>29491678.619999997</v>
      </c>
      <c r="Z88" s="64">
        <f t="shared" si="2"/>
        <v>726641565.62999988</v>
      </c>
      <c r="AA88" s="122"/>
    </row>
    <row r="89" spans="1:27">
      <c r="A89" s="294">
        <v>1</v>
      </c>
      <c r="B89" s="237">
        <v>86</v>
      </c>
      <c r="C89" s="237">
        <v>12</v>
      </c>
      <c r="D89" s="212" t="s">
        <v>51</v>
      </c>
      <c r="E89" s="212" t="s">
        <v>237</v>
      </c>
      <c r="F89" s="282" t="s">
        <v>373</v>
      </c>
      <c r="G89" s="213">
        <v>168568172.53</v>
      </c>
      <c r="H89" s="212">
        <v>48257445.910000004</v>
      </c>
      <c r="I89" s="213">
        <v>46110845.429999992</v>
      </c>
      <c r="J89" s="212">
        <v>2456828</v>
      </c>
      <c r="K89" s="212">
        <v>33604628.339999996</v>
      </c>
      <c r="L89" s="213">
        <v>79184555.810000002</v>
      </c>
      <c r="M89" s="212">
        <v>5325935</v>
      </c>
      <c r="N89" s="213">
        <v>1528064</v>
      </c>
      <c r="O89" s="212">
        <v>10760290.969999999</v>
      </c>
      <c r="P89" s="213">
        <v>795410.75</v>
      </c>
      <c r="Q89" s="212">
        <v>40841531.579999998</v>
      </c>
      <c r="R89" s="213">
        <v>2951947.6</v>
      </c>
      <c r="S89" s="212">
        <v>0</v>
      </c>
      <c r="T89" s="213">
        <v>0</v>
      </c>
      <c r="U89" s="212">
        <v>4598583</v>
      </c>
      <c r="V89" s="213">
        <v>150777750.33000001</v>
      </c>
      <c r="W89" s="212">
        <v>14724168.079999998</v>
      </c>
      <c r="X89" s="213">
        <v>4362414.55</v>
      </c>
      <c r="Y89" s="212">
        <v>11853495.390000001</v>
      </c>
      <c r="Z89" s="64">
        <f>SUM(G89:Y89)</f>
        <v>626702067.26999998</v>
      </c>
      <c r="AA89" s="122"/>
    </row>
    <row r="90" spans="1:27">
      <c r="A90" s="294">
        <v>68</v>
      </c>
      <c r="B90" s="237">
        <v>87</v>
      </c>
      <c r="C90" s="237">
        <v>13</v>
      </c>
      <c r="D90" s="212" t="s">
        <v>45</v>
      </c>
      <c r="E90" s="212" t="s">
        <v>183</v>
      </c>
      <c r="F90" s="282" t="s">
        <v>311</v>
      </c>
      <c r="G90" s="213">
        <v>708348420.25</v>
      </c>
      <c r="H90" s="212">
        <v>248530098.44999996</v>
      </c>
      <c r="I90" s="213">
        <v>43510435.18</v>
      </c>
      <c r="J90" s="212">
        <v>747750</v>
      </c>
      <c r="K90" s="212">
        <v>91130112.730000004</v>
      </c>
      <c r="L90" s="213">
        <v>397976877.19999993</v>
      </c>
      <c r="M90" s="212">
        <v>25876186.100000001</v>
      </c>
      <c r="N90" s="213">
        <v>4155359.75</v>
      </c>
      <c r="O90" s="212">
        <v>50264544.380000003</v>
      </c>
      <c r="P90" s="213">
        <v>637583.86</v>
      </c>
      <c r="Q90" s="212">
        <v>128193419.68000001</v>
      </c>
      <c r="R90" s="213">
        <v>3683694.41</v>
      </c>
      <c r="S90" s="212">
        <v>30775444.48</v>
      </c>
      <c r="T90" s="213">
        <v>0</v>
      </c>
      <c r="U90" s="212">
        <v>3044790</v>
      </c>
      <c r="V90" s="213">
        <v>407507346.14999998</v>
      </c>
      <c r="W90" s="212">
        <v>65779277.329999998</v>
      </c>
      <c r="X90" s="213">
        <v>4557577.5</v>
      </c>
      <c r="Y90" s="212">
        <v>80792244.75999999</v>
      </c>
      <c r="Z90" s="64">
        <f t="shared" si="2"/>
        <v>2295511162.21</v>
      </c>
      <c r="AA90" s="122"/>
    </row>
    <row r="91" spans="1:27">
      <c r="A91" s="294">
        <v>35</v>
      </c>
      <c r="B91" s="237">
        <v>88</v>
      </c>
      <c r="C91" s="237">
        <v>13</v>
      </c>
      <c r="D91" s="212" t="s">
        <v>49</v>
      </c>
      <c r="E91" s="212" t="s">
        <v>221</v>
      </c>
      <c r="F91" s="282" t="s">
        <v>355</v>
      </c>
      <c r="G91" s="213">
        <v>582516593.04000008</v>
      </c>
      <c r="H91" s="212">
        <v>287079157.62</v>
      </c>
      <c r="I91" s="213">
        <v>65618460.57</v>
      </c>
      <c r="J91" s="212">
        <v>1062300</v>
      </c>
      <c r="K91" s="212">
        <v>98750491.849999994</v>
      </c>
      <c r="L91" s="213">
        <v>285135381.06999999</v>
      </c>
      <c r="M91" s="212">
        <v>24815090.170000002</v>
      </c>
      <c r="N91" s="213">
        <v>8431313.9000000004</v>
      </c>
      <c r="O91" s="212">
        <v>50909898.399999999</v>
      </c>
      <c r="P91" s="213">
        <v>181798.24999999997</v>
      </c>
      <c r="Q91" s="212">
        <v>65592302.810000002</v>
      </c>
      <c r="R91" s="213">
        <v>1000527.31</v>
      </c>
      <c r="S91" s="212">
        <v>0</v>
      </c>
      <c r="T91" s="213">
        <v>0</v>
      </c>
      <c r="U91" s="212">
        <v>9900546.5399999991</v>
      </c>
      <c r="V91" s="213">
        <v>269799907.56999999</v>
      </c>
      <c r="W91" s="212">
        <v>59078409.199999996</v>
      </c>
      <c r="X91" s="213">
        <v>0</v>
      </c>
      <c r="Y91" s="212">
        <v>45598248.109999999</v>
      </c>
      <c r="Z91" s="64">
        <f>SUM(G91:Y91)</f>
        <v>1855470426.4100001</v>
      </c>
      <c r="AA91" s="122"/>
    </row>
    <row r="92" spans="1:27"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</row>
    <row r="93" spans="1:27"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</row>
  </sheetData>
  <sortState ref="A4:Z91">
    <sortCondition ref="B4:B91"/>
  </sortState>
  <mergeCells count="2">
    <mergeCell ref="G1:U1"/>
    <mergeCell ref="G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="75" zoomScaleNormal="75" workbookViewId="0">
      <selection activeCell="H5" sqref="H5"/>
    </sheetView>
  </sheetViews>
  <sheetFormatPr defaultColWidth="9" defaultRowHeight="24.6"/>
  <cols>
    <col min="1" max="1" width="8.6640625" style="162"/>
    <col min="2" max="2" width="11.6640625" style="292" customWidth="1"/>
    <col min="3" max="3" width="7.6640625" style="292" customWidth="1"/>
    <col min="4" max="5" width="15.44140625" style="183" customWidth="1"/>
    <col min="6" max="6" width="30" style="162" customWidth="1"/>
    <col min="7" max="7" width="15.6640625" style="179" customWidth="1"/>
    <col min="8" max="8" width="14" style="179" customWidth="1"/>
    <col min="9" max="9" width="14.6640625" style="179" customWidth="1"/>
    <col min="10" max="10" width="12.6640625" style="179" bestFit="1" customWidth="1"/>
    <col min="11" max="11" width="15.6640625" style="179" customWidth="1"/>
    <col min="12" max="12" width="14.109375" style="179" bestFit="1" customWidth="1"/>
    <col min="13" max="13" width="13.88671875" style="179" customWidth="1"/>
    <col min="14" max="14" width="15" style="179" customWidth="1"/>
    <col min="15" max="15" width="14" style="179" customWidth="1"/>
    <col min="16" max="16" width="13.6640625" style="179" customWidth="1"/>
    <col min="17" max="17" width="14.21875" style="179" customWidth="1"/>
    <col min="18" max="18" width="15" style="179" customWidth="1"/>
    <col min="19" max="19" width="13.88671875" style="179" customWidth="1"/>
    <col min="20" max="20" width="12.5546875" style="179" bestFit="1" customWidth="1"/>
    <col min="21" max="23" width="12.109375" style="179" bestFit="1" customWidth="1"/>
    <col min="24" max="24" width="11.5546875" style="179" bestFit="1" customWidth="1"/>
    <col min="25" max="25" width="11.6640625" style="179" bestFit="1" customWidth="1"/>
    <col min="26" max="26" width="13.21875" style="179" customWidth="1"/>
    <col min="27" max="27" width="12.109375" style="179" bestFit="1" customWidth="1"/>
    <col min="28" max="28" width="13.5546875" style="179" customWidth="1"/>
    <col min="29" max="29" width="14.6640625" style="179" customWidth="1"/>
    <col min="30" max="234" width="9" style="179"/>
    <col min="235" max="235" width="23.44140625" style="179" customWidth="1"/>
    <col min="236" max="236" width="13.109375" style="179" bestFit="1" customWidth="1"/>
    <col min="237" max="237" width="13.109375" style="179" customWidth="1"/>
    <col min="238" max="238" width="12.5546875" style="179" bestFit="1" customWidth="1"/>
    <col min="239" max="239" width="12.5546875" style="179" customWidth="1"/>
    <col min="240" max="240" width="12.6640625" style="179" bestFit="1" customWidth="1"/>
    <col min="241" max="241" width="13.109375" style="179" bestFit="1" customWidth="1"/>
    <col min="242" max="242" width="14.109375" style="179" bestFit="1" customWidth="1"/>
    <col min="243" max="243" width="13.109375" style="179" bestFit="1" customWidth="1"/>
    <col min="244" max="244" width="11.5546875" style="179" customWidth="1"/>
    <col min="245" max="245" width="12.5546875" style="179" bestFit="1" customWidth="1"/>
    <col min="246" max="246" width="12.109375" style="179" bestFit="1" customWidth="1"/>
    <col min="247" max="247" width="12.5546875" style="179" bestFit="1" customWidth="1"/>
    <col min="248" max="248" width="13.21875" style="179" customWidth="1"/>
    <col min="249" max="249" width="13.88671875" style="179" customWidth="1"/>
    <col min="250" max="250" width="12.5546875" style="179" bestFit="1" customWidth="1"/>
    <col min="251" max="253" width="12.109375" style="179" bestFit="1" customWidth="1"/>
    <col min="254" max="254" width="11.5546875" style="179" bestFit="1" customWidth="1"/>
    <col min="255" max="255" width="11.6640625" style="179" bestFit="1" customWidth="1"/>
    <col min="256" max="256" width="11.5546875" style="179" bestFit="1" customWidth="1"/>
    <col min="257" max="257" width="12.109375" style="179" bestFit="1" customWidth="1"/>
    <col min="258" max="258" width="13.5546875" style="179" customWidth="1"/>
    <col min="259" max="259" width="14.6640625" style="179" customWidth="1"/>
    <col min="260" max="490" width="9" style="179"/>
    <col min="491" max="491" width="23.44140625" style="179" customWidth="1"/>
    <col min="492" max="492" width="13.109375" style="179" bestFit="1" customWidth="1"/>
    <col min="493" max="493" width="13.109375" style="179" customWidth="1"/>
    <col min="494" max="494" width="12.5546875" style="179" bestFit="1" customWidth="1"/>
    <col min="495" max="495" width="12.5546875" style="179" customWidth="1"/>
    <col min="496" max="496" width="12.6640625" style="179" bestFit="1" customWidth="1"/>
    <col min="497" max="497" width="13.109375" style="179" bestFit="1" customWidth="1"/>
    <col min="498" max="498" width="14.109375" style="179" bestFit="1" customWidth="1"/>
    <col min="499" max="499" width="13.109375" style="179" bestFit="1" customWidth="1"/>
    <col min="500" max="500" width="11.5546875" style="179" customWidth="1"/>
    <col min="501" max="501" width="12.5546875" style="179" bestFit="1" customWidth="1"/>
    <col min="502" max="502" width="12.109375" style="179" bestFit="1" customWidth="1"/>
    <col min="503" max="503" width="12.5546875" style="179" bestFit="1" customWidth="1"/>
    <col min="504" max="504" width="13.21875" style="179" customWidth="1"/>
    <col min="505" max="505" width="13.88671875" style="179" customWidth="1"/>
    <col min="506" max="506" width="12.5546875" style="179" bestFit="1" customWidth="1"/>
    <col min="507" max="509" width="12.109375" style="179" bestFit="1" customWidth="1"/>
    <col min="510" max="510" width="11.5546875" style="179" bestFit="1" customWidth="1"/>
    <col min="511" max="511" width="11.6640625" style="179" bestFit="1" customWidth="1"/>
    <col min="512" max="512" width="11.5546875" style="179" bestFit="1" customWidth="1"/>
    <col min="513" max="513" width="12.109375" style="179" bestFit="1" customWidth="1"/>
    <col min="514" max="514" width="13.5546875" style="179" customWidth="1"/>
    <col min="515" max="515" width="14.6640625" style="179" customWidth="1"/>
    <col min="516" max="746" width="9" style="179"/>
    <col min="747" max="747" width="23.44140625" style="179" customWidth="1"/>
    <col min="748" max="748" width="13.109375" style="179" bestFit="1" customWidth="1"/>
    <col min="749" max="749" width="13.109375" style="179" customWidth="1"/>
    <col min="750" max="750" width="12.5546875" style="179" bestFit="1" customWidth="1"/>
    <col min="751" max="751" width="12.5546875" style="179" customWidth="1"/>
    <col min="752" max="752" width="12.6640625" style="179" bestFit="1" customWidth="1"/>
    <col min="753" max="753" width="13.109375" style="179" bestFit="1" customWidth="1"/>
    <col min="754" max="754" width="14.109375" style="179" bestFit="1" customWidth="1"/>
    <col min="755" max="755" width="13.109375" style="179" bestFit="1" customWidth="1"/>
    <col min="756" max="756" width="11.5546875" style="179" customWidth="1"/>
    <col min="757" max="757" width="12.5546875" style="179" bestFit="1" customWidth="1"/>
    <col min="758" max="758" width="12.109375" style="179" bestFit="1" customWidth="1"/>
    <col min="759" max="759" width="12.5546875" style="179" bestFit="1" customWidth="1"/>
    <col min="760" max="760" width="13.21875" style="179" customWidth="1"/>
    <col min="761" max="761" width="13.88671875" style="179" customWidth="1"/>
    <col min="762" max="762" width="12.5546875" style="179" bestFit="1" customWidth="1"/>
    <col min="763" max="765" width="12.109375" style="179" bestFit="1" customWidth="1"/>
    <col min="766" max="766" width="11.5546875" style="179" bestFit="1" customWidth="1"/>
    <col min="767" max="767" width="11.6640625" style="179" bestFit="1" customWidth="1"/>
    <col min="768" max="768" width="11.5546875" style="179" bestFit="1" customWidth="1"/>
    <col min="769" max="769" width="12.109375" style="179" bestFit="1" customWidth="1"/>
    <col min="770" max="770" width="13.5546875" style="179" customWidth="1"/>
    <col min="771" max="771" width="14.6640625" style="179" customWidth="1"/>
    <col min="772" max="1002" width="9" style="179"/>
    <col min="1003" max="1003" width="23.44140625" style="179" customWidth="1"/>
    <col min="1004" max="1004" width="13.109375" style="179" bestFit="1" customWidth="1"/>
    <col min="1005" max="1005" width="13.109375" style="179" customWidth="1"/>
    <col min="1006" max="1006" width="12.5546875" style="179" bestFit="1" customWidth="1"/>
    <col min="1007" max="1007" width="12.5546875" style="179" customWidth="1"/>
    <col min="1008" max="1008" width="12.6640625" style="179" bestFit="1" customWidth="1"/>
    <col min="1009" max="1009" width="13.109375" style="179" bestFit="1" customWidth="1"/>
    <col min="1010" max="1010" width="14.109375" style="179" bestFit="1" customWidth="1"/>
    <col min="1011" max="1011" width="13.109375" style="179" bestFit="1" customWidth="1"/>
    <col min="1012" max="1012" width="11.5546875" style="179" customWidth="1"/>
    <col min="1013" max="1013" width="12.5546875" style="179" bestFit="1" customWidth="1"/>
    <col min="1014" max="1014" width="12.109375" style="179" bestFit="1" customWidth="1"/>
    <col min="1015" max="1015" width="12.5546875" style="179" bestFit="1" customWidth="1"/>
    <col min="1016" max="1016" width="13.21875" style="179" customWidth="1"/>
    <col min="1017" max="1017" width="13.88671875" style="179" customWidth="1"/>
    <col min="1018" max="1018" width="12.5546875" style="179" bestFit="1" customWidth="1"/>
    <col min="1019" max="1021" width="12.109375" style="179" bestFit="1" customWidth="1"/>
    <col min="1022" max="1022" width="11.5546875" style="179" bestFit="1" customWidth="1"/>
    <col min="1023" max="1023" width="11.6640625" style="179" bestFit="1" customWidth="1"/>
    <col min="1024" max="1024" width="11.5546875" style="179" bestFit="1" customWidth="1"/>
    <col min="1025" max="1025" width="12.109375" style="179" bestFit="1" customWidth="1"/>
    <col min="1026" max="1026" width="13.5546875" style="179" customWidth="1"/>
    <col min="1027" max="1027" width="14.6640625" style="179" customWidth="1"/>
    <col min="1028" max="1258" width="9" style="179"/>
    <col min="1259" max="1259" width="23.44140625" style="179" customWidth="1"/>
    <col min="1260" max="1260" width="13.109375" style="179" bestFit="1" customWidth="1"/>
    <col min="1261" max="1261" width="13.109375" style="179" customWidth="1"/>
    <col min="1262" max="1262" width="12.5546875" style="179" bestFit="1" customWidth="1"/>
    <col min="1263" max="1263" width="12.5546875" style="179" customWidth="1"/>
    <col min="1264" max="1264" width="12.6640625" style="179" bestFit="1" customWidth="1"/>
    <col min="1265" max="1265" width="13.109375" style="179" bestFit="1" customWidth="1"/>
    <col min="1266" max="1266" width="14.109375" style="179" bestFit="1" customWidth="1"/>
    <col min="1267" max="1267" width="13.109375" style="179" bestFit="1" customWidth="1"/>
    <col min="1268" max="1268" width="11.5546875" style="179" customWidth="1"/>
    <col min="1269" max="1269" width="12.5546875" style="179" bestFit="1" customWidth="1"/>
    <col min="1270" max="1270" width="12.109375" style="179" bestFit="1" customWidth="1"/>
    <col min="1271" max="1271" width="12.5546875" style="179" bestFit="1" customWidth="1"/>
    <col min="1272" max="1272" width="13.21875" style="179" customWidth="1"/>
    <col min="1273" max="1273" width="13.88671875" style="179" customWidth="1"/>
    <col min="1274" max="1274" width="12.5546875" style="179" bestFit="1" customWidth="1"/>
    <col min="1275" max="1277" width="12.109375" style="179" bestFit="1" customWidth="1"/>
    <col min="1278" max="1278" width="11.5546875" style="179" bestFit="1" customWidth="1"/>
    <col min="1279" max="1279" width="11.6640625" style="179" bestFit="1" customWidth="1"/>
    <col min="1280" max="1280" width="11.5546875" style="179" bestFit="1" customWidth="1"/>
    <col min="1281" max="1281" width="12.109375" style="179" bestFit="1" customWidth="1"/>
    <col min="1282" max="1282" width="13.5546875" style="179" customWidth="1"/>
    <col min="1283" max="1283" width="14.6640625" style="179" customWidth="1"/>
    <col min="1284" max="1514" width="9" style="179"/>
    <col min="1515" max="1515" width="23.44140625" style="179" customWidth="1"/>
    <col min="1516" max="1516" width="13.109375" style="179" bestFit="1" customWidth="1"/>
    <col min="1517" max="1517" width="13.109375" style="179" customWidth="1"/>
    <col min="1518" max="1518" width="12.5546875" style="179" bestFit="1" customWidth="1"/>
    <col min="1519" max="1519" width="12.5546875" style="179" customWidth="1"/>
    <col min="1520" max="1520" width="12.6640625" style="179" bestFit="1" customWidth="1"/>
    <col min="1521" max="1521" width="13.109375" style="179" bestFit="1" customWidth="1"/>
    <col min="1522" max="1522" width="14.109375" style="179" bestFit="1" customWidth="1"/>
    <col min="1523" max="1523" width="13.109375" style="179" bestFit="1" customWidth="1"/>
    <col min="1524" max="1524" width="11.5546875" style="179" customWidth="1"/>
    <col min="1525" max="1525" width="12.5546875" style="179" bestFit="1" customWidth="1"/>
    <col min="1526" max="1526" width="12.109375" style="179" bestFit="1" customWidth="1"/>
    <col min="1527" max="1527" width="12.5546875" style="179" bestFit="1" customWidth="1"/>
    <col min="1528" max="1528" width="13.21875" style="179" customWidth="1"/>
    <col min="1529" max="1529" width="13.88671875" style="179" customWidth="1"/>
    <col min="1530" max="1530" width="12.5546875" style="179" bestFit="1" customWidth="1"/>
    <col min="1531" max="1533" width="12.109375" style="179" bestFit="1" customWidth="1"/>
    <col min="1534" max="1534" width="11.5546875" style="179" bestFit="1" customWidth="1"/>
    <col min="1535" max="1535" width="11.6640625" style="179" bestFit="1" customWidth="1"/>
    <col min="1536" max="1536" width="11.5546875" style="179" bestFit="1" customWidth="1"/>
    <col min="1537" max="1537" width="12.109375" style="179" bestFit="1" customWidth="1"/>
    <col min="1538" max="1538" width="13.5546875" style="179" customWidth="1"/>
    <col min="1539" max="1539" width="14.6640625" style="179" customWidth="1"/>
    <col min="1540" max="1770" width="9" style="179"/>
    <col min="1771" max="1771" width="23.44140625" style="179" customWidth="1"/>
    <col min="1772" max="1772" width="13.109375" style="179" bestFit="1" customWidth="1"/>
    <col min="1773" max="1773" width="13.109375" style="179" customWidth="1"/>
    <col min="1774" max="1774" width="12.5546875" style="179" bestFit="1" customWidth="1"/>
    <col min="1775" max="1775" width="12.5546875" style="179" customWidth="1"/>
    <col min="1776" max="1776" width="12.6640625" style="179" bestFit="1" customWidth="1"/>
    <col min="1777" max="1777" width="13.109375" style="179" bestFit="1" customWidth="1"/>
    <col min="1778" max="1778" width="14.109375" style="179" bestFit="1" customWidth="1"/>
    <col min="1779" max="1779" width="13.109375" style="179" bestFit="1" customWidth="1"/>
    <col min="1780" max="1780" width="11.5546875" style="179" customWidth="1"/>
    <col min="1781" max="1781" width="12.5546875" style="179" bestFit="1" customWidth="1"/>
    <col min="1782" max="1782" width="12.109375" style="179" bestFit="1" customWidth="1"/>
    <col min="1783" max="1783" width="12.5546875" style="179" bestFit="1" customWidth="1"/>
    <col min="1784" max="1784" width="13.21875" style="179" customWidth="1"/>
    <col min="1785" max="1785" width="13.88671875" style="179" customWidth="1"/>
    <col min="1786" max="1786" width="12.5546875" style="179" bestFit="1" customWidth="1"/>
    <col min="1787" max="1789" width="12.109375" style="179" bestFit="1" customWidth="1"/>
    <col min="1790" max="1790" width="11.5546875" style="179" bestFit="1" customWidth="1"/>
    <col min="1791" max="1791" width="11.6640625" style="179" bestFit="1" customWidth="1"/>
    <col min="1792" max="1792" width="11.5546875" style="179" bestFit="1" customWidth="1"/>
    <col min="1793" max="1793" width="12.109375" style="179" bestFit="1" customWidth="1"/>
    <col min="1794" max="1794" width="13.5546875" style="179" customWidth="1"/>
    <col min="1795" max="1795" width="14.6640625" style="179" customWidth="1"/>
    <col min="1796" max="2026" width="9" style="179"/>
    <col min="2027" max="2027" width="23.44140625" style="179" customWidth="1"/>
    <col min="2028" max="2028" width="13.109375" style="179" bestFit="1" customWidth="1"/>
    <col min="2029" max="2029" width="13.109375" style="179" customWidth="1"/>
    <col min="2030" max="2030" width="12.5546875" style="179" bestFit="1" customWidth="1"/>
    <col min="2031" max="2031" width="12.5546875" style="179" customWidth="1"/>
    <col min="2032" max="2032" width="12.6640625" style="179" bestFit="1" customWidth="1"/>
    <col min="2033" max="2033" width="13.109375" style="179" bestFit="1" customWidth="1"/>
    <col min="2034" max="2034" width="14.109375" style="179" bestFit="1" customWidth="1"/>
    <col min="2035" max="2035" width="13.109375" style="179" bestFit="1" customWidth="1"/>
    <col min="2036" max="2036" width="11.5546875" style="179" customWidth="1"/>
    <col min="2037" max="2037" width="12.5546875" style="179" bestFit="1" customWidth="1"/>
    <col min="2038" max="2038" width="12.109375" style="179" bestFit="1" customWidth="1"/>
    <col min="2039" max="2039" width="12.5546875" style="179" bestFit="1" customWidth="1"/>
    <col min="2040" max="2040" width="13.21875" style="179" customWidth="1"/>
    <col min="2041" max="2041" width="13.88671875" style="179" customWidth="1"/>
    <col min="2042" max="2042" width="12.5546875" style="179" bestFit="1" customWidth="1"/>
    <col min="2043" max="2045" width="12.109375" style="179" bestFit="1" customWidth="1"/>
    <col min="2046" max="2046" width="11.5546875" style="179" bestFit="1" customWidth="1"/>
    <col min="2047" max="2047" width="11.6640625" style="179" bestFit="1" customWidth="1"/>
    <col min="2048" max="2048" width="11.5546875" style="179" bestFit="1" customWidth="1"/>
    <col min="2049" max="2049" width="12.109375" style="179" bestFit="1" customWidth="1"/>
    <col min="2050" max="2050" width="13.5546875" style="179" customWidth="1"/>
    <col min="2051" max="2051" width="14.6640625" style="179" customWidth="1"/>
    <col min="2052" max="2282" width="9" style="179"/>
    <col min="2283" max="2283" width="23.44140625" style="179" customWidth="1"/>
    <col min="2284" max="2284" width="13.109375" style="179" bestFit="1" customWidth="1"/>
    <col min="2285" max="2285" width="13.109375" style="179" customWidth="1"/>
    <col min="2286" max="2286" width="12.5546875" style="179" bestFit="1" customWidth="1"/>
    <col min="2287" max="2287" width="12.5546875" style="179" customWidth="1"/>
    <col min="2288" max="2288" width="12.6640625" style="179" bestFit="1" customWidth="1"/>
    <col min="2289" max="2289" width="13.109375" style="179" bestFit="1" customWidth="1"/>
    <col min="2290" max="2290" width="14.109375" style="179" bestFit="1" customWidth="1"/>
    <col min="2291" max="2291" width="13.109375" style="179" bestFit="1" customWidth="1"/>
    <col min="2292" max="2292" width="11.5546875" style="179" customWidth="1"/>
    <col min="2293" max="2293" width="12.5546875" style="179" bestFit="1" customWidth="1"/>
    <col min="2294" max="2294" width="12.109375" style="179" bestFit="1" customWidth="1"/>
    <col min="2295" max="2295" width="12.5546875" style="179" bestFit="1" customWidth="1"/>
    <col min="2296" max="2296" width="13.21875" style="179" customWidth="1"/>
    <col min="2297" max="2297" width="13.88671875" style="179" customWidth="1"/>
    <col min="2298" max="2298" width="12.5546875" style="179" bestFit="1" customWidth="1"/>
    <col min="2299" max="2301" width="12.109375" style="179" bestFit="1" customWidth="1"/>
    <col min="2302" max="2302" width="11.5546875" style="179" bestFit="1" customWidth="1"/>
    <col min="2303" max="2303" width="11.6640625" style="179" bestFit="1" customWidth="1"/>
    <col min="2304" max="2304" width="11.5546875" style="179" bestFit="1" customWidth="1"/>
    <col min="2305" max="2305" width="12.109375" style="179" bestFit="1" customWidth="1"/>
    <col min="2306" max="2306" width="13.5546875" style="179" customWidth="1"/>
    <col min="2307" max="2307" width="14.6640625" style="179" customWidth="1"/>
    <col min="2308" max="2538" width="9" style="179"/>
    <col min="2539" max="2539" width="23.44140625" style="179" customWidth="1"/>
    <col min="2540" max="2540" width="13.109375" style="179" bestFit="1" customWidth="1"/>
    <col min="2541" max="2541" width="13.109375" style="179" customWidth="1"/>
    <col min="2542" max="2542" width="12.5546875" style="179" bestFit="1" customWidth="1"/>
    <col min="2543" max="2543" width="12.5546875" style="179" customWidth="1"/>
    <col min="2544" max="2544" width="12.6640625" style="179" bestFit="1" customWidth="1"/>
    <col min="2545" max="2545" width="13.109375" style="179" bestFit="1" customWidth="1"/>
    <col min="2546" max="2546" width="14.109375" style="179" bestFit="1" customWidth="1"/>
    <col min="2547" max="2547" width="13.109375" style="179" bestFit="1" customWidth="1"/>
    <col min="2548" max="2548" width="11.5546875" style="179" customWidth="1"/>
    <col min="2549" max="2549" width="12.5546875" style="179" bestFit="1" customWidth="1"/>
    <col min="2550" max="2550" width="12.109375" style="179" bestFit="1" customWidth="1"/>
    <col min="2551" max="2551" width="12.5546875" style="179" bestFit="1" customWidth="1"/>
    <col min="2552" max="2552" width="13.21875" style="179" customWidth="1"/>
    <col min="2553" max="2553" width="13.88671875" style="179" customWidth="1"/>
    <col min="2554" max="2554" width="12.5546875" style="179" bestFit="1" customWidth="1"/>
    <col min="2555" max="2557" width="12.109375" style="179" bestFit="1" customWidth="1"/>
    <col min="2558" max="2558" width="11.5546875" style="179" bestFit="1" customWidth="1"/>
    <col min="2559" max="2559" width="11.6640625" style="179" bestFit="1" customWidth="1"/>
    <col min="2560" max="2560" width="11.5546875" style="179" bestFit="1" customWidth="1"/>
    <col min="2561" max="2561" width="12.109375" style="179" bestFit="1" customWidth="1"/>
    <col min="2562" max="2562" width="13.5546875" style="179" customWidth="1"/>
    <col min="2563" max="2563" width="14.6640625" style="179" customWidth="1"/>
    <col min="2564" max="2794" width="9" style="179"/>
    <col min="2795" max="2795" width="23.44140625" style="179" customWidth="1"/>
    <col min="2796" max="2796" width="13.109375" style="179" bestFit="1" customWidth="1"/>
    <col min="2797" max="2797" width="13.109375" style="179" customWidth="1"/>
    <col min="2798" max="2798" width="12.5546875" style="179" bestFit="1" customWidth="1"/>
    <col min="2799" max="2799" width="12.5546875" style="179" customWidth="1"/>
    <col min="2800" max="2800" width="12.6640625" style="179" bestFit="1" customWidth="1"/>
    <col min="2801" max="2801" width="13.109375" style="179" bestFit="1" customWidth="1"/>
    <col min="2802" max="2802" width="14.109375" style="179" bestFit="1" customWidth="1"/>
    <col min="2803" max="2803" width="13.109375" style="179" bestFit="1" customWidth="1"/>
    <col min="2804" max="2804" width="11.5546875" style="179" customWidth="1"/>
    <col min="2805" max="2805" width="12.5546875" style="179" bestFit="1" customWidth="1"/>
    <col min="2806" max="2806" width="12.109375" style="179" bestFit="1" customWidth="1"/>
    <col min="2807" max="2807" width="12.5546875" style="179" bestFit="1" customWidth="1"/>
    <col min="2808" max="2808" width="13.21875" style="179" customWidth="1"/>
    <col min="2809" max="2809" width="13.88671875" style="179" customWidth="1"/>
    <col min="2810" max="2810" width="12.5546875" style="179" bestFit="1" customWidth="1"/>
    <col min="2811" max="2813" width="12.109375" style="179" bestFit="1" customWidth="1"/>
    <col min="2814" max="2814" width="11.5546875" style="179" bestFit="1" customWidth="1"/>
    <col min="2815" max="2815" width="11.6640625" style="179" bestFit="1" customWidth="1"/>
    <col min="2816" max="2816" width="11.5546875" style="179" bestFit="1" customWidth="1"/>
    <col min="2817" max="2817" width="12.109375" style="179" bestFit="1" customWidth="1"/>
    <col min="2818" max="2818" width="13.5546875" style="179" customWidth="1"/>
    <col min="2819" max="2819" width="14.6640625" style="179" customWidth="1"/>
    <col min="2820" max="3050" width="9" style="179"/>
    <col min="3051" max="3051" width="23.44140625" style="179" customWidth="1"/>
    <col min="3052" max="3052" width="13.109375" style="179" bestFit="1" customWidth="1"/>
    <col min="3053" max="3053" width="13.109375" style="179" customWidth="1"/>
    <col min="3054" max="3054" width="12.5546875" style="179" bestFit="1" customWidth="1"/>
    <col min="3055" max="3055" width="12.5546875" style="179" customWidth="1"/>
    <col min="3056" max="3056" width="12.6640625" style="179" bestFit="1" customWidth="1"/>
    <col min="3057" max="3057" width="13.109375" style="179" bestFit="1" customWidth="1"/>
    <col min="3058" max="3058" width="14.109375" style="179" bestFit="1" customWidth="1"/>
    <col min="3059" max="3059" width="13.109375" style="179" bestFit="1" customWidth="1"/>
    <col min="3060" max="3060" width="11.5546875" style="179" customWidth="1"/>
    <col min="3061" max="3061" width="12.5546875" style="179" bestFit="1" customWidth="1"/>
    <col min="3062" max="3062" width="12.109375" style="179" bestFit="1" customWidth="1"/>
    <col min="3063" max="3063" width="12.5546875" style="179" bestFit="1" customWidth="1"/>
    <col min="3064" max="3064" width="13.21875" style="179" customWidth="1"/>
    <col min="3065" max="3065" width="13.88671875" style="179" customWidth="1"/>
    <col min="3066" max="3066" width="12.5546875" style="179" bestFit="1" customWidth="1"/>
    <col min="3067" max="3069" width="12.109375" style="179" bestFit="1" customWidth="1"/>
    <col min="3070" max="3070" width="11.5546875" style="179" bestFit="1" customWidth="1"/>
    <col min="3071" max="3071" width="11.6640625" style="179" bestFit="1" customWidth="1"/>
    <col min="3072" max="3072" width="11.5546875" style="179" bestFit="1" customWidth="1"/>
    <col min="3073" max="3073" width="12.109375" style="179" bestFit="1" customWidth="1"/>
    <col min="3074" max="3074" width="13.5546875" style="179" customWidth="1"/>
    <col min="3075" max="3075" width="14.6640625" style="179" customWidth="1"/>
    <col min="3076" max="3306" width="9" style="179"/>
    <col min="3307" max="3307" width="23.44140625" style="179" customWidth="1"/>
    <col min="3308" max="3308" width="13.109375" style="179" bestFit="1" customWidth="1"/>
    <col min="3309" max="3309" width="13.109375" style="179" customWidth="1"/>
    <col min="3310" max="3310" width="12.5546875" style="179" bestFit="1" customWidth="1"/>
    <col min="3311" max="3311" width="12.5546875" style="179" customWidth="1"/>
    <col min="3312" max="3312" width="12.6640625" style="179" bestFit="1" customWidth="1"/>
    <col min="3313" max="3313" width="13.109375" style="179" bestFit="1" customWidth="1"/>
    <col min="3314" max="3314" width="14.109375" style="179" bestFit="1" customWidth="1"/>
    <col min="3315" max="3315" width="13.109375" style="179" bestFit="1" customWidth="1"/>
    <col min="3316" max="3316" width="11.5546875" style="179" customWidth="1"/>
    <col min="3317" max="3317" width="12.5546875" style="179" bestFit="1" customWidth="1"/>
    <col min="3318" max="3318" width="12.109375" style="179" bestFit="1" customWidth="1"/>
    <col min="3319" max="3319" width="12.5546875" style="179" bestFit="1" customWidth="1"/>
    <col min="3320" max="3320" width="13.21875" style="179" customWidth="1"/>
    <col min="3321" max="3321" width="13.88671875" style="179" customWidth="1"/>
    <col min="3322" max="3322" width="12.5546875" style="179" bestFit="1" customWidth="1"/>
    <col min="3323" max="3325" width="12.109375" style="179" bestFit="1" customWidth="1"/>
    <col min="3326" max="3326" width="11.5546875" style="179" bestFit="1" customWidth="1"/>
    <col min="3327" max="3327" width="11.6640625" style="179" bestFit="1" customWidth="1"/>
    <col min="3328" max="3328" width="11.5546875" style="179" bestFit="1" customWidth="1"/>
    <col min="3329" max="3329" width="12.109375" style="179" bestFit="1" customWidth="1"/>
    <col min="3330" max="3330" width="13.5546875" style="179" customWidth="1"/>
    <col min="3331" max="3331" width="14.6640625" style="179" customWidth="1"/>
    <col min="3332" max="3562" width="9" style="179"/>
    <col min="3563" max="3563" width="23.44140625" style="179" customWidth="1"/>
    <col min="3564" max="3564" width="13.109375" style="179" bestFit="1" customWidth="1"/>
    <col min="3565" max="3565" width="13.109375" style="179" customWidth="1"/>
    <col min="3566" max="3566" width="12.5546875" style="179" bestFit="1" customWidth="1"/>
    <col min="3567" max="3567" width="12.5546875" style="179" customWidth="1"/>
    <col min="3568" max="3568" width="12.6640625" style="179" bestFit="1" customWidth="1"/>
    <col min="3569" max="3569" width="13.109375" style="179" bestFit="1" customWidth="1"/>
    <col min="3570" max="3570" width="14.109375" style="179" bestFit="1" customWidth="1"/>
    <col min="3571" max="3571" width="13.109375" style="179" bestFit="1" customWidth="1"/>
    <col min="3572" max="3572" width="11.5546875" style="179" customWidth="1"/>
    <col min="3573" max="3573" width="12.5546875" style="179" bestFit="1" customWidth="1"/>
    <col min="3574" max="3574" width="12.109375" style="179" bestFit="1" customWidth="1"/>
    <col min="3575" max="3575" width="12.5546875" style="179" bestFit="1" customWidth="1"/>
    <col min="3576" max="3576" width="13.21875" style="179" customWidth="1"/>
    <col min="3577" max="3577" width="13.88671875" style="179" customWidth="1"/>
    <col min="3578" max="3578" width="12.5546875" style="179" bestFit="1" customWidth="1"/>
    <col min="3579" max="3581" width="12.109375" style="179" bestFit="1" customWidth="1"/>
    <col min="3582" max="3582" width="11.5546875" style="179" bestFit="1" customWidth="1"/>
    <col min="3583" max="3583" width="11.6640625" style="179" bestFit="1" customWidth="1"/>
    <col min="3584" max="3584" width="11.5546875" style="179" bestFit="1" customWidth="1"/>
    <col min="3585" max="3585" width="12.109375" style="179" bestFit="1" customWidth="1"/>
    <col min="3586" max="3586" width="13.5546875" style="179" customWidth="1"/>
    <col min="3587" max="3587" width="14.6640625" style="179" customWidth="1"/>
    <col min="3588" max="3818" width="9" style="179"/>
    <col min="3819" max="3819" width="23.44140625" style="179" customWidth="1"/>
    <col min="3820" max="3820" width="13.109375" style="179" bestFit="1" customWidth="1"/>
    <col min="3821" max="3821" width="13.109375" style="179" customWidth="1"/>
    <col min="3822" max="3822" width="12.5546875" style="179" bestFit="1" customWidth="1"/>
    <col min="3823" max="3823" width="12.5546875" style="179" customWidth="1"/>
    <col min="3824" max="3824" width="12.6640625" style="179" bestFit="1" customWidth="1"/>
    <col min="3825" max="3825" width="13.109375" style="179" bestFit="1" customWidth="1"/>
    <col min="3826" max="3826" width="14.109375" style="179" bestFit="1" customWidth="1"/>
    <col min="3827" max="3827" width="13.109375" style="179" bestFit="1" customWidth="1"/>
    <col min="3828" max="3828" width="11.5546875" style="179" customWidth="1"/>
    <col min="3829" max="3829" width="12.5546875" style="179" bestFit="1" customWidth="1"/>
    <col min="3830" max="3830" width="12.109375" style="179" bestFit="1" customWidth="1"/>
    <col min="3831" max="3831" width="12.5546875" style="179" bestFit="1" customWidth="1"/>
    <col min="3832" max="3832" width="13.21875" style="179" customWidth="1"/>
    <col min="3833" max="3833" width="13.88671875" style="179" customWidth="1"/>
    <col min="3834" max="3834" width="12.5546875" style="179" bestFit="1" customWidth="1"/>
    <col min="3835" max="3837" width="12.109375" style="179" bestFit="1" customWidth="1"/>
    <col min="3838" max="3838" width="11.5546875" style="179" bestFit="1" customWidth="1"/>
    <col min="3839" max="3839" width="11.6640625" style="179" bestFit="1" customWidth="1"/>
    <col min="3840" max="3840" width="11.5546875" style="179" bestFit="1" customWidth="1"/>
    <col min="3841" max="3841" width="12.109375" style="179" bestFit="1" customWidth="1"/>
    <col min="3842" max="3842" width="13.5546875" style="179" customWidth="1"/>
    <col min="3843" max="3843" width="14.6640625" style="179" customWidth="1"/>
    <col min="3844" max="4074" width="9" style="179"/>
    <col min="4075" max="4075" width="23.44140625" style="179" customWidth="1"/>
    <col min="4076" max="4076" width="13.109375" style="179" bestFit="1" customWidth="1"/>
    <col min="4077" max="4077" width="13.109375" style="179" customWidth="1"/>
    <col min="4078" max="4078" width="12.5546875" style="179" bestFit="1" customWidth="1"/>
    <col min="4079" max="4079" width="12.5546875" style="179" customWidth="1"/>
    <col min="4080" max="4080" width="12.6640625" style="179" bestFit="1" customWidth="1"/>
    <col min="4081" max="4081" width="13.109375" style="179" bestFit="1" customWidth="1"/>
    <col min="4082" max="4082" width="14.109375" style="179" bestFit="1" customWidth="1"/>
    <col min="4083" max="4083" width="13.109375" style="179" bestFit="1" customWidth="1"/>
    <col min="4084" max="4084" width="11.5546875" style="179" customWidth="1"/>
    <col min="4085" max="4085" width="12.5546875" style="179" bestFit="1" customWidth="1"/>
    <col min="4086" max="4086" width="12.109375" style="179" bestFit="1" customWidth="1"/>
    <col min="4087" max="4087" width="12.5546875" style="179" bestFit="1" customWidth="1"/>
    <col min="4088" max="4088" width="13.21875" style="179" customWidth="1"/>
    <col min="4089" max="4089" width="13.88671875" style="179" customWidth="1"/>
    <col min="4090" max="4090" width="12.5546875" style="179" bestFit="1" customWidth="1"/>
    <col min="4091" max="4093" width="12.109375" style="179" bestFit="1" customWidth="1"/>
    <col min="4094" max="4094" width="11.5546875" style="179" bestFit="1" customWidth="1"/>
    <col min="4095" max="4095" width="11.6640625" style="179" bestFit="1" customWidth="1"/>
    <col min="4096" max="4096" width="11.5546875" style="179" bestFit="1" customWidth="1"/>
    <col min="4097" max="4097" width="12.109375" style="179" bestFit="1" customWidth="1"/>
    <col min="4098" max="4098" width="13.5546875" style="179" customWidth="1"/>
    <col min="4099" max="4099" width="14.6640625" style="179" customWidth="1"/>
    <col min="4100" max="4330" width="9" style="179"/>
    <col min="4331" max="4331" width="23.44140625" style="179" customWidth="1"/>
    <col min="4332" max="4332" width="13.109375" style="179" bestFit="1" customWidth="1"/>
    <col min="4333" max="4333" width="13.109375" style="179" customWidth="1"/>
    <col min="4334" max="4334" width="12.5546875" style="179" bestFit="1" customWidth="1"/>
    <col min="4335" max="4335" width="12.5546875" style="179" customWidth="1"/>
    <col min="4336" max="4336" width="12.6640625" style="179" bestFit="1" customWidth="1"/>
    <col min="4337" max="4337" width="13.109375" style="179" bestFit="1" customWidth="1"/>
    <col min="4338" max="4338" width="14.109375" style="179" bestFit="1" customWidth="1"/>
    <col min="4339" max="4339" width="13.109375" style="179" bestFit="1" customWidth="1"/>
    <col min="4340" max="4340" width="11.5546875" style="179" customWidth="1"/>
    <col min="4341" max="4341" width="12.5546875" style="179" bestFit="1" customWidth="1"/>
    <col min="4342" max="4342" width="12.109375" style="179" bestFit="1" customWidth="1"/>
    <col min="4343" max="4343" width="12.5546875" style="179" bestFit="1" customWidth="1"/>
    <col min="4344" max="4344" width="13.21875" style="179" customWidth="1"/>
    <col min="4345" max="4345" width="13.88671875" style="179" customWidth="1"/>
    <col min="4346" max="4346" width="12.5546875" style="179" bestFit="1" customWidth="1"/>
    <col min="4347" max="4349" width="12.109375" style="179" bestFit="1" customWidth="1"/>
    <col min="4350" max="4350" width="11.5546875" style="179" bestFit="1" customWidth="1"/>
    <col min="4351" max="4351" width="11.6640625" style="179" bestFit="1" customWidth="1"/>
    <col min="4352" max="4352" width="11.5546875" style="179" bestFit="1" customWidth="1"/>
    <col min="4353" max="4353" width="12.109375" style="179" bestFit="1" customWidth="1"/>
    <col min="4354" max="4354" width="13.5546875" style="179" customWidth="1"/>
    <col min="4355" max="4355" width="14.6640625" style="179" customWidth="1"/>
    <col min="4356" max="4586" width="9" style="179"/>
    <col min="4587" max="4587" width="23.44140625" style="179" customWidth="1"/>
    <col min="4588" max="4588" width="13.109375" style="179" bestFit="1" customWidth="1"/>
    <col min="4589" max="4589" width="13.109375" style="179" customWidth="1"/>
    <col min="4590" max="4590" width="12.5546875" style="179" bestFit="1" customWidth="1"/>
    <col min="4591" max="4591" width="12.5546875" style="179" customWidth="1"/>
    <col min="4592" max="4592" width="12.6640625" style="179" bestFit="1" customWidth="1"/>
    <col min="4593" max="4593" width="13.109375" style="179" bestFit="1" customWidth="1"/>
    <col min="4594" max="4594" width="14.109375" style="179" bestFit="1" customWidth="1"/>
    <col min="4595" max="4595" width="13.109375" style="179" bestFit="1" customWidth="1"/>
    <col min="4596" max="4596" width="11.5546875" style="179" customWidth="1"/>
    <col min="4597" max="4597" width="12.5546875" style="179" bestFit="1" customWidth="1"/>
    <col min="4598" max="4598" width="12.109375" style="179" bestFit="1" customWidth="1"/>
    <col min="4599" max="4599" width="12.5546875" style="179" bestFit="1" customWidth="1"/>
    <col min="4600" max="4600" width="13.21875" style="179" customWidth="1"/>
    <col min="4601" max="4601" width="13.88671875" style="179" customWidth="1"/>
    <col min="4602" max="4602" width="12.5546875" style="179" bestFit="1" customWidth="1"/>
    <col min="4603" max="4605" width="12.109375" style="179" bestFit="1" customWidth="1"/>
    <col min="4606" max="4606" width="11.5546875" style="179" bestFit="1" customWidth="1"/>
    <col min="4607" max="4607" width="11.6640625" style="179" bestFit="1" customWidth="1"/>
    <col min="4608" max="4608" width="11.5546875" style="179" bestFit="1" customWidth="1"/>
    <col min="4609" max="4609" width="12.109375" style="179" bestFit="1" customWidth="1"/>
    <col min="4610" max="4610" width="13.5546875" style="179" customWidth="1"/>
    <col min="4611" max="4611" width="14.6640625" style="179" customWidth="1"/>
    <col min="4612" max="4842" width="9" style="179"/>
    <col min="4843" max="4843" width="23.44140625" style="179" customWidth="1"/>
    <col min="4844" max="4844" width="13.109375" style="179" bestFit="1" customWidth="1"/>
    <col min="4845" max="4845" width="13.109375" style="179" customWidth="1"/>
    <col min="4846" max="4846" width="12.5546875" style="179" bestFit="1" customWidth="1"/>
    <col min="4847" max="4847" width="12.5546875" style="179" customWidth="1"/>
    <col min="4848" max="4848" width="12.6640625" style="179" bestFit="1" customWidth="1"/>
    <col min="4849" max="4849" width="13.109375" style="179" bestFit="1" customWidth="1"/>
    <col min="4850" max="4850" width="14.109375" style="179" bestFit="1" customWidth="1"/>
    <col min="4851" max="4851" width="13.109375" style="179" bestFit="1" customWidth="1"/>
    <col min="4852" max="4852" width="11.5546875" style="179" customWidth="1"/>
    <col min="4853" max="4853" width="12.5546875" style="179" bestFit="1" customWidth="1"/>
    <col min="4854" max="4854" width="12.109375" style="179" bestFit="1" customWidth="1"/>
    <col min="4855" max="4855" width="12.5546875" style="179" bestFit="1" customWidth="1"/>
    <col min="4856" max="4856" width="13.21875" style="179" customWidth="1"/>
    <col min="4857" max="4857" width="13.88671875" style="179" customWidth="1"/>
    <col min="4858" max="4858" width="12.5546875" style="179" bestFit="1" customWidth="1"/>
    <col min="4859" max="4861" width="12.109375" style="179" bestFit="1" customWidth="1"/>
    <col min="4862" max="4862" width="11.5546875" style="179" bestFit="1" customWidth="1"/>
    <col min="4863" max="4863" width="11.6640625" style="179" bestFit="1" customWidth="1"/>
    <col min="4864" max="4864" width="11.5546875" style="179" bestFit="1" customWidth="1"/>
    <col min="4865" max="4865" width="12.109375" style="179" bestFit="1" customWidth="1"/>
    <col min="4866" max="4866" width="13.5546875" style="179" customWidth="1"/>
    <col min="4867" max="4867" width="14.6640625" style="179" customWidth="1"/>
    <col min="4868" max="5098" width="9" style="179"/>
    <col min="5099" max="5099" width="23.44140625" style="179" customWidth="1"/>
    <col min="5100" max="5100" width="13.109375" style="179" bestFit="1" customWidth="1"/>
    <col min="5101" max="5101" width="13.109375" style="179" customWidth="1"/>
    <col min="5102" max="5102" width="12.5546875" style="179" bestFit="1" customWidth="1"/>
    <col min="5103" max="5103" width="12.5546875" style="179" customWidth="1"/>
    <col min="5104" max="5104" width="12.6640625" style="179" bestFit="1" customWidth="1"/>
    <col min="5105" max="5105" width="13.109375" style="179" bestFit="1" customWidth="1"/>
    <col min="5106" max="5106" width="14.109375" style="179" bestFit="1" customWidth="1"/>
    <col min="5107" max="5107" width="13.109375" style="179" bestFit="1" customWidth="1"/>
    <col min="5108" max="5108" width="11.5546875" style="179" customWidth="1"/>
    <col min="5109" max="5109" width="12.5546875" style="179" bestFit="1" customWidth="1"/>
    <col min="5110" max="5110" width="12.109375" style="179" bestFit="1" customWidth="1"/>
    <col min="5111" max="5111" width="12.5546875" style="179" bestFit="1" customWidth="1"/>
    <col min="5112" max="5112" width="13.21875" style="179" customWidth="1"/>
    <col min="5113" max="5113" width="13.88671875" style="179" customWidth="1"/>
    <col min="5114" max="5114" width="12.5546875" style="179" bestFit="1" customWidth="1"/>
    <col min="5115" max="5117" width="12.109375" style="179" bestFit="1" customWidth="1"/>
    <col min="5118" max="5118" width="11.5546875" style="179" bestFit="1" customWidth="1"/>
    <col min="5119" max="5119" width="11.6640625" style="179" bestFit="1" customWidth="1"/>
    <col min="5120" max="5120" width="11.5546875" style="179" bestFit="1" customWidth="1"/>
    <col min="5121" max="5121" width="12.109375" style="179" bestFit="1" customWidth="1"/>
    <col min="5122" max="5122" width="13.5546875" style="179" customWidth="1"/>
    <col min="5123" max="5123" width="14.6640625" style="179" customWidth="1"/>
    <col min="5124" max="5354" width="9" style="179"/>
    <col min="5355" max="5355" width="23.44140625" style="179" customWidth="1"/>
    <col min="5356" max="5356" width="13.109375" style="179" bestFit="1" customWidth="1"/>
    <col min="5357" max="5357" width="13.109375" style="179" customWidth="1"/>
    <col min="5358" max="5358" width="12.5546875" style="179" bestFit="1" customWidth="1"/>
    <col min="5359" max="5359" width="12.5546875" style="179" customWidth="1"/>
    <col min="5360" max="5360" width="12.6640625" style="179" bestFit="1" customWidth="1"/>
    <col min="5361" max="5361" width="13.109375" style="179" bestFit="1" customWidth="1"/>
    <col min="5362" max="5362" width="14.109375" style="179" bestFit="1" customWidth="1"/>
    <col min="5363" max="5363" width="13.109375" style="179" bestFit="1" customWidth="1"/>
    <col min="5364" max="5364" width="11.5546875" style="179" customWidth="1"/>
    <col min="5365" max="5365" width="12.5546875" style="179" bestFit="1" customWidth="1"/>
    <col min="5366" max="5366" width="12.109375" style="179" bestFit="1" customWidth="1"/>
    <col min="5367" max="5367" width="12.5546875" style="179" bestFit="1" customWidth="1"/>
    <col min="5368" max="5368" width="13.21875" style="179" customWidth="1"/>
    <col min="5369" max="5369" width="13.88671875" style="179" customWidth="1"/>
    <col min="5370" max="5370" width="12.5546875" style="179" bestFit="1" customWidth="1"/>
    <col min="5371" max="5373" width="12.109375" style="179" bestFit="1" customWidth="1"/>
    <col min="5374" max="5374" width="11.5546875" style="179" bestFit="1" customWidth="1"/>
    <col min="5375" max="5375" width="11.6640625" style="179" bestFit="1" customWidth="1"/>
    <col min="5376" max="5376" width="11.5546875" style="179" bestFit="1" customWidth="1"/>
    <col min="5377" max="5377" width="12.109375" style="179" bestFit="1" customWidth="1"/>
    <col min="5378" max="5378" width="13.5546875" style="179" customWidth="1"/>
    <col min="5379" max="5379" width="14.6640625" style="179" customWidth="1"/>
    <col min="5380" max="5610" width="9" style="179"/>
    <col min="5611" max="5611" width="23.44140625" style="179" customWidth="1"/>
    <col min="5612" max="5612" width="13.109375" style="179" bestFit="1" customWidth="1"/>
    <col min="5613" max="5613" width="13.109375" style="179" customWidth="1"/>
    <col min="5614" max="5614" width="12.5546875" style="179" bestFit="1" customWidth="1"/>
    <col min="5615" max="5615" width="12.5546875" style="179" customWidth="1"/>
    <col min="5616" max="5616" width="12.6640625" style="179" bestFit="1" customWidth="1"/>
    <col min="5617" max="5617" width="13.109375" style="179" bestFit="1" customWidth="1"/>
    <col min="5618" max="5618" width="14.109375" style="179" bestFit="1" customWidth="1"/>
    <col min="5619" max="5619" width="13.109375" style="179" bestFit="1" customWidth="1"/>
    <col min="5620" max="5620" width="11.5546875" style="179" customWidth="1"/>
    <col min="5621" max="5621" width="12.5546875" style="179" bestFit="1" customWidth="1"/>
    <col min="5622" max="5622" width="12.109375" style="179" bestFit="1" customWidth="1"/>
    <col min="5623" max="5623" width="12.5546875" style="179" bestFit="1" customWidth="1"/>
    <col min="5624" max="5624" width="13.21875" style="179" customWidth="1"/>
    <col min="5625" max="5625" width="13.88671875" style="179" customWidth="1"/>
    <col min="5626" max="5626" width="12.5546875" style="179" bestFit="1" customWidth="1"/>
    <col min="5627" max="5629" width="12.109375" style="179" bestFit="1" customWidth="1"/>
    <col min="5630" max="5630" width="11.5546875" style="179" bestFit="1" customWidth="1"/>
    <col min="5631" max="5631" width="11.6640625" style="179" bestFit="1" customWidth="1"/>
    <col min="5632" max="5632" width="11.5546875" style="179" bestFit="1" customWidth="1"/>
    <col min="5633" max="5633" width="12.109375" style="179" bestFit="1" customWidth="1"/>
    <col min="5634" max="5634" width="13.5546875" style="179" customWidth="1"/>
    <col min="5635" max="5635" width="14.6640625" style="179" customWidth="1"/>
    <col min="5636" max="5866" width="9" style="179"/>
    <col min="5867" max="5867" width="23.44140625" style="179" customWidth="1"/>
    <col min="5868" max="5868" width="13.109375" style="179" bestFit="1" customWidth="1"/>
    <col min="5869" max="5869" width="13.109375" style="179" customWidth="1"/>
    <col min="5870" max="5870" width="12.5546875" style="179" bestFit="1" customWidth="1"/>
    <col min="5871" max="5871" width="12.5546875" style="179" customWidth="1"/>
    <col min="5872" max="5872" width="12.6640625" style="179" bestFit="1" customWidth="1"/>
    <col min="5873" max="5873" width="13.109375" style="179" bestFit="1" customWidth="1"/>
    <col min="5874" max="5874" width="14.109375" style="179" bestFit="1" customWidth="1"/>
    <col min="5875" max="5875" width="13.109375" style="179" bestFit="1" customWidth="1"/>
    <col min="5876" max="5876" width="11.5546875" style="179" customWidth="1"/>
    <col min="5877" max="5877" width="12.5546875" style="179" bestFit="1" customWidth="1"/>
    <col min="5878" max="5878" width="12.109375" style="179" bestFit="1" customWidth="1"/>
    <col min="5879" max="5879" width="12.5546875" style="179" bestFit="1" customWidth="1"/>
    <col min="5880" max="5880" width="13.21875" style="179" customWidth="1"/>
    <col min="5881" max="5881" width="13.88671875" style="179" customWidth="1"/>
    <col min="5882" max="5882" width="12.5546875" style="179" bestFit="1" customWidth="1"/>
    <col min="5883" max="5885" width="12.109375" style="179" bestFit="1" customWidth="1"/>
    <col min="5886" max="5886" width="11.5546875" style="179" bestFit="1" customWidth="1"/>
    <col min="5887" max="5887" width="11.6640625" style="179" bestFit="1" customWidth="1"/>
    <col min="5888" max="5888" width="11.5546875" style="179" bestFit="1" customWidth="1"/>
    <col min="5889" max="5889" width="12.109375" style="179" bestFit="1" customWidth="1"/>
    <col min="5890" max="5890" width="13.5546875" style="179" customWidth="1"/>
    <col min="5891" max="5891" width="14.6640625" style="179" customWidth="1"/>
    <col min="5892" max="6122" width="9" style="179"/>
    <col min="6123" max="6123" width="23.44140625" style="179" customWidth="1"/>
    <col min="6124" max="6124" width="13.109375" style="179" bestFit="1" customWidth="1"/>
    <col min="6125" max="6125" width="13.109375" style="179" customWidth="1"/>
    <col min="6126" max="6126" width="12.5546875" style="179" bestFit="1" customWidth="1"/>
    <col min="6127" max="6127" width="12.5546875" style="179" customWidth="1"/>
    <col min="6128" max="6128" width="12.6640625" style="179" bestFit="1" customWidth="1"/>
    <col min="6129" max="6129" width="13.109375" style="179" bestFit="1" customWidth="1"/>
    <col min="6130" max="6130" width="14.109375" style="179" bestFit="1" customWidth="1"/>
    <col min="6131" max="6131" width="13.109375" style="179" bestFit="1" customWidth="1"/>
    <col min="6132" max="6132" width="11.5546875" style="179" customWidth="1"/>
    <col min="6133" max="6133" width="12.5546875" style="179" bestFit="1" customWidth="1"/>
    <col min="6134" max="6134" width="12.109375" style="179" bestFit="1" customWidth="1"/>
    <col min="6135" max="6135" width="12.5546875" style="179" bestFit="1" customWidth="1"/>
    <col min="6136" max="6136" width="13.21875" style="179" customWidth="1"/>
    <col min="6137" max="6137" width="13.88671875" style="179" customWidth="1"/>
    <col min="6138" max="6138" width="12.5546875" style="179" bestFit="1" customWidth="1"/>
    <col min="6139" max="6141" width="12.109375" style="179" bestFit="1" customWidth="1"/>
    <col min="6142" max="6142" width="11.5546875" style="179" bestFit="1" customWidth="1"/>
    <col min="6143" max="6143" width="11.6640625" style="179" bestFit="1" customWidth="1"/>
    <col min="6144" max="6144" width="11.5546875" style="179" bestFit="1" customWidth="1"/>
    <col min="6145" max="6145" width="12.109375" style="179" bestFit="1" customWidth="1"/>
    <col min="6146" max="6146" width="13.5546875" style="179" customWidth="1"/>
    <col min="6147" max="6147" width="14.6640625" style="179" customWidth="1"/>
    <col min="6148" max="6378" width="9" style="179"/>
    <col min="6379" max="6379" width="23.44140625" style="179" customWidth="1"/>
    <col min="6380" max="6380" width="13.109375" style="179" bestFit="1" customWidth="1"/>
    <col min="6381" max="6381" width="13.109375" style="179" customWidth="1"/>
    <col min="6382" max="6382" width="12.5546875" style="179" bestFit="1" customWidth="1"/>
    <col min="6383" max="6383" width="12.5546875" style="179" customWidth="1"/>
    <col min="6384" max="6384" width="12.6640625" style="179" bestFit="1" customWidth="1"/>
    <col min="6385" max="6385" width="13.109375" style="179" bestFit="1" customWidth="1"/>
    <col min="6386" max="6386" width="14.109375" style="179" bestFit="1" customWidth="1"/>
    <col min="6387" max="6387" width="13.109375" style="179" bestFit="1" customWidth="1"/>
    <col min="6388" max="6388" width="11.5546875" style="179" customWidth="1"/>
    <col min="6389" max="6389" width="12.5546875" style="179" bestFit="1" customWidth="1"/>
    <col min="6390" max="6390" width="12.109375" style="179" bestFit="1" customWidth="1"/>
    <col min="6391" max="6391" width="12.5546875" style="179" bestFit="1" customWidth="1"/>
    <col min="6392" max="6392" width="13.21875" style="179" customWidth="1"/>
    <col min="6393" max="6393" width="13.88671875" style="179" customWidth="1"/>
    <col min="6394" max="6394" width="12.5546875" style="179" bestFit="1" customWidth="1"/>
    <col min="6395" max="6397" width="12.109375" style="179" bestFit="1" customWidth="1"/>
    <col min="6398" max="6398" width="11.5546875" style="179" bestFit="1" customWidth="1"/>
    <col min="6399" max="6399" width="11.6640625" style="179" bestFit="1" customWidth="1"/>
    <col min="6400" max="6400" width="11.5546875" style="179" bestFit="1" customWidth="1"/>
    <col min="6401" max="6401" width="12.109375" style="179" bestFit="1" customWidth="1"/>
    <col min="6402" max="6402" width="13.5546875" style="179" customWidth="1"/>
    <col min="6403" max="6403" width="14.6640625" style="179" customWidth="1"/>
    <col min="6404" max="6634" width="9" style="179"/>
    <col min="6635" max="6635" width="23.44140625" style="179" customWidth="1"/>
    <col min="6636" max="6636" width="13.109375" style="179" bestFit="1" customWidth="1"/>
    <col min="6637" max="6637" width="13.109375" style="179" customWidth="1"/>
    <col min="6638" max="6638" width="12.5546875" style="179" bestFit="1" customWidth="1"/>
    <col min="6639" max="6639" width="12.5546875" style="179" customWidth="1"/>
    <col min="6640" max="6640" width="12.6640625" style="179" bestFit="1" customWidth="1"/>
    <col min="6641" max="6641" width="13.109375" style="179" bestFit="1" customWidth="1"/>
    <col min="6642" max="6642" width="14.109375" style="179" bestFit="1" customWidth="1"/>
    <col min="6643" max="6643" width="13.109375" style="179" bestFit="1" customWidth="1"/>
    <col min="6644" max="6644" width="11.5546875" style="179" customWidth="1"/>
    <col min="6645" max="6645" width="12.5546875" style="179" bestFit="1" customWidth="1"/>
    <col min="6646" max="6646" width="12.109375" style="179" bestFit="1" customWidth="1"/>
    <col min="6647" max="6647" width="12.5546875" style="179" bestFit="1" customWidth="1"/>
    <col min="6648" max="6648" width="13.21875" style="179" customWidth="1"/>
    <col min="6649" max="6649" width="13.88671875" style="179" customWidth="1"/>
    <col min="6650" max="6650" width="12.5546875" style="179" bestFit="1" customWidth="1"/>
    <col min="6651" max="6653" width="12.109375" style="179" bestFit="1" customWidth="1"/>
    <col min="6654" max="6654" width="11.5546875" style="179" bestFit="1" customWidth="1"/>
    <col min="6655" max="6655" width="11.6640625" style="179" bestFit="1" customWidth="1"/>
    <col min="6656" max="6656" width="11.5546875" style="179" bestFit="1" customWidth="1"/>
    <col min="6657" max="6657" width="12.109375" style="179" bestFit="1" customWidth="1"/>
    <col min="6658" max="6658" width="13.5546875" style="179" customWidth="1"/>
    <col min="6659" max="6659" width="14.6640625" style="179" customWidth="1"/>
    <col min="6660" max="6890" width="9" style="179"/>
    <col min="6891" max="6891" width="23.44140625" style="179" customWidth="1"/>
    <col min="6892" max="6892" width="13.109375" style="179" bestFit="1" customWidth="1"/>
    <col min="6893" max="6893" width="13.109375" style="179" customWidth="1"/>
    <col min="6894" max="6894" width="12.5546875" style="179" bestFit="1" customWidth="1"/>
    <col min="6895" max="6895" width="12.5546875" style="179" customWidth="1"/>
    <col min="6896" max="6896" width="12.6640625" style="179" bestFit="1" customWidth="1"/>
    <col min="6897" max="6897" width="13.109375" style="179" bestFit="1" customWidth="1"/>
    <col min="6898" max="6898" width="14.109375" style="179" bestFit="1" customWidth="1"/>
    <col min="6899" max="6899" width="13.109375" style="179" bestFit="1" customWidth="1"/>
    <col min="6900" max="6900" width="11.5546875" style="179" customWidth="1"/>
    <col min="6901" max="6901" width="12.5546875" style="179" bestFit="1" customWidth="1"/>
    <col min="6902" max="6902" width="12.109375" style="179" bestFit="1" customWidth="1"/>
    <col min="6903" max="6903" width="12.5546875" style="179" bestFit="1" customWidth="1"/>
    <col min="6904" max="6904" width="13.21875" style="179" customWidth="1"/>
    <col min="6905" max="6905" width="13.88671875" style="179" customWidth="1"/>
    <col min="6906" max="6906" width="12.5546875" style="179" bestFit="1" customWidth="1"/>
    <col min="6907" max="6909" width="12.109375" style="179" bestFit="1" customWidth="1"/>
    <col min="6910" max="6910" width="11.5546875" style="179" bestFit="1" customWidth="1"/>
    <col min="6911" max="6911" width="11.6640625" style="179" bestFit="1" customWidth="1"/>
    <col min="6912" max="6912" width="11.5546875" style="179" bestFit="1" customWidth="1"/>
    <col min="6913" max="6913" width="12.109375" style="179" bestFit="1" customWidth="1"/>
    <col min="6914" max="6914" width="13.5546875" style="179" customWidth="1"/>
    <col min="6915" max="6915" width="14.6640625" style="179" customWidth="1"/>
    <col min="6916" max="7146" width="9" style="179"/>
    <col min="7147" max="7147" width="23.44140625" style="179" customWidth="1"/>
    <col min="7148" max="7148" width="13.109375" style="179" bestFit="1" customWidth="1"/>
    <col min="7149" max="7149" width="13.109375" style="179" customWidth="1"/>
    <col min="7150" max="7150" width="12.5546875" style="179" bestFit="1" customWidth="1"/>
    <col min="7151" max="7151" width="12.5546875" style="179" customWidth="1"/>
    <col min="7152" max="7152" width="12.6640625" style="179" bestFit="1" customWidth="1"/>
    <col min="7153" max="7153" width="13.109375" style="179" bestFit="1" customWidth="1"/>
    <col min="7154" max="7154" width="14.109375" style="179" bestFit="1" customWidth="1"/>
    <col min="7155" max="7155" width="13.109375" style="179" bestFit="1" customWidth="1"/>
    <col min="7156" max="7156" width="11.5546875" style="179" customWidth="1"/>
    <col min="7157" max="7157" width="12.5546875" style="179" bestFit="1" customWidth="1"/>
    <col min="7158" max="7158" width="12.109375" style="179" bestFit="1" customWidth="1"/>
    <col min="7159" max="7159" width="12.5546875" style="179" bestFit="1" customWidth="1"/>
    <col min="7160" max="7160" width="13.21875" style="179" customWidth="1"/>
    <col min="7161" max="7161" width="13.88671875" style="179" customWidth="1"/>
    <col min="7162" max="7162" width="12.5546875" style="179" bestFit="1" customWidth="1"/>
    <col min="7163" max="7165" width="12.109375" style="179" bestFit="1" customWidth="1"/>
    <col min="7166" max="7166" width="11.5546875" style="179" bestFit="1" customWidth="1"/>
    <col min="7167" max="7167" width="11.6640625" style="179" bestFit="1" customWidth="1"/>
    <col min="7168" max="7168" width="11.5546875" style="179" bestFit="1" customWidth="1"/>
    <col min="7169" max="7169" width="12.109375" style="179" bestFit="1" customWidth="1"/>
    <col min="7170" max="7170" width="13.5546875" style="179" customWidth="1"/>
    <col min="7171" max="7171" width="14.6640625" style="179" customWidth="1"/>
    <col min="7172" max="7402" width="9" style="179"/>
    <col min="7403" max="7403" width="23.44140625" style="179" customWidth="1"/>
    <col min="7404" max="7404" width="13.109375" style="179" bestFit="1" customWidth="1"/>
    <col min="7405" max="7405" width="13.109375" style="179" customWidth="1"/>
    <col min="7406" max="7406" width="12.5546875" style="179" bestFit="1" customWidth="1"/>
    <col min="7407" max="7407" width="12.5546875" style="179" customWidth="1"/>
    <col min="7408" max="7408" width="12.6640625" style="179" bestFit="1" customWidth="1"/>
    <col min="7409" max="7409" width="13.109375" style="179" bestFit="1" customWidth="1"/>
    <col min="7410" max="7410" width="14.109375" style="179" bestFit="1" customWidth="1"/>
    <col min="7411" max="7411" width="13.109375" style="179" bestFit="1" customWidth="1"/>
    <col min="7412" max="7412" width="11.5546875" style="179" customWidth="1"/>
    <col min="7413" max="7413" width="12.5546875" style="179" bestFit="1" customWidth="1"/>
    <col min="7414" max="7414" width="12.109375" style="179" bestFit="1" customWidth="1"/>
    <col min="7415" max="7415" width="12.5546875" style="179" bestFit="1" customWidth="1"/>
    <col min="7416" max="7416" width="13.21875" style="179" customWidth="1"/>
    <col min="7417" max="7417" width="13.88671875" style="179" customWidth="1"/>
    <col min="7418" max="7418" width="12.5546875" style="179" bestFit="1" customWidth="1"/>
    <col min="7419" max="7421" width="12.109375" style="179" bestFit="1" customWidth="1"/>
    <col min="7422" max="7422" width="11.5546875" style="179" bestFit="1" customWidth="1"/>
    <col min="7423" max="7423" width="11.6640625" style="179" bestFit="1" customWidth="1"/>
    <col min="7424" max="7424" width="11.5546875" style="179" bestFit="1" customWidth="1"/>
    <col min="7425" max="7425" width="12.109375" style="179" bestFit="1" customWidth="1"/>
    <col min="7426" max="7426" width="13.5546875" style="179" customWidth="1"/>
    <col min="7427" max="7427" width="14.6640625" style="179" customWidth="1"/>
    <col min="7428" max="7658" width="9" style="179"/>
    <col min="7659" max="7659" width="23.44140625" style="179" customWidth="1"/>
    <col min="7660" max="7660" width="13.109375" style="179" bestFit="1" customWidth="1"/>
    <col min="7661" max="7661" width="13.109375" style="179" customWidth="1"/>
    <col min="7662" max="7662" width="12.5546875" style="179" bestFit="1" customWidth="1"/>
    <col min="7663" max="7663" width="12.5546875" style="179" customWidth="1"/>
    <col min="7664" max="7664" width="12.6640625" style="179" bestFit="1" customWidth="1"/>
    <col min="7665" max="7665" width="13.109375" style="179" bestFit="1" customWidth="1"/>
    <col min="7666" max="7666" width="14.109375" style="179" bestFit="1" customWidth="1"/>
    <col min="7667" max="7667" width="13.109375" style="179" bestFit="1" customWidth="1"/>
    <col min="7668" max="7668" width="11.5546875" style="179" customWidth="1"/>
    <col min="7669" max="7669" width="12.5546875" style="179" bestFit="1" customWidth="1"/>
    <col min="7670" max="7670" width="12.109375" style="179" bestFit="1" customWidth="1"/>
    <col min="7671" max="7671" width="12.5546875" style="179" bestFit="1" customWidth="1"/>
    <col min="7672" max="7672" width="13.21875" style="179" customWidth="1"/>
    <col min="7673" max="7673" width="13.88671875" style="179" customWidth="1"/>
    <col min="7674" max="7674" width="12.5546875" style="179" bestFit="1" customWidth="1"/>
    <col min="7675" max="7677" width="12.109375" style="179" bestFit="1" customWidth="1"/>
    <col min="7678" max="7678" width="11.5546875" style="179" bestFit="1" customWidth="1"/>
    <col min="7679" max="7679" width="11.6640625" style="179" bestFit="1" customWidth="1"/>
    <col min="7680" max="7680" width="11.5546875" style="179" bestFit="1" customWidth="1"/>
    <col min="7681" max="7681" width="12.109375" style="179" bestFit="1" customWidth="1"/>
    <col min="7682" max="7682" width="13.5546875" style="179" customWidth="1"/>
    <col min="7683" max="7683" width="14.6640625" style="179" customWidth="1"/>
    <col min="7684" max="7914" width="9" style="179"/>
    <col min="7915" max="7915" width="23.44140625" style="179" customWidth="1"/>
    <col min="7916" max="7916" width="13.109375" style="179" bestFit="1" customWidth="1"/>
    <col min="7917" max="7917" width="13.109375" style="179" customWidth="1"/>
    <col min="7918" max="7918" width="12.5546875" style="179" bestFit="1" customWidth="1"/>
    <col min="7919" max="7919" width="12.5546875" style="179" customWidth="1"/>
    <col min="7920" max="7920" width="12.6640625" style="179" bestFit="1" customWidth="1"/>
    <col min="7921" max="7921" width="13.109375" style="179" bestFit="1" customWidth="1"/>
    <col min="7922" max="7922" width="14.109375" style="179" bestFit="1" customWidth="1"/>
    <col min="7923" max="7923" width="13.109375" style="179" bestFit="1" customWidth="1"/>
    <col min="7924" max="7924" width="11.5546875" style="179" customWidth="1"/>
    <col min="7925" max="7925" width="12.5546875" style="179" bestFit="1" customWidth="1"/>
    <col min="7926" max="7926" width="12.109375" style="179" bestFit="1" customWidth="1"/>
    <col min="7927" max="7927" width="12.5546875" style="179" bestFit="1" customWidth="1"/>
    <col min="7928" max="7928" width="13.21875" style="179" customWidth="1"/>
    <col min="7929" max="7929" width="13.88671875" style="179" customWidth="1"/>
    <col min="7930" max="7930" width="12.5546875" style="179" bestFit="1" customWidth="1"/>
    <col min="7931" max="7933" width="12.109375" style="179" bestFit="1" customWidth="1"/>
    <col min="7934" max="7934" width="11.5546875" style="179" bestFit="1" customWidth="1"/>
    <col min="7935" max="7935" width="11.6640625" style="179" bestFit="1" customWidth="1"/>
    <col min="7936" max="7936" width="11.5546875" style="179" bestFit="1" customWidth="1"/>
    <col min="7937" max="7937" width="12.109375" style="179" bestFit="1" customWidth="1"/>
    <col min="7938" max="7938" width="13.5546875" style="179" customWidth="1"/>
    <col min="7939" max="7939" width="14.6640625" style="179" customWidth="1"/>
    <col min="7940" max="8170" width="9" style="179"/>
    <col min="8171" max="8171" width="23.44140625" style="179" customWidth="1"/>
    <col min="8172" max="8172" width="13.109375" style="179" bestFit="1" customWidth="1"/>
    <col min="8173" max="8173" width="13.109375" style="179" customWidth="1"/>
    <col min="8174" max="8174" width="12.5546875" style="179" bestFit="1" customWidth="1"/>
    <col min="8175" max="8175" width="12.5546875" style="179" customWidth="1"/>
    <col min="8176" max="8176" width="12.6640625" style="179" bestFit="1" customWidth="1"/>
    <col min="8177" max="8177" width="13.109375" style="179" bestFit="1" customWidth="1"/>
    <col min="8178" max="8178" width="14.109375" style="179" bestFit="1" customWidth="1"/>
    <col min="8179" max="8179" width="13.109375" style="179" bestFit="1" customWidth="1"/>
    <col min="8180" max="8180" width="11.5546875" style="179" customWidth="1"/>
    <col min="8181" max="8181" width="12.5546875" style="179" bestFit="1" customWidth="1"/>
    <col min="8182" max="8182" width="12.109375" style="179" bestFit="1" customWidth="1"/>
    <col min="8183" max="8183" width="12.5546875" style="179" bestFit="1" customWidth="1"/>
    <col min="8184" max="8184" width="13.21875" style="179" customWidth="1"/>
    <col min="8185" max="8185" width="13.88671875" style="179" customWidth="1"/>
    <col min="8186" max="8186" width="12.5546875" style="179" bestFit="1" customWidth="1"/>
    <col min="8187" max="8189" width="12.109375" style="179" bestFit="1" customWidth="1"/>
    <col min="8190" max="8190" width="11.5546875" style="179" bestFit="1" customWidth="1"/>
    <col min="8191" max="8191" width="11.6640625" style="179" bestFit="1" customWidth="1"/>
    <col min="8192" max="8192" width="11.5546875" style="179" bestFit="1" customWidth="1"/>
    <col min="8193" max="8193" width="12.109375" style="179" bestFit="1" customWidth="1"/>
    <col min="8194" max="8194" width="13.5546875" style="179" customWidth="1"/>
    <col min="8195" max="8195" width="14.6640625" style="179" customWidth="1"/>
    <col min="8196" max="8426" width="9" style="179"/>
    <col min="8427" max="8427" width="23.44140625" style="179" customWidth="1"/>
    <col min="8428" max="8428" width="13.109375" style="179" bestFit="1" customWidth="1"/>
    <col min="8429" max="8429" width="13.109375" style="179" customWidth="1"/>
    <col min="8430" max="8430" width="12.5546875" style="179" bestFit="1" customWidth="1"/>
    <col min="8431" max="8431" width="12.5546875" style="179" customWidth="1"/>
    <col min="8432" max="8432" width="12.6640625" style="179" bestFit="1" customWidth="1"/>
    <col min="8433" max="8433" width="13.109375" style="179" bestFit="1" customWidth="1"/>
    <col min="8434" max="8434" width="14.109375" style="179" bestFit="1" customWidth="1"/>
    <col min="8435" max="8435" width="13.109375" style="179" bestFit="1" customWidth="1"/>
    <col min="8436" max="8436" width="11.5546875" style="179" customWidth="1"/>
    <col min="8437" max="8437" width="12.5546875" style="179" bestFit="1" customWidth="1"/>
    <col min="8438" max="8438" width="12.109375" style="179" bestFit="1" customWidth="1"/>
    <col min="8439" max="8439" width="12.5546875" style="179" bestFit="1" customWidth="1"/>
    <col min="8440" max="8440" width="13.21875" style="179" customWidth="1"/>
    <col min="8441" max="8441" width="13.88671875" style="179" customWidth="1"/>
    <col min="8442" max="8442" width="12.5546875" style="179" bestFit="1" customWidth="1"/>
    <col min="8443" max="8445" width="12.109375" style="179" bestFit="1" customWidth="1"/>
    <col min="8446" max="8446" width="11.5546875" style="179" bestFit="1" customWidth="1"/>
    <col min="8447" max="8447" width="11.6640625" style="179" bestFit="1" customWidth="1"/>
    <col min="8448" max="8448" width="11.5546875" style="179" bestFit="1" customWidth="1"/>
    <col min="8449" max="8449" width="12.109375" style="179" bestFit="1" customWidth="1"/>
    <col min="8450" max="8450" width="13.5546875" style="179" customWidth="1"/>
    <col min="8451" max="8451" width="14.6640625" style="179" customWidth="1"/>
    <col min="8452" max="8682" width="9" style="179"/>
    <col min="8683" max="8683" width="23.44140625" style="179" customWidth="1"/>
    <col min="8684" max="8684" width="13.109375" style="179" bestFit="1" customWidth="1"/>
    <col min="8685" max="8685" width="13.109375" style="179" customWidth="1"/>
    <col min="8686" max="8686" width="12.5546875" style="179" bestFit="1" customWidth="1"/>
    <col min="8687" max="8687" width="12.5546875" style="179" customWidth="1"/>
    <col min="8688" max="8688" width="12.6640625" style="179" bestFit="1" customWidth="1"/>
    <col min="8689" max="8689" width="13.109375" style="179" bestFit="1" customWidth="1"/>
    <col min="8690" max="8690" width="14.109375" style="179" bestFit="1" customWidth="1"/>
    <col min="8691" max="8691" width="13.109375" style="179" bestFit="1" customWidth="1"/>
    <col min="8692" max="8692" width="11.5546875" style="179" customWidth="1"/>
    <col min="8693" max="8693" width="12.5546875" style="179" bestFit="1" customWidth="1"/>
    <col min="8694" max="8694" width="12.109375" style="179" bestFit="1" customWidth="1"/>
    <col min="8695" max="8695" width="12.5546875" style="179" bestFit="1" customWidth="1"/>
    <col min="8696" max="8696" width="13.21875" style="179" customWidth="1"/>
    <col min="8697" max="8697" width="13.88671875" style="179" customWidth="1"/>
    <col min="8698" max="8698" width="12.5546875" style="179" bestFit="1" customWidth="1"/>
    <col min="8699" max="8701" width="12.109375" style="179" bestFit="1" customWidth="1"/>
    <col min="8702" max="8702" width="11.5546875" style="179" bestFit="1" customWidth="1"/>
    <col min="8703" max="8703" width="11.6640625" style="179" bestFit="1" customWidth="1"/>
    <col min="8704" max="8704" width="11.5546875" style="179" bestFit="1" customWidth="1"/>
    <col min="8705" max="8705" width="12.109375" style="179" bestFit="1" customWidth="1"/>
    <col min="8706" max="8706" width="13.5546875" style="179" customWidth="1"/>
    <col min="8707" max="8707" width="14.6640625" style="179" customWidth="1"/>
    <col min="8708" max="8938" width="9" style="179"/>
    <col min="8939" max="8939" width="23.44140625" style="179" customWidth="1"/>
    <col min="8940" max="8940" width="13.109375" style="179" bestFit="1" customWidth="1"/>
    <col min="8941" max="8941" width="13.109375" style="179" customWidth="1"/>
    <col min="8942" max="8942" width="12.5546875" style="179" bestFit="1" customWidth="1"/>
    <col min="8943" max="8943" width="12.5546875" style="179" customWidth="1"/>
    <col min="8944" max="8944" width="12.6640625" style="179" bestFit="1" customWidth="1"/>
    <col min="8945" max="8945" width="13.109375" style="179" bestFit="1" customWidth="1"/>
    <col min="8946" max="8946" width="14.109375" style="179" bestFit="1" customWidth="1"/>
    <col min="8947" max="8947" width="13.109375" style="179" bestFit="1" customWidth="1"/>
    <col min="8948" max="8948" width="11.5546875" style="179" customWidth="1"/>
    <col min="8949" max="8949" width="12.5546875" style="179" bestFit="1" customWidth="1"/>
    <col min="8950" max="8950" width="12.109375" style="179" bestFit="1" customWidth="1"/>
    <col min="8951" max="8951" width="12.5546875" style="179" bestFit="1" customWidth="1"/>
    <col min="8952" max="8952" width="13.21875" style="179" customWidth="1"/>
    <col min="8953" max="8953" width="13.88671875" style="179" customWidth="1"/>
    <col min="8954" max="8954" width="12.5546875" style="179" bestFit="1" customWidth="1"/>
    <col min="8955" max="8957" width="12.109375" style="179" bestFit="1" customWidth="1"/>
    <col min="8958" max="8958" width="11.5546875" style="179" bestFit="1" customWidth="1"/>
    <col min="8959" max="8959" width="11.6640625" style="179" bestFit="1" customWidth="1"/>
    <col min="8960" max="8960" width="11.5546875" style="179" bestFit="1" customWidth="1"/>
    <col min="8961" max="8961" width="12.109375" style="179" bestFit="1" customWidth="1"/>
    <col min="8962" max="8962" width="13.5546875" style="179" customWidth="1"/>
    <col min="8963" max="8963" width="14.6640625" style="179" customWidth="1"/>
    <col min="8964" max="9194" width="9" style="179"/>
    <col min="9195" max="9195" width="23.44140625" style="179" customWidth="1"/>
    <col min="9196" max="9196" width="13.109375" style="179" bestFit="1" customWidth="1"/>
    <col min="9197" max="9197" width="13.109375" style="179" customWidth="1"/>
    <col min="9198" max="9198" width="12.5546875" style="179" bestFit="1" customWidth="1"/>
    <col min="9199" max="9199" width="12.5546875" style="179" customWidth="1"/>
    <col min="9200" max="9200" width="12.6640625" style="179" bestFit="1" customWidth="1"/>
    <col min="9201" max="9201" width="13.109375" style="179" bestFit="1" customWidth="1"/>
    <col min="9202" max="9202" width="14.109375" style="179" bestFit="1" customWidth="1"/>
    <col min="9203" max="9203" width="13.109375" style="179" bestFit="1" customWidth="1"/>
    <col min="9204" max="9204" width="11.5546875" style="179" customWidth="1"/>
    <col min="9205" max="9205" width="12.5546875" style="179" bestFit="1" customWidth="1"/>
    <col min="9206" max="9206" width="12.109375" style="179" bestFit="1" customWidth="1"/>
    <col min="9207" max="9207" width="12.5546875" style="179" bestFit="1" customWidth="1"/>
    <col min="9208" max="9208" width="13.21875" style="179" customWidth="1"/>
    <col min="9209" max="9209" width="13.88671875" style="179" customWidth="1"/>
    <col min="9210" max="9210" width="12.5546875" style="179" bestFit="1" customWidth="1"/>
    <col min="9211" max="9213" width="12.109375" style="179" bestFit="1" customWidth="1"/>
    <col min="9214" max="9214" width="11.5546875" style="179" bestFit="1" customWidth="1"/>
    <col min="9215" max="9215" width="11.6640625" style="179" bestFit="1" customWidth="1"/>
    <col min="9216" max="9216" width="11.5546875" style="179" bestFit="1" customWidth="1"/>
    <col min="9217" max="9217" width="12.109375" style="179" bestFit="1" customWidth="1"/>
    <col min="9218" max="9218" width="13.5546875" style="179" customWidth="1"/>
    <col min="9219" max="9219" width="14.6640625" style="179" customWidth="1"/>
    <col min="9220" max="9450" width="9" style="179"/>
    <col min="9451" max="9451" width="23.44140625" style="179" customWidth="1"/>
    <col min="9452" max="9452" width="13.109375" style="179" bestFit="1" customWidth="1"/>
    <col min="9453" max="9453" width="13.109375" style="179" customWidth="1"/>
    <col min="9454" max="9454" width="12.5546875" style="179" bestFit="1" customWidth="1"/>
    <col min="9455" max="9455" width="12.5546875" style="179" customWidth="1"/>
    <col min="9456" max="9456" width="12.6640625" style="179" bestFit="1" customWidth="1"/>
    <col min="9457" max="9457" width="13.109375" style="179" bestFit="1" customWidth="1"/>
    <col min="9458" max="9458" width="14.109375" style="179" bestFit="1" customWidth="1"/>
    <col min="9459" max="9459" width="13.109375" style="179" bestFit="1" customWidth="1"/>
    <col min="9460" max="9460" width="11.5546875" style="179" customWidth="1"/>
    <col min="9461" max="9461" width="12.5546875" style="179" bestFit="1" customWidth="1"/>
    <col min="9462" max="9462" width="12.109375" style="179" bestFit="1" customWidth="1"/>
    <col min="9463" max="9463" width="12.5546875" style="179" bestFit="1" customWidth="1"/>
    <col min="9464" max="9464" width="13.21875" style="179" customWidth="1"/>
    <col min="9465" max="9465" width="13.88671875" style="179" customWidth="1"/>
    <col min="9466" max="9466" width="12.5546875" style="179" bestFit="1" customWidth="1"/>
    <col min="9467" max="9469" width="12.109375" style="179" bestFit="1" customWidth="1"/>
    <col min="9470" max="9470" width="11.5546875" style="179" bestFit="1" customWidth="1"/>
    <col min="9471" max="9471" width="11.6640625" style="179" bestFit="1" customWidth="1"/>
    <col min="9472" max="9472" width="11.5546875" style="179" bestFit="1" customWidth="1"/>
    <col min="9473" max="9473" width="12.109375" style="179" bestFit="1" customWidth="1"/>
    <col min="9474" max="9474" width="13.5546875" style="179" customWidth="1"/>
    <col min="9475" max="9475" width="14.6640625" style="179" customWidth="1"/>
    <col min="9476" max="9706" width="9" style="179"/>
    <col min="9707" max="9707" width="23.44140625" style="179" customWidth="1"/>
    <col min="9708" max="9708" width="13.109375" style="179" bestFit="1" customWidth="1"/>
    <col min="9709" max="9709" width="13.109375" style="179" customWidth="1"/>
    <col min="9710" max="9710" width="12.5546875" style="179" bestFit="1" customWidth="1"/>
    <col min="9711" max="9711" width="12.5546875" style="179" customWidth="1"/>
    <col min="9712" max="9712" width="12.6640625" style="179" bestFit="1" customWidth="1"/>
    <col min="9713" max="9713" width="13.109375" style="179" bestFit="1" customWidth="1"/>
    <col min="9714" max="9714" width="14.109375" style="179" bestFit="1" customWidth="1"/>
    <col min="9715" max="9715" width="13.109375" style="179" bestFit="1" customWidth="1"/>
    <col min="9716" max="9716" width="11.5546875" style="179" customWidth="1"/>
    <col min="9717" max="9717" width="12.5546875" style="179" bestFit="1" customWidth="1"/>
    <col min="9718" max="9718" width="12.109375" style="179" bestFit="1" customWidth="1"/>
    <col min="9719" max="9719" width="12.5546875" style="179" bestFit="1" customWidth="1"/>
    <col min="9720" max="9720" width="13.21875" style="179" customWidth="1"/>
    <col min="9721" max="9721" width="13.88671875" style="179" customWidth="1"/>
    <col min="9722" max="9722" width="12.5546875" style="179" bestFit="1" customWidth="1"/>
    <col min="9723" max="9725" width="12.109375" style="179" bestFit="1" customWidth="1"/>
    <col min="9726" max="9726" width="11.5546875" style="179" bestFit="1" customWidth="1"/>
    <col min="9727" max="9727" width="11.6640625" style="179" bestFit="1" customWidth="1"/>
    <col min="9728" max="9728" width="11.5546875" style="179" bestFit="1" customWidth="1"/>
    <col min="9729" max="9729" width="12.109375" style="179" bestFit="1" customWidth="1"/>
    <col min="9730" max="9730" width="13.5546875" style="179" customWidth="1"/>
    <col min="9731" max="9731" width="14.6640625" style="179" customWidth="1"/>
    <col min="9732" max="9962" width="9" style="179"/>
    <col min="9963" max="9963" width="23.44140625" style="179" customWidth="1"/>
    <col min="9964" max="9964" width="13.109375" style="179" bestFit="1" customWidth="1"/>
    <col min="9965" max="9965" width="13.109375" style="179" customWidth="1"/>
    <col min="9966" max="9966" width="12.5546875" style="179" bestFit="1" customWidth="1"/>
    <col min="9967" max="9967" width="12.5546875" style="179" customWidth="1"/>
    <col min="9968" max="9968" width="12.6640625" style="179" bestFit="1" customWidth="1"/>
    <col min="9969" max="9969" width="13.109375" style="179" bestFit="1" customWidth="1"/>
    <col min="9970" max="9970" width="14.109375" style="179" bestFit="1" customWidth="1"/>
    <col min="9971" max="9971" width="13.109375" style="179" bestFit="1" customWidth="1"/>
    <col min="9972" max="9972" width="11.5546875" style="179" customWidth="1"/>
    <col min="9973" max="9973" width="12.5546875" style="179" bestFit="1" customWidth="1"/>
    <col min="9974" max="9974" width="12.109375" style="179" bestFit="1" customWidth="1"/>
    <col min="9975" max="9975" width="12.5546875" style="179" bestFit="1" customWidth="1"/>
    <col min="9976" max="9976" width="13.21875" style="179" customWidth="1"/>
    <col min="9977" max="9977" width="13.88671875" style="179" customWidth="1"/>
    <col min="9978" max="9978" width="12.5546875" style="179" bestFit="1" customWidth="1"/>
    <col min="9979" max="9981" width="12.109375" style="179" bestFit="1" customWidth="1"/>
    <col min="9982" max="9982" width="11.5546875" style="179" bestFit="1" customWidth="1"/>
    <col min="9983" max="9983" width="11.6640625" style="179" bestFit="1" customWidth="1"/>
    <col min="9984" max="9984" width="11.5546875" style="179" bestFit="1" customWidth="1"/>
    <col min="9985" max="9985" width="12.109375" style="179" bestFit="1" customWidth="1"/>
    <col min="9986" max="9986" width="13.5546875" style="179" customWidth="1"/>
    <col min="9987" max="9987" width="14.6640625" style="179" customWidth="1"/>
    <col min="9988" max="10218" width="9" style="179"/>
    <col min="10219" max="10219" width="23.44140625" style="179" customWidth="1"/>
    <col min="10220" max="10220" width="13.109375" style="179" bestFit="1" customWidth="1"/>
    <col min="10221" max="10221" width="13.109375" style="179" customWidth="1"/>
    <col min="10222" max="10222" width="12.5546875" style="179" bestFit="1" customWidth="1"/>
    <col min="10223" max="10223" width="12.5546875" style="179" customWidth="1"/>
    <col min="10224" max="10224" width="12.6640625" style="179" bestFit="1" customWidth="1"/>
    <col min="10225" max="10225" width="13.109375" style="179" bestFit="1" customWidth="1"/>
    <col min="10226" max="10226" width="14.109375" style="179" bestFit="1" customWidth="1"/>
    <col min="10227" max="10227" width="13.109375" style="179" bestFit="1" customWidth="1"/>
    <col min="10228" max="10228" width="11.5546875" style="179" customWidth="1"/>
    <col min="10229" max="10229" width="12.5546875" style="179" bestFit="1" customWidth="1"/>
    <col min="10230" max="10230" width="12.109375" style="179" bestFit="1" customWidth="1"/>
    <col min="10231" max="10231" width="12.5546875" style="179" bestFit="1" customWidth="1"/>
    <col min="10232" max="10232" width="13.21875" style="179" customWidth="1"/>
    <col min="10233" max="10233" width="13.88671875" style="179" customWidth="1"/>
    <col min="10234" max="10234" width="12.5546875" style="179" bestFit="1" customWidth="1"/>
    <col min="10235" max="10237" width="12.109375" style="179" bestFit="1" customWidth="1"/>
    <col min="10238" max="10238" width="11.5546875" style="179" bestFit="1" customWidth="1"/>
    <col min="10239" max="10239" width="11.6640625" style="179" bestFit="1" customWidth="1"/>
    <col min="10240" max="10240" width="11.5546875" style="179" bestFit="1" customWidth="1"/>
    <col min="10241" max="10241" width="12.109375" style="179" bestFit="1" customWidth="1"/>
    <col min="10242" max="10242" width="13.5546875" style="179" customWidth="1"/>
    <col min="10243" max="10243" width="14.6640625" style="179" customWidth="1"/>
    <col min="10244" max="10474" width="9" style="179"/>
    <col min="10475" max="10475" width="23.44140625" style="179" customWidth="1"/>
    <col min="10476" max="10476" width="13.109375" style="179" bestFit="1" customWidth="1"/>
    <col min="10477" max="10477" width="13.109375" style="179" customWidth="1"/>
    <col min="10478" max="10478" width="12.5546875" style="179" bestFit="1" customWidth="1"/>
    <col min="10479" max="10479" width="12.5546875" style="179" customWidth="1"/>
    <col min="10480" max="10480" width="12.6640625" style="179" bestFit="1" customWidth="1"/>
    <col min="10481" max="10481" width="13.109375" style="179" bestFit="1" customWidth="1"/>
    <col min="10482" max="10482" width="14.109375" style="179" bestFit="1" customWidth="1"/>
    <col min="10483" max="10483" width="13.109375" style="179" bestFit="1" customWidth="1"/>
    <col min="10484" max="10484" width="11.5546875" style="179" customWidth="1"/>
    <col min="10485" max="10485" width="12.5546875" style="179" bestFit="1" customWidth="1"/>
    <col min="10486" max="10486" width="12.109375" style="179" bestFit="1" customWidth="1"/>
    <col min="10487" max="10487" width="12.5546875" style="179" bestFit="1" customWidth="1"/>
    <col min="10488" max="10488" width="13.21875" style="179" customWidth="1"/>
    <col min="10489" max="10489" width="13.88671875" style="179" customWidth="1"/>
    <col min="10490" max="10490" width="12.5546875" style="179" bestFit="1" customWidth="1"/>
    <col min="10491" max="10493" width="12.109375" style="179" bestFit="1" customWidth="1"/>
    <col min="10494" max="10494" width="11.5546875" style="179" bestFit="1" customWidth="1"/>
    <col min="10495" max="10495" width="11.6640625" style="179" bestFit="1" customWidth="1"/>
    <col min="10496" max="10496" width="11.5546875" style="179" bestFit="1" customWidth="1"/>
    <col min="10497" max="10497" width="12.109375" style="179" bestFit="1" customWidth="1"/>
    <col min="10498" max="10498" width="13.5546875" style="179" customWidth="1"/>
    <col min="10499" max="10499" width="14.6640625" style="179" customWidth="1"/>
    <col min="10500" max="10730" width="9" style="179"/>
    <col min="10731" max="10731" width="23.44140625" style="179" customWidth="1"/>
    <col min="10732" max="10732" width="13.109375" style="179" bestFit="1" customWidth="1"/>
    <col min="10733" max="10733" width="13.109375" style="179" customWidth="1"/>
    <col min="10734" max="10734" width="12.5546875" style="179" bestFit="1" customWidth="1"/>
    <col min="10735" max="10735" width="12.5546875" style="179" customWidth="1"/>
    <col min="10736" max="10736" width="12.6640625" style="179" bestFit="1" customWidth="1"/>
    <col min="10737" max="10737" width="13.109375" style="179" bestFit="1" customWidth="1"/>
    <col min="10738" max="10738" width="14.109375" style="179" bestFit="1" customWidth="1"/>
    <col min="10739" max="10739" width="13.109375" style="179" bestFit="1" customWidth="1"/>
    <col min="10740" max="10740" width="11.5546875" style="179" customWidth="1"/>
    <col min="10741" max="10741" width="12.5546875" style="179" bestFit="1" customWidth="1"/>
    <col min="10742" max="10742" width="12.109375" style="179" bestFit="1" customWidth="1"/>
    <col min="10743" max="10743" width="12.5546875" style="179" bestFit="1" customWidth="1"/>
    <col min="10744" max="10744" width="13.21875" style="179" customWidth="1"/>
    <col min="10745" max="10745" width="13.88671875" style="179" customWidth="1"/>
    <col min="10746" max="10746" width="12.5546875" style="179" bestFit="1" customWidth="1"/>
    <col min="10747" max="10749" width="12.109375" style="179" bestFit="1" customWidth="1"/>
    <col min="10750" max="10750" width="11.5546875" style="179" bestFit="1" customWidth="1"/>
    <col min="10751" max="10751" width="11.6640625" style="179" bestFit="1" customWidth="1"/>
    <col min="10752" max="10752" width="11.5546875" style="179" bestFit="1" customWidth="1"/>
    <col min="10753" max="10753" width="12.109375" style="179" bestFit="1" customWidth="1"/>
    <col min="10754" max="10754" width="13.5546875" style="179" customWidth="1"/>
    <col min="10755" max="10755" width="14.6640625" style="179" customWidth="1"/>
    <col min="10756" max="10986" width="9" style="179"/>
    <col min="10987" max="10987" width="23.44140625" style="179" customWidth="1"/>
    <col min="10988" max="10988" width="13.109375" style="179" bestFit="1" customWidth="1"/>
    <col min="10989" max="10989" width="13.109375" style="179" customWidth="1"/>
    <col min="10990" max="10990" width="12.5546875" style="179" bestFit="1" customWidth="1"/>
    <col min="10991" max="10991" width="12.5546875" style="179" customWidth="1"/>
    <col min="10992" max="10992" width="12.6640625" style="179" bestFit="1" customWidth="1"/>
    <col min="10993" max="10993" width="13.109375" style="179" bestFit="1" customWidth="1"/>
    <col min="10994" max="10994" width="14.109375" style="179" bestFit="1" customWidth="1"/>
    <col min="10995" max="10995" width="13.109375" style="179" bestFit="1" customWidth="1"/>
    <col min="10996" max="10996" width="11.5546875" style="179" customWidth="1"/>
    <col min="10997" max="10997" width="12.5546875" style="179" bestFit="1" customWidth="1"/>
    <col min="10998" max="10998" width="12.109375" style="179" bestFit="1" customWidth="1"/>
    <col min="10999" max="10999" width="12.5546875" style="179" bestFit="1" customWidth="1"/>
    <col min="11000" max="11000" width="13.21875" style="179" customWidth="1"/>
    <col min="11001" max="11001" width="13.88671875" style="179" customWidth="1"/>
    <col min="11002" max="11002" width="12.5546875" style="179" bestFit="1" customWidth="1"/>
    <col min="11003" max="11005" width="12.109375" style="179" bestFit="1" customWidth="1"/>
    <col min="11006" max="11006" width="11.5546875" style="179" bestFit="1" customWidth="1"/>
    <col min="11007" max="11007" width="11.6640625" style="179" bestFit="1" customWidth="1"/>
    <col min="11008" max="11008" width="11.5546875" style="179" bestFit="1" customWidth="1"/>
    <col min="11009" max="11009" width="12.109375" style="179" bestFit="1" customWidth="1"/>
    <col min="11010" max="11010" width="13.5546875" style="179" customWidth="1"/>
    <col min="11011" max="11011" width="14.6640625" style="179" customWidth="1"/>
    <col min="11012" max="11242" width="9" style="179"/>
    <col min="11243" max="11243" width="23.44140625" style="179" customWidth="1"/>
    <col min="11244" max="11244" width="13.109375" style="179" bestFit="1" customWidth="1"/>
    <col min="11245" max="11245" width="13.109375" style="179" customWidth="1"/>
    <col min="11246" max="11246" width="12.5546875" style="179" bestFit="1" customWidth="1"/>
    <col min="11247" max="11247" width="12.5546875" style="179" customWidth="1"/>
    <col min="11248" max="11248" width="12.6640625" style="179" bestFit="1" customWidth="1"/>
    <col min="11249" max="11249" width="13.109375" style="179" bestFit="1" customWidth="1"/>
    <col min="11250" max="11250" width="14.109375" style="179" bestFit="1" customWidth="1"/>
    <col min="11251" max="11251" width="13.109375" style="179" bestFit="1" customWidth="1"/>
    <col min="11252" max="11252" width="11.5546875" style="179" customWidth="1"/>
    <col min="11253" max="11253" width="12.5546875" style="179" bestFit="1" customWidth="1"/>
    <col min="11254" max="11254" width="12.109375" style="179" bestFit="1" customWidth="1"/>
    <col min="11255" max="11255" width="12.5546875" style="179" bestFit="1" customWidth="1"/>
    <col min="11256" max="11256" width="13.21875" style="179" customWidth="1"/>
    <col min="11257" max="11257" width="13.88671875" style="179" customWidth="1"/>
    <col min="11258" max="11258" width="12.5546875" style="179" bestFit="1" customWidth="1"/>
    <col min="11259" max="11261" width="12.109375" style="179" bestFit="1" customWidth="1"/>
    <col min="11262" max="11262" width="11.5546875" style="179" bestFit="1" customWidth="1"/>
    <col min="11263" max="11263" width="11.6640625" style="179" bestFit="1" customWidth="1"/>
    <col min="11264" max="11264" width="11.5546875" style="179" bestFit="1" customWidth="1"/>
    <col min="11265" max="11265" width="12.109375" style="179" bestFit="1" customWidth="1"/>
    <col min="11266" max="11266" width="13.5546875" style="179" customWidth="1"/>
    <col min="11267" max="11267" width="14.6640625" style="179" customWidth="1"/>
    <col min="11268" max="11498" width="9" style="179"/>
    <col min="11499" max="11499" width="23.44140625" style="179" customWidth="1"/>
    <col min="11500" max="11500" width="13.109375" style="179" bestFit="1" customWidth="1"/>
    <col min="11501" max="11501" width="13.109375" style="179" customWidth="1"/>
    <col min="11502" max="11502" width="12.5546875" style="179" bestFit="1" customWidth="1"/>
    <col min="11503" max="11503" width="12.5546875" style="179" customWidth="1"/>
    <col min="11504" max="11504" width="12.6640625" style="179" bestFit="1" customWidth="1"/>
    <col min="11505" max="11505" width="13.109375" style="179" bestFit="1" customWidth="1"/>
    <col min="11506" max="11506" width="14.109375" style="179" bestFit="1" customWidth="1"/>
    <col min="11507" max="11507" width="13.109375" style="179" bestFit="1" customWidth="1"/>
    <col min="11508" max="11508" width="11.5546875" style="179" customWidth="1"/>
    <col min="11509" max="11509" width="12.5546875" style="179" bestFit="1" customWidth="1"/>
    <col min="11510" max="11510" width="12.109375" style="179" bestFit="1" customWidth="1"/>
    <col min="11511" max="11511" width="12.5546875" style="179" bestFit="1" customWidth="1"/>
    <col min="11512" max="11512" width="13.21875" style="179" customWidth="1"/>
    <col min="11513" max="11513" width="13.88671875" style="179" customWidth="1"/>
    <col min="11514" max="11514" width="12.5546875" style="179" bestFit="1" customWidth="1"/>
    <col min="11515" max="11517" width="12.109375" style="179" bestFit="1" customWidth="1"/>
    <col min="11518" max="11518" width="11.5546875" style="179" bestFit="1" customWidth="1"/>
    <col min="11519" max="11519" width="11.6640625" style="179" bestFit="1" customWidth="1"/>
    <col min="11520" max="11520" width="11.5546875" style="179" bestFit="1" customWidth="1"/>
    <col min="11521" max="11521" width="12.109375" style="179" bestFit="1" customWidth="1"/>
    <col min="11522" max="11522" width="13.5546875" style="179" customWidth="1"/>
    <col min="11523" max="11523" width="14.6640625" style="179" customWidth="1"/>
    <col min="11524" max="11754" width="9" style="179"/>
    <col min="11755" max="11755" width="23.44140625" style="179" customWidth="1"/>
    <col min="11756" max="11756" width="13.109375" style="179" bestFit="1" customWidth="1"/>
    <col min="11757" max="11757" width="13.109375" style="179" customWidth="1"/>
    <col min="11758" max="11758" width="12.5546875" style="179" bestFit="1" customWidth="1"/>
    <col min="11759" max="11759" width="12.5546875" style="179" customWidth="1"/>
    <col min="11760" max="11760" width="12.6640625" style="179" bestFit="1" customWidth="1"/>
    <col min="11761" max="11761" width="13.109375" style="179" bestFit="1" customWidth="1"/>
    <col min="11762" max="11762" width="14.109375" style="179" bestFit="1" customWidth="1"/>
    <col min="11763" max="11763" width="13.109375" style="179" bestFit="1" customWidth="1"/>
    <col min="11764" max="11764" width="11.5546875" style="179" customWidth="1"/>
    <col min="11765" max="11765" width="12.5546875" style="179" bestFit="1" customWidth="1"/>
    <col min="11766" max="11766" width="12.109375" style="179" bestFit="1" customWidth="1"/>
    <col min="11767" max="11767" width="12.5546875" style="179" bestFit="1" customWidth="1"/>
    <col min="11768" max="11768" width="13.21875" style="179" customWidth="1"/>
    <col min="11769" max="11769" width="13.88671875" style="179" customWidth="1"/>
    <col min="11770" max="11770" width="12.5546875" style="179" bestFit="1" customWidth="1"/>
    <col min="11771" max="11773" width="12.109375" style="179" bestFit="1" customWidth="1"/>
    <col min="11774" max="11774" width="11.5546875" style="179" bestFit="1" customWidth="1"/>
    <col min="11775" max="11775" width="11.6640625" style="179" bestFit="1" customWidth="1"/>
    <col min="11776" max="11776" width="11.5546875" style="179" bestFit="1" customWidth="1"/>
    <col min="11777" max="11777" width="12.109375" style="179" bestFit="1" customWidth="1"/>
    <col min="11778" max="11778" width="13.5546875" style="179" customWidth="1"/>
    <col min="11779" max="11779" width="14.6640625" style="179" customWidth="1"/>
    <col min="11780" max="12010" width="9" style="179"/>
    <col min="12011" max="12011" width="23.44140625" style="179" customWidth="1"/>
    <col min="12012" max="12012" width="13.109375" style="179" bestFit="1" customWidth="1"/>
    <col min="12013" max="12013" width="13.109375" style="179" customWidth="1"/>
    <col min="12014" max="12014" width="12.5546875" style="179" bestFit="1" customWidth="1"/>
    <col min="12015" max="12015" width="12.5546875" style="179" customWidth="1"/>
    <col min="12016" max="12016" width="12.6640625" style="179" bestFit="1" customWidth="1"/>
    <col min="12017" max="12017" width="13.109375" style="179" bestFit="1" customWidth="1"/>
    <col min="12018" max="12018" width="14.109375" style="179" bestFit="1" customWidth="1"/>
    <col min="12019" max="12019" width="13.109375" style="179" bestFit="1" customWidth="1"/>
    <col min="12020" max="12020" width="11.5546875" style="179" customWidth="1"/>
    <col min="12021" max="12021" width="12.5546875" style="179" bestFit="1" customWidth="1"/>
    <col min="12022" max="12022" width="12.109375" style="179" bestFit="1" customWidth="1"/>
    <col min="12023" max="12023" width="12.5546875" style="179" bestFit="1" customWidth="1"/>
    <col min="12024" max="12024" width="13.21875" style="179" customWidth="1"/>
    <col min="12025" max="12025" width="13.88671875" style="179" customWidth="1"/>
    <col min="12026" max="12026" width="12.5546875" style="179" bestFit="1" customWidth="1"/>
    <col min="12027" max="12029" width="12.109375" style="179" bestFit="1" customWidth="1"/>
    <col min="12030" max="12030" width="11.5546875" style="179" bestFit="1" customWidth="1"/>
    <col min="12031" max="12031" width="11.6640625" style="179" bestFit="1" customWidth="1"/>
    <col min="12032" max="12032" width="11.5546875" style="179" bestFit="1" customWidth="1"/>
    <col min="12033" max="12033" width="12.109375" style="179" bestFit="1" customWidth="1"/>
    <col min="12034" max="12034" width="13.5546875" style="179" customWidth="1"/>
    <col min="12035" max="12035" width="14.6640625" style="179" customWidth="1"/>
    <col min="12036" max="12266" width="9" style="179"/>
    <col min="12267" max="12267" width="23.44140625" style="179" customWidth="1"/>
    <col min="12268" max="12268" width="13.109375" style="179" bestFit="1" customWidth="1"/>
    <col min="12269" max="12269" width="13.109375" style="179" customWidth="1"/>
    <col min="12270" max="12270" width="12.5546875" style="179" bestFit="1" customWidth="1"/>
    <col min="12271" max="12271" width="12.5546875" style="179" customWidth="1"/>
    <col min="12272" max="12272" width="12.6640625" style="179" bestFit="1" customWidth="1"/>
    <col min="12273" max="12273" width="13.109375" style="179" bestFit="1" customWidth="1"/>
    <col min="12274" max="12274" width="14.109375" style="179" bestFit="1" customWidth="1"/>
    <col min="12275" max="12275" width="13.109375" style="179" bestFit="1" customWidth="1"/>
    <col min="12276" max="12276" width="11.5546875" style="179" customWidth="1"/>
    <col min="12277" max="12277" width="12.5546875" style="179" bestFit="1" customWidth="1"/>
    <col min="12278" max="12278" width="12.109375" style="179" bestFit="1" customWidth="1"/>
    <col min="12279" max="12279" width="12.5546875" style="179" bestFit="1" customWidth="1"/>
    <col min="12280" max="12280" width="13.21875" style="179" customWidth="1"/>
    <col min="12281" max="12281" width="13.88671875" style="179" customWidth="1"/>
    <col min="12282" max="12282" width="12.5546875" style="179" bestFit="1" customWidth="1"/>
    <col min="12283" max="12285" width="12.109375" style="179" bestFit="1" customWidth="1"/>
    <col min="12286" max="12286" width="11.5546875" style="179" bestFit="1" customWidth="1"/>
    <col min="12287" max="12287" width="11.6640625" style="179" bestFit="1" customWidth="1"/>
    <col min="12288" max="12288" width="11.5546875" style="179" bestFit="1" customWidth="1"/>
    <col min="12289" max="12289" width="12.109375" style="179" bestFit="1" customWidth="1"/>
    <col min="12290" max="12290" width="13.5546875" style="179" customWidth="1"/>
    <col min="12291" max="12291" width="14.6640625" style="179" customWidth="1"/>
    <col min="12292" max="12522" width="9" style="179"/>
    <col min="12523" max="12523" width="23.44140625" style="179" customWidth="1"/>
    <col min="12524" max="12524" width="13.109375" style="179" bestFit="1" customWidth="1"/>
    <col min="12525" max="12525" width="13.109375" style="179" customWidth="1"/>
    <col min="12526" max="12526" width="12.5546875" style="179" bestFit="1" customWidth="1"/>
    <col min="12527" max="12527" width="12.5546875" style="179" customWidth="1"/>
    <col min="12528" max="12528" width="12.6640625" style="179" bestFit="1" customWidth="1"/>
    <col min="12529" max="12529" width="13.109375" style="179" bestFit="1" customWidth="1"/>
    <col min="12530" max="12530" width="14.109375" style="179" bestFit="1" customWidth="1"/>
    <col min="12531" max="12531" width="13.109375" style="179" bestFit="1" customWidth="1"/>
    <col min="12532" max="12532" width="11.5546875" style="179" customWidth="1"/>
    <col min="12533" max="12533" width="12.5546875" style="179" bestFit="1" customWidth="1"/>
    <col min="12534" max="12534" width="12.109375" style="179" bestFit="1" customWidth="1"/>
    <col min="12535" max="12535" width="12.5546875" style="179" bestFit="1" customWidth="1"/>
    <col min="12536" max="12536" width="13.21875" style="179" customWidth="1"/>
    <col min="12537" max="12537" width="13.88671875" style="179" customWidth="1"/>
    <col min="12538" max="12538" width="12.5546875" style="179" bestFit="1" customWidth="1"/>
    <col min="12539" max="12541" width="12.109375" style="179" bestFit="1" customWidth="1"/>
    <col min="12542" max="12542" width="11.5546875" style="179" bestFit="1" customWidth="1"/>
    <col min="12543" max="12543" width="11.6640625" style="179" bestFit="1" customWidth="1"/>
    <col min="12544" max="12544" width="11.5546875" style="179" bestFit="1" customWidth="1"/>
    <col min="12545" max="12545" width="12.109375" style="179" bestFit="1" customWidth="1"/>
    <col min="12546" max="12546" width="13.5546875" style="179" customWidth="1"/>
    <col min="12547" max="12547" width="14.6640625" style="179" customWidth="1"/>
    <col min="12548" max="12778" width="9" style="179"/>
    <col min="12779" max="12779" width="23.44140625" style="179" customWidth="1"/>
    <col min="12780" max="12780" width="13.109375" style="179" bestFit="1" customWidth="1"/>
    <col min="12781" max="12781" width="13.109375" style="179" customWidth="1"/>
    <col min="12782" max="12782" width="12.5546875" style="179" bestFit="1" customWidth="1"/>
    <col min="12783" max="12783" width="12.5546875" style="179" customWidth="1"/>
    <col min="12784" max="12784" width="12.6640625" style="179" bestFit="1" customWidth="1"/>
    <col min="12785" max="12785" width="13.109375" style="179" bestFit="1" customWidth="1"/>
    <col min="12786" max="12786" width="14.109375" style="179" bestFit="1" customWidth="1"/>
    <col min="12787" max="12787" width="13.109375" style="179" bestFit="1" customWidth="1"/>
    <col min="12788" max="12788" width="11.5546875" style="179" customWidth="1"/>
    <col min="12789" max="12789" width="12.5546875" style="179" bestFit="1" customWidth="1"/>
    <col min="12790" max="12790" width="12.109375" style="179" bestFit="1" customWidth="1"/>
    <col min="12791" max="12791" width="12.5546875" style="179" bestFit="1" customWidth="1"/>
    <col min="12792" max="12792" width="13.21875" style="179" customWidth="1"/>
    <col min="12793" max="12793" width="13.88671875" style="179" customWidth="1"/>
    <col min="12794" max="12794" width="12.5546875" style="179" bestFit="1" customWidth="1"/>
    <col min="12795" max="12797" width="12.109375" style="179" bestFit="1" customWidth="1"/>
    <col min="12798" max="12798" width="11.5546875" style="179" bestFit="1" customWidth="1"/>
    <col min="12799" max="12799" width="11.6640625" style="179" bestFit="1" customWidth="1"/>
    <col min="12800" max="12800" width="11.5546875" style="179" bestFit="1" customWidth="1"/>
    <col min="12801" max="12801" width="12.109375" style="179" bestFit="1" customWidth="1"/>
    <col min="12802" max="12802" width="13.5546875" style="179" customWidth="1"/>
    <col min="12803" max="12803" width="14.6640625" style="179" customWidth="1"/>
    <col min="12804" max="13034" width="9" style="179"/>
    <col min="13035" max="13035" width="23.44140625" style="179" customWidth="1"/>
    <col min="13036" max="13036" width="13.109375" style="179" bestFit="1" customWidth="1"/>
    <col min="13037" max="13037" width="13.109375" style="179" customWidth="1"/>
    <col min="13038" max="13038" width="12.5546875" style="179" bestFit="1" customWidth="1"/>
    <col min="13039" max="13039" width="12.5546875" style="179" customWidth="1"/>
    <col min="13040" max="13040" width="12.6640625" style="179" bestFit="1" customWidth="1"/>
    <col min="13041" max="13041" width="13.109375" style="179" bestFit="1" customWidth="1"/>
    <col min="13042" max="13042" width="14.109375" style="179" bestFit="1" customWidth="1"/>
    <col min="13043" max="13043" width="13.109375" style="179" bestFit="1" customWidth="1"/>
    <col min="13044" max="13044" width="11.5546875" style="179" customWidth="1"/>
    <col min="13045" max="13045" width="12.5546875" style="179" bestFit="1" customWidth="1"/>
    <col min="13046" max="13046" width="12.109375" style="179" bestFit="1" customWidth="1"/>
    <col min="13047" max="13047" width="12.5546875" style="179" bestFit="1" customWidth="1"/>
    <col min="13048" max="13048" width="13.21875" style="179" customWidth="1"/>
    <col min="13049" max="13049" width="13.88671875" style="179" customWidth="1"/>
    <col min="13050" max="13050" width="12.5546875" style="179" bestFit="1" customWidth="1"/>
    <col min="13051" max="13053" width="12.109375" style="179" bestFit="1" customWidth="1"/>
    <col min="13054" max="13054" width="11.5546875" style="179" bestFit="1" customWidth="1"/>
    <col min="13055" max="13055" width="11.6640625" style="179" bestFit="1" customWidth="1"/>
    <col min="13056" max="13056" width="11.5546875" style="179" bestFit="1" customWidth="1"/>
    <col min="13057" max="13057" width="12.109375" style="179" bestFit="1" customWidth="1"/>
    <col min="13058" max="13058" width="13.5546875" style="179" customWidth="1"/>
    <col min="13059" max="13059" width="14.6640625" style="179" customWidth="1"/>
    <col min="13060" max="13290" width="9" style="179"/>
    <col min="13291" max="13291" width="23.44140625" style="179" customWidth="1"/>
    <col min="13292" max="13292" width="13.109375" style="179" bestFit="1" customWidth="1"/>
    <col min="13293" max="13293" width="13.109375" style="179" customWidth="1"/>
    <col min="13294" max="13294" width="12.5546875" style="179" bestFit="1" customWidth="1"/>
    <col min="13295" max="13295" width="12.5546875" style="179" customWidth="1"/>
    <col min="13296" max="13296" width="12.6640625" style="179" bestFit="1" customWidth="1"/>
    <col min="13297" max="13297" width="13.109375" style="179" bestFit="1" customWidth="1"/>
    <col min="13298" max="13298" width="14.109375" style="179" bestFit="1" customWidth="1"/>
    <col min="13299" max="13299" width="13.109375" style="179" bestFit="1" customWidth="1"/>
    <col min="13300" max="13300" width="11.5546875" style="179" customWidth="1"/>
    <col min="13301" max="13301" width="12.5546875" style="179" bestFit="1" customWidth="1"/>
    <col min="13302" max="13302" width="12.109375" style="179" bestFit="1" customWidth="1"/>
    <col min="13303" max="13303" width="12.5546875" style="179" bestFit="1" customWidth="1"/>
    <col min="13304" max="13304" width="13.21875" style="179" customWidth="1"/>
    <col min="13305" max="13305" width="13.88671875" style="179" customWidth="1"/>
    <col min="13306" max="13306" width="12.5546875" style="179" bestFit="1" customWidth="1"/>
    <col min="13307" max="13309" width="12.109375" style="179" bestFit="1" customWidth="1"/>
    <col min="13310" max="13310" width="11.5546875" style="179" bestFit="1" customWidth="1"/>
    <col min="13311" max="13311" width="11.6640625" style="179" bestFit="1" customWidth="1"/>
    <col min="13312" max="13312" width="11.5546875" style="179" bestFit="1" customWidth="1"/>
    <col min="13313" max="13313" width="12.109375" style="179" bestFit="1" customWidth="1"/>
    <col min="13314" max="13314" width="13.5546875" style="179" customWidth="1"/>
    <col min="13315" max="13315" width="14.6640625" style="179" customWidth="1"/>
    <col min="13316" max="13546" width="9" style="179"/>
    <col min="13547" max="13547" width="23.44140625" style="179" customWidth="1"/>
    <col min="13548" max="13548" width="13.109375" style="179" bestFit="1" customWidth="1"/>
    <col min="13549" max="13549" width="13.109375" style="179" customWidth="1"/>
    <col min="13550" max="13550" width="12.5546875" style="179" bestFit="1" customWidth="1"/>
    <col min="13551" max="13551" width="12.5546875" style="179" customWidth="1"/>
    <col min="13552" max="13552" width="12.6640625" style="179" bestFit="1" customWidth="1"/>
    <col min="13553" max="13553" width="13.109375" style="179" bestFit="1" customWidth="1"/>
    <col min="13554" max="13554" width="14.109375" style="179" bestFit="1" customWidth="1"/>
    <col min="13555" max="13555" width="13.109375" style="179" bestFit="1" customWidth="1"/>
    <col min="13556" max="13556" width="11.5546875" style="179" customWidth="1"/>
    <col min="13557" max="13557" width="12.5546875" style="179" bestFit="1" customWidth="1"/>
    <col min="13558" max="13558" width="12.109375" style="179" bestFit="1" customWidth="1"/>
    <col min="13559" max="13559" width="12.5546875" style="179" bestFit="1" customWidth="1"/>
    <col min="13560" max="13560" width="13.21875" style="179" customWidth="1"/>
    <col min="13561" max="13561" width="13.88671875" style="179" customWidth="1"/>
    <col min="13562" max="13562" width="12.5546875" style="179" bestFit="1" customWidth="1"/>
    <col min="13563" max="13565" width="12.109375" style="179" bestFit="1" customWidth="1"/>
    <col min="13566" max="13566" width="11.5546875" style="179" bestFit="1" customWidth="1"/>
    <col min="13567" max="13567" width="11.6640625" style="179" bestFit="1" customWidth="1"/>
    <col min="13568" max="13568" width="11.5546875" style="179" bestFit="1" customWidth="1"/>
    <col min="13569" max="13569" width="12.109375" style="179" bestFit="1" customWidth="1"/>
    <col min="13570" max="13570" width="13.5546875" style="179" customWidth="1"/>
    <col min="13571" max="13571" width="14.6640625" style="179" customWidth="1"/>
    <col min="13572" max="13802" width="9" style="179"/>
    <col min="13803" max="13803" width="23.44140625" style="179" customWidth="1"/>
    <col min="13804" max="13804" width="13.109375" style="179" bestFit="1" customWidth="1"/>
    <col min="13805" max="13805" width="13.109375" style="179" customWidth="1"/>
    <col min="13806" max="13806" width="12.5546875" style="179" bestFit="1" customWidth="1"/>
    <col min="13807" max="13807" width="12.5546875" style="179" customWidth="1"/>
    <col min="13808" max="13808" width="12.6640625" style="179" bestFit="1" customWidth="1"/>
    <col min="13809" max="13809" width="13.109375" style="179" bestFit="1" customWidth="1"/>
    <col min="13810" max="13810" width="14.109375" style="179" bestFit="1" customWidth="1"/>
    <col min="13811" max="13811" width="13.109375" style="179" bestFit="1" customWidth="1"/>
    <col min="13812" max="13812" width="11.5546875" style="179" customWidth="1"/>
    <col min="13813" max="13813" width="12.5546875" style="179" bestFit="1" customWidth="1"/>
    <col min="13814" max="13814" width="12.109375" style="179" bestFit="1" customWidth="1"/>
    <col min="13815" max="13815" width="12.5546875" style="179" bestFit="1" customWidth="1"/>
    <col min="13816" max="13816" width="13.21875" style="179" customWidth="1"/>
    <col min="13817" max="13817" width="13.88671875" style="179" customWidth="1"/>
    <col min="13818" max="13818" width="12.5546875" style="179" bestFit="1" customWidth="1"/>
    <col min="13819" max="13821" width="12.109375" style="179" bestFit="1" customWidth="1"/>
    <col min="13822" max="13822" width="11.5546875" style="179" bestFit="1" customWidth="1"/>
    <col min="13823" max="13823" width="11.6640625" style="179" bestFit="1" customWidth="1"/>
    <col min="13824" max="13824" width="11.5546875" style="179" bestFit="1" customWidth="1"/>
    <col min="13825" max="13825" width="12.109375" style="179" bestFit="1" customWidth="1"/>
    <col min="13826" max="13826" width="13.5546875" style="179" customWidth="1"/>
    <col min="13827" max="13827" width="14.6640625" style="179" customWidth="1"/>
    <col min="13828" max="14058" width="9" style="179"/>
    <col min="14059" max="14059" width="23.44140625" style="179" customWidth="1"/>
    <col min="14060" max="14060" width="13.109375" style="179" bestFit="1" customWidth="1"/>
    <col min="14061" max="14061" width="13.109375" style="179" customWidth="1"/>
    <col min="14062" max="14062" width="12.5546875" style="179" bestFit="1" customWidth="1"/>
    <col min="14063" max="14063" width="12.5546875" style="179" customWidth="1"/>
    <col min="14064" max="14064" width="12.6640625" style="179" bestFit="1" customWidth="1"/>
    <col min="14065" max="14065" width="13.109375" style="179" bestFit="1" customWidth="1"/>
    <col min="14066" max="14066" width="14.109375" style="179" bestFit="1" customWidth="1"/>
    <col min="14067" max="14067" width="13.109375" style="179" bestFit="1" customWidth="1"/>
    <col min="14068" max="14068" width="11.5546875" style="179" customWidth="1"/>
    <col min="14069" max="14069" width="12.5546875" style="179" bestFit="1" customWidth="1"/>
    <col min="14070" max="14070" width="12.109375" style="179" bestFit="1" customWidth="1"/>
    <col min="14071" max="14071" width="12.5546875" style="179" bestFit="1" customWidth="1"/>
    <col min="14072" max="14072" width="13.21875" style="179" customWidth="1"/>
    <col min="14073" max="14073" width="13.88671875" style="179" customWidth="1"/>
    <col min="14074" max="14074" width="12.5546875" style="179" bestFit="1" customWidth="1"/>
    <col min="14075" max="14077" width="12.109375" style="179" bestFit="1" customWidth="1"/>
    <col min="14078" max="14078" width="11.5546875" style="179" bestFit="1" customWidth="1"/>
    <col min="14079" max="14079" width="11.6640625" style="179" bestFit="1" customWidth="1"/>
    <col min="14080" max="14080" width="11.5546875" style="179" bestFit="1" customWidth="1"/>
    <col min="14081" max="14081" width="12.109375" style="179" bestFit="1" customWidth="1"/>
    <col min="14082" max="14082" width="13.5546875" style="179" customWidth="1"/>
    <col min="14083" max="14083" width="14.6640625" style="179" customWidth="1"/>
    <col min="14084" max="14314" width="9" style="179"/>
    <col min="14315" max="14315" width="23.44140625" style="179" customWidth="1"/>
    <col min="14316" max="14316" width="13.109375" style="179" bestFit="1" customWidth="1"/>
    <col min="14317" max="14317" width="13.109375" style="179" customWidth="1"/>
    <col min="14318" max="14318" width="12.5546875" style="179" bestFit="1" customWidth="1"/>
    <col min="14319" max="14319" width="12.5546875" style="179" customWidth="1"/>
    <col min="14320" max="14320" width="12.6640625" style="179" bestFit="1" customWidth="1"/>
    <col min="14321" max="14321" width="13.109375" style="179" bestFit="1" customWidth="1"/>
    <col min="14322" max="14322" width="14.109375" style="179" bestFit="1" customWidth="1"/>
    <col min="14323" max="14323" width="13.109375" style="179" bestFit="1" customWidth="1"/>
    <col min="14324" max="14324" width="11.5546875" style="179" customWidth="1"/>
    <col min="14325" max="14325" width="12.5546875" style="179" bestFit="1" customWidth="1"/>
    <col min="14326" max="14326" width="12.109375" style="179" bestFit="1" customWidth="1"/>
    <col min="14327" max="14327" width="12.5546875" style="179" bestFit="1" customWidth="1"/>
    <col min="14328" max="14328" width="13.21875" style="179" customWidth="1"/>
    <col min="14329" max="14329" width="13.88671875" style="179" customWidth="1"/>
    <col min="14330" max="14330" width="12.5546875" style="179" bestFit="1" customWidth="1"/>
    <col min="14331" max="14333" width="12.109375" style="179" bestFit="1" customWidth="1"/>
    <col min="14334" max="14334" width="11.5546875" style="179" bestFit="1" customWidth="1"/>
    <col min="14335" max="14335" width="11.6640625" style="179" bestFit="1" customWidth="1"/>
    <col min="14336" max="14336" width="11.5546875" style="179" bestFit="1" customWidth="1"/>
    <col min="14337" max="14337" width="12.109375" style="179" bestFit="1" customWidth="1"/>
    <col min="14338" max="14338" width="13.5546875" style="179" customWidth="1"/>
    <col min="14339" max="14339" width="14.6640625" style="179" customWidth="1"/>
    <col min="14340" max="14570" width="9" style="179"/>
    <col min="14571" max="14571" width="23.44140625" style="179" customWidth="1"/>
    <col min="14572" max="14572" width="13.109375" style="179" bestFit="1" customWidth="1"/>
    <col min="14573" max="14573" width="13.109375" style="179" customWidth="1"/>
    <col min="14574" max="14574" width="12.5546875" style="179" bestFit="1" customWidth="1"/>
    <col min="14575" max="14575" width="12.5546875" style="179" customWidth="1"/>
    <col min="14576" max="14576" width="12.6640625" style="179" bestFit="1" customWidth="1"/>
    <col min="14577" max="14577" width="13.109375" style="179" bestFit="1" customWidth="1"/>
    <col min="14578" max="14578" width="14.109375" style="179" bestFit="1" customWidth="1"/>
    <col min="14579" max="14579" width="13.109375" style="179" bestFit="1" customWidth="1"/>
    <col min="14580" max="14580" width="11.5546875" style="179" customWidth="1"/>
    <col min="14581" max="14581" width="12.5546875" style="179" bestFit="1" customWidth="1"/>
    <col min="14582" max="14582" width="12.109375" style="179" bestFit="1" customWidth="1"/>
    <col min="14583" max="14583" width="12.5546875" style="179" bestFit="1" customWidth="1"/>
    <col min="14584" max="14584" width="13.21875" style="179" customWidth="1"/>
    <col min="14585" max="14585" width="13.88671875" style="179" customWidth="1"/>
    <col min="14586" max="14586" width="12.5546875" style="179" bestFit="1" customWidth="1"/>
    <col min="14587" max="14589" width="12.109375" style="179" bestFit="1" customWidth="1"/>
    <col min="14590" max="14590" width="11.5546875" style="179" bestFit="1" customWidth="1"/>
    <col min="14591" max="14591" width="11.6640625" style="179" bestFit="1" customWidth="1"/>
    <col min="14592" max="14592" width="11.5546875" style="179" bestFit="1" customWidth="1"/>
    <col min="14593" max="14593" width="12.109375" style="179" bestFit="1" customWidth="1"/>
    <col min="14594" max="14594" width="13.5546875" style="179" customWidth="1"/>
    <col min="14595" max="14595" width="14.6640625" style="179" customWidth="1"/>
    <col min="14596" max="14826" width="9" style="179"/>
    <col min="14827" max="14827" width="23.44140625" style="179" customWidth="1"/>
    <col min="14828" max="14828" width="13.109375" style="179" bestFit="1" customWidth="1"/>
    <col min="14829" max="14829" width="13.109375" style="179" customWidth="1"/>
    <col min="14830" max="14830" width="12.5546875" style="179" bestFit="1" customWidth="1"/>
    <col min="14831" max="14831" width="12.5546875" style="179" customWidth="1"/>
    <col min="14832" max="14832" width="12.6640625" style="179" bestFit="1" customWidth="1"/>
    <col min="14833" max="14833" width="13.109375" style="179" bestFit="1" customWidth="1"/>
    <col min="14834" max="14834" width="14.109375" style="179" bestFit="1" customWidth="1"/>
    <col min="14835" max="14835" width="13.109375" style="179" bestFit="1" customWidth="1"/>
    <col min="14836" max="14836" width="11.5546875" style="179" customWidth="1"/>
    <col min="14837" max="14837" width="12.5546875" style="179" bestFit="1" customWidth="1"/>
    <col min="14838" max="14838" width="12.109375" style="179" bestFit="1" customWidth="1"/>
    <col min="14839" max="14839" width="12.5546875" style="179" bestFit="1" customWidth="1"/>
    <col min="14840" max="14840" width="13.21875" style="179" customWidth="1"/>
    <col min="14841" max="14841" width="13.88671875" style="179" customWidth="1"/>
    <col min="14842" max="14842" width="12.5546875" style="179" bestFit="1" customWidth="1"/>
    <col min="14843" max="14845" width="12.109375" style="179" bestFit="1" customWidth="1"/>
    <col min="14846" max="14846" width="11.5546875" style="179" bestFit="1" customWidth="1"/>
    <col min="14847" max="14847" width="11.6640625" style="179" bestFit="1" customWidth="1"/>
    <col min="14848" max="14848" width="11.5546875" style="179" bestFit="1" customWidth="1"/>
    <col min="14849" max="14849" width="12.109375" style="179" bestFit="1" customWidth="1"/>
    <col min="14850" max="14850" width="13.5546875" style="179" customWidth="1"/>
    <col min="14851" max="14851" width="14.6640625" style="179" customWidth="1"/>
    <col min="14852" max="15082" width="9" style="179"/>
    <col min="15083" max="15083" width="23.44140625" style="179" customWidth="1"/>
    <col min="15084" max="15084" width="13.109375" style="179" bestFit="1" customWidth="1"/>
    <col min="15085" max="15085" width="13.109375" style="179" customWidth="1"/>
    <col min="15086" max="15086" width="12.5546875" style="179" bestFit="1" customWidth="1"/>
    <col min="15087" max="15087" width="12.5546875" style="179" customWidth="1"/>
    <col min="15088" max="15088" width="12.6640625" style="179" bestFit="1" customWidth="1"/>
    <col min="15089" max="15089" width="13.109375" style="179" bestFit="1" customWidth="1"/>
    <col min="15090" max="15090" width="14.109375" style="179" bestFit="1" customWidth="1"/>
    <col min="15091" max="15091" width="13.109375" style="179" bestFit="1" customWidth="1"/>
    <col min="15092" max="15092" width="11.5546875" style="179" customWidth="1"/>
    <col min="15093" max="15093" width="12.5546875" style="179" bestFit="1" customWidth="1"/>
    <col min="15094" max="15094" width="12.109375" style="179" bestFit="1" customWidth="1"/>
    <col min="15095" max="15095" width="12.5546875" style="179" bestFit="1" customWidth="1"/>
    <col min="15096" max="15096" width="13.21875" style="179" customWidth="1"/>
    <col min="15097" max="15097" width="13.88671875" style="179" customWidth="1"/>
    <col min="15098" max="15098" width="12.5546875" style="179" bestFit="1" customWidth="1"/>
    <col min="15099" max="15101" width="12.109375" style="179" bestFit="1" customWidth="1"/>
    <col min="15102" max="15102" width="11.5546875" style="179" bestFit="1" customWidth="1"/>
    <col min="15103" max="15103" width="11.6640625" style="179" bestFit="1" customWidth="1"/>
    <col min="15104" max="15104" width="11.5546875" style="179" bestFit="1" customWidth="1"/>
    <col min="15105" max="15105" width="12.109375" style="179" bestFit="1" customWidth="1"/>
    <col min="15106" max="15106" width="13.5546875" style="179" customWidth="1"/>
    <col min="15107" max="15107" width="14.6640625" style="179" customWidth="1"/>
    <col min="15108" max="15338" width="9" style="179"/>
    <col min="15339" max="15339" width="23.44140625" style="179" customWidth="1"/>
    <col min="15340" max="15340" width="13.109375" style="179" bestFit="1" customWidth="1"/>
    <col min="15341" max="15341" width="13.109375" style="179" customWidth="1"/>
    <col min="15342" max="15342" width="12.5546875" style="179" bestFit="1" customWidth="1"/>
    <col min="15343" max="15343" width="12.5546875" style="179" customWidth="1"/>
    <col min="15344" max="15344" width="12.6640625" style="179" bestFit="1" customWidth="1"/>
    <col min="15345" max="15345" width="13.109375" style="179" bestFit="1" customWidth="1"/>
    <col min="15346" max="15346" width="14.109375" style="179" bestFit="1" customWidth="1"/>
    <col min="15347" max="15347" width="13.109375" style="179" bestFit="1" customWidth="1"/>
    <col min="15348" max="15348" width="11.5546875" style="179" customWidth="1"/>
    <col min="15349" max="15349" width="12.5546875" style="179" bestFit="1" customWidth="1"/>
    <col min="15350" max="15350" width="12.109375" style="179" bestFit="1" customWidth="1"/>
    <col min="15351" max="15351" width="12.5546875" style="179" bestFit="1" customWidth="1"/>
    <col min="15352" max="15352" width="13.21875" style="179" customWidth="1"/>
    <col min="15353" max="15353" width="13.88671875" style="179" customWidth="1"/>
    <col min="15354" max="15354" width="12.5546875" style="179" bestFit="1" customWidth="1"/>
    <col min="15355" max="15357" width="12.109375" style="179" bestFit="1" customWidth="1"/>
    <col min="15358" max="15358" width="11.5546875" style="179" bestFit="1" customWidth="1"/>
    <col min="15359" max="15359" width="11.6640625" style="179" bestFit="1" customWidth="1"/>
    <col min="15360" max="15360" width="11.5546875" style="179" bestFit="1" customWidth="1"/>
    <col min="15361" max="15361" width="12.109375" style="179" bestFit="1" customWidth="1"/>
    <col min="15362" max="15362" width="13.5546875" style="179" customWidth="1"/>
    <col min="15363" max="15363" width="14.6640625" style="179" customWidth="1"/>
    <col min="15364" max="15594" width="9" style="179"/>
    <col min="15595" max="15595" width="23.44140625" style="179" customWidth="1"/>
    <col min="15596" max="15596" width="13.109375" style="179" bestFit="1" customWidth="1"/>
    <col min="15597" max="15597" width="13.109375" style="179" customWidth="1"/>
    <col min="15598" max="15598" width="12.5546875" style="179" bestFit="1" customWidth="1"/>
    <col min="15599" max="15599" width="12.5546875" style="179" customWidth="1"/>
    <col min="15600" max="15600" width="12.6640625" style="179" bestFit="1" customWidth="1"/>
    <col min="15601" max="15601" width="13.109375" style="179" bestFit="1" customWidth="1"/>
    <col min="15602" max="15602" width="14.109375" style="179" bestFit="1" customWidth="1"/>
    <col min="15603" max="15603" width="13.109375" style="179" bestFit="1" customWidth="1"/>
    <col min="15604" max="15604" width="11.5546875" style="179" customWidth="1"/>
    <col min="15605" max="15605" width="12.5546875" style="179" bestFit="1" customWidth="1"/>
    <col min="15606" max="15606" width="12.109375" style="179" bestFit="1" customWidth="1"/>
    <col min="15607" max="15607" width="12.5546875" style="179" bestFit="1" customWidth="1"/>
    <col min="15608" max="15608" width="13.21875" style="179" customWidth="1"/>
    <col min="15609" max="15609" width="13.88671875" style="179" customWidth="1"/>
    <col min="15610" max="15610" width="12.5546875" style="179" bestFit="1" customWidth="1"/>
    <col min="15611" max="15613" width="12.109375" style="179" bestFit="1" customWidth="1"/>
    <col min="15614" max="15614" width="11.5546875" style="179" bestFit="1" customWidth="1"/>
    <col min="15615" max="15615" width="11.6640625" style="179" bestFit="1" customWidth="1"/>
    <col min="15616" max="15616" width="11.5546875" style="179" bestFit="1" customWidth="1"/>
    <col min="15617" max="15617" width="12.109375" style="179" bestFit="1" customWidth="1"/>
    <col min="15618" max="15618" width="13.5546875" style="179" customWidth="1"/>
    <col min="15619" max="15619" width="14.6640625" style="179" customWidth="1"/>
    <col min="15620" max="15850" width="9" style="179"/>
    <col min="15851" max="15851" width="23.44140625" style="179" customWidth="1"/>
    <col min="15852" max="15852" width="13.109375" style="179" bestFit="1" customWidth="1"/>
    <col min="15853" max="15853" width="13.109375" style="179" customWidth="1"/>
    <col min="15854" max="15854" width="12.5546875" style="179" bestFit="1" customWidth="1"/>
    <col min="15855" max="15855" width="12.5546875" style="179" customWidth="1"/>
    <col min="15856" max="15856" width="12.6640625" style="179" bestFit="1" customWidth="1"/>
    <col min="15857" max="15857" width="13.109375" style="179" bestFit="1" customWidth="1"/>
    <col min="15858" max="15858" width="14.109375" style="179" bestFit="1" customWidth="1"/>
    <col min="15859" max="15859" width="13.109375" style="179" bestFit="1" customWidth="1"/>
    <col min="15860" max="15860" width="11.5546875" style="179" customWidth="1"/>
    <col min="15861" max="15861" width="12.5546875" style="179" bestFit="1" customWidth="1"/>
    <col min="15862" max="15862" width="12.109375" style="179" bestFit="1" customWidth="1"/>
    <col min="15863" max="15863" width="12.5546875" style="179" bestFit="1" customWidth="1"/>
    <col min="15864" max="15864" width="13.21875" style="179" customWidth="1"/>
    <col min="15865" max="15865" width="13.88671875" style="179" customWidth="1"/>
    <col min="15866" max="15866" width="12.5546875" style="179" bestFit="1" customWidth="1"/>
    <col min="15867" max="15869" width="12.109375" style="179" bestFit="1" customWidth="1"/>
    <col min="15870" max="15870" width="11.5546875" style="179" bestFit="1" customWidth="1"/>
    <col min="15871" max="15871" width="11.6640625" style="179" bestFit="1" customWidth="1"/>
    <col min="15872" max="15872" width="11.5546875" style="179" bestFit="1" customWidth="1"/>
    <col min="15873" max="15873" width="12.109375" style="179" bestFit="1" customWidth="1"/>
    <col min="15874" max="15874" width="13.5546875" style="179" customWidth="1"/>
    <col min="15875" max="15875" width="14.6640625" style="179" customWidth="1"/>
    <col min="15876" max="16106" width="9" style="179"/>
    <col min="16107" max="16107" width="23.44140625" style="179" customWidth="1"/>
    <col min="16108" max="16108" width="13.109375" style="179" bestFit="1" customWidth="1"/>
    <col min="16109" max="16109" width="13.109375" style="179" customWidth="1"/>
    <col min="16110" max="16110" width="12.5546875" style="179" bestFit="1" customWidth="1"/>
    <col min="16111" max="16111" width="12.5546875" style="179" customWidth="1"/>
    <col min="16112" max="16112" width="12.6640625" style="179" bestFit="1" customWidth="1"/>
    <col min="16113" max="16113" width="13.109375" style="179" bestFit="1" customWidth="1"/>
    <col min="16114" max="16114" width="14.109375" style="179" bestFit="1" customWidth="1"/>
    <col min="16115" max="16115" width="13.109375" style="179" bestFit="1" customWidth="1"/>
    <col min="16116" max="16116" width="11.5546875" style="179" customWidth="1"/>
    <col min="16117" max="16117" width="12.5546875" style="179" bestFit="1" customWidth="1"/>
    <col min="16118" max="16118" width="12.109375" style="179" bestFit="1" customWidth="1"/>
    <col min="16119" max="16119" width="12.5546875" style="179" bestFit="1" customWidth="1"/>
    <col min="16120" max="16120" width="13.21875" style="179" customWidth="1"/>
    <col min="16121" max="16121" width="13.88671875" style="179" customWidth="1"/>
    <col min="16122" max="16122" width="12.5546875" style="179" bestFit="1" customWidth="1"/>
    <col min="16123" max="16125" width="12.109375" style="179" bestFit="1" customWidth="1"/>
    <col min="16126" max="16126" width="11.5546875" style="179" bestFit="1" customWidth="1"/>
    <col min="16127" max="16127" width="11.6640625" style="179" bestFit="1" customWidth="1"/>
    <col min="16128" max="16128" width="11.5546875" style="179" bestFit="1" customWidth="1"/>
    <col min="16129" max="16129" width="12.109375" style="179" bestFit="1" customWidth="1"/>
    <col min="16130" max="16130" width="13.5546875" style="179" customWidth="1"/>
    <col min="16131" max="16131" width="14.6640625" style="179" customWidth="1"/>
    <col min="16132" max="16384" width="9" style="179"/>
  </cols>
  <sheetData>
    <row r="1" spans="1:29" s="178" customFormat="1" ht="78.75" customHeight="1">
      <c r="A1" s="293" t="s">
        <v>1349</v>
      </c>
      <c r="B1" s="293" t="s">
        <v>1348</v>
      </c>
      <c r="C1" s="121" t="s">
        <v>247</v>
      </c>
      <c r="D1" s="121" t="s">
        <v>42</v>
      </c>
      <c r="E1" s="121" t="s">
        <v>164</v>
      </c>
      <c r="F1" s="121" t="s">
        <v>1347</v>
      </c>
      <c r="G1" s="175" t="s">
        <v>708</v>
      </c>
      <c r="H1" s="176" t="s">
        <v>709</v>
      </c>
      <c r="I1" s="176" t="s">
        <v>710</v>
      </c>
      <c r="J1" s="176" t="s">
        <v>711</v>
      </c>
      <c r="K1" s="176" t="s">
        <v>1337</v>
      </c>
      <c r="L1" s="176" t="s">
        <v>712</v>
      </c>
      <c r="M1" s="177" t="s">
        <v>713</v>
      </c>
      <c r="N1" s="176" t="s">
        <v>714</v>
      </c>
      <c r="O1" s="177" t="s">
        <v>715</v>
      </c>
      <c r="P1" s="176" t="s">
        <v>716</v>
      </c>
      <c r="Q1" s="176" t="s">
        <v>717</v>
      </c>
      <c r="R1" s="176" t="s">
        <v>718</v>
      </c>
      <c r="S1" s="177" t="s">
        <v>719</v>
      </c>
      <c r="T1" s="176" t="s">
        <v>720</v>
      </c>
      <c r="U1" s="176" t="s">
        <v>721</v>
      </c>
      <c r="V1" s="176" t="s">
        <v>722</v>
      </c>
      <c r="W1" s="177" t="s">
        <v>723</v>
      </c>
      <c r="X1" s="176" t="s">
        <v>724</v>
      </c>
      <c r="Y1" s="177" t="s">
        <v>725</v>
      </c>
      <c r="Z1" s="176" t="s">
        <v>726</v>
      </c>
      <c r="AA1" s="176" t="s">
        <v>727</v>
      </c>
      <c r="AB1" s="176" t="s">
        <v>728</v>
      </c>
      <c r="AC1" s="176" t="s">
        <v>1340</v>
      </c>
    </row>
    <row r="2" spans="1:29">
      <c r="A2" s="294">
        <v>72</v>
      </c>
      <c r="B2" s="237">
        <v>1</v>
      </c>
      <c r="C2" s="237">
        <v>1</v>
      </c>
      <c r="D2" s="212" t="s">
        <v>45</v>
      </c>
      <c r="E2" s="212" t="s">
        <v>159</v>
      </c>
      <c r="F2" s="282" t="s">
        <v>315</v>
      </c>
      <c r="G2" s="212">
        <v>6840494.9100000001</v>
      </c>
      <c r="H2" s="212">
        <v>2756290</v>
      </c>
      <c r="I2" s="212">
        <v>3199683</v>
      </c>
      <c r="J2" s="212">
        <v>429251</v>
      </c>
      <c r="K2" s="219">
        <v>6385224</v>
      </c>
      <c r="L2" s="212">
        <v>65946.64</v>
      </c>
      <c r="M2" s="212">
        <v>1866566.55</v>
      </c>
      <c r="N2" s="219"/>
      <c r="O2" s="212">
        <v>290754.76</v>
      </c>
      <c r="P2" s="212">
        <v>11860</v>
      </c>
      <c r="Q2" s="219">
        <v>302614.76</v>
      </c>
      <c r="R2" s="212">
        <v>543865.85</v>
      </c>
      <c r="S2" s="212">
        <v>3595701.39</v>
      </c>
      <c r="T2" s="212">
        <v>329965</v>
      </c>
      <c r="U2" s="212">
        <v>638927.24999999988</v>
      </c>
      <c r="V2" s="212">
        <v>37612.49</v>
      </c>
      <c r="W2" s="212">
        <v>723802</v>
      </c>
      <c r="X2" s="212">
        <v>0</v>
      </c>
      <c r="Y2" s="212">
        <v>2144048.34</v>
      </c>
      <c r="Z2" s="212">
        <v>0</v>
      </c>
      <c r="AA2" s="212">
        <v>86904.209999999992</v>
      </c>
      <c r="AB2" s="212">
        <v>2711455.6</v>
      </c>
      <c r="AC2" s="219">
        <v>26273128.990000002</v>
      </c>
    </row>
    <row r="3" spans="1:29">
      <c r="A3" s="294">
        <v>25</v>
      </c>
      <c r="B3" s="237">
        <v>2</v>
      </c>
      <c r="C3" s="237">
        <v>1</v>
      </c>
      <c r="D3" s="212" t="s">
        <v>53</v>
      </c>
      <c r="E3" s="212" t="s">
        <v>160</v>
      </c>
      <c r="F3" s="282" t="s">
        <v>336</v>
      </c>
      <c r="G3" s="212">
        <v>11041957.290000001</v>
      </c>
      <c r="H3" s="212">
        <v>4046282</v>
      </c>
      <c r="I3" s="212">
        <v>7143527.0199999996</v>
      </c>
      <c r="J3" s="212">
        <v>627445.5</v>
      </c>
      <c r="K3" s="219">
        <v>11817254.52</v>
      </c>
      <c r="L3" s="212">
        <v>209850.75</v>
      </c>
      <c r="M3" s="212">
        <v>2218357.84</v>
      </c>
      <c r="N3" s="219"/>
      <c r="O3" s="212">
        <v>639122.78</v>
      </c>
      <c r="P3" s="212">
        <v>1189580</v>
      </c>
      <c r="Q3" s="219">
        <v>1828702.78</v>
      </c>
      <c r="R3" s="212">
        <v>1687591.15</v>
      </c>
      <c r="S3" s="212">
        <v>3472417.65</v>
      </c>
      <c r="T3" s="212">
        <v>200795.5</v>
      </c>
      <c r="U3" s="212">
        <v>533314.16</v>
      </c>
      <c r="V3" s="212">
        <v>226283.09</v>
      </c>
      <c r="W3" s="212">
        <v>174482.75</v>
      </c>
      <c r="X3" s="212">
        <v>0</v>
      </c>
      <c r="Y3" s="212">
        <v>352828.04</v>
      </c>
      <c r="Z3" s="212">
        <v>0</v>
      </c>
      <c r="AA3" s="212">
        <v>23765.850000000002</v>
      </c>
      <c r="AB3" s="212">
        <v>2366688.33</v>
      </c>
      <c r="AC3" s="219">
        <v>36154289.700000003</v>
      </c>
    </row>
    <row r="4" spans="1:29">
      <c r="A4" s="294">
        <v>20</v>
      </c>
      <c r="B4" s="237">
        <v>3</v>
      </c>
      <c r="C4" s="237">
        <v>1</v>
      </c>
      <c r="D4" s="212" t="s">
        <v>55</v>
      </c>
      <c r="E4" s="212" t="s">
        <v>158</v>
      </c>
      <c r="F4" s="282" t="s">
        <v>304</v>
      </c>
      <c r="G4" s="212">
        <v>11202422.060000001</v>
      </c>
      <c r="H4" s="212">
        <v>3716469</v>
      </c>
      <c r="I4" s="212">
        <v>6867816.9100000001</v>
      </c>
      <c r="J4" s="212">
        <v>669403.91999999993</v>
      </c>
      <c r="K4" s="219">
        <v>11253689.83</v>
      </c>
      <c r="L4" s="212">
        <v>69780.040000000008</v>
      </c>
      <c r="M4" s="212">
        <v>2402509.1800000002</v>
      </c>
      <c r="N4" s="219"/>
      <c r="O4" s="212">
        <v>702539.92</v>
      </c>
      <c r="P4" s="212">
        <v>1177035</v>
      </c>
      <c r="Q4" s="219">
        <v>1879574.92</v>
      </c>
      <c r="R4" s="212">
        <v>835617.45</v>
      </c>
      <c r="S4" s="212">
        <v>808592.62</v>
      </c>
      <c r="T4" s="212">
        <v>402441</v>
      </c>
      <c r="U4" s="212">
        <v>668518.89</v>
      </c>
      <c r="V4" s="212">
        <v>24034.94</v>
      </c>
      <c r="W4" s="212">
        <v>1702458.03</v>
      </c>
      <c r="X4" s="212">
        <v>0</v>
      </c>
      <c r="Y4" s="212">
        <v>909611.4</v>
      </c>
      <c r="Z4" s="212">
        <v>0</v>
      </c>
      <c r="AA4" s="212">
        <v>169252.16999999998</v>
      </c>
      <c r="AB4" s="212">
        <v>4676859.6100000003</v>
      </c>
      <c r="AC4" s="219">
        <v>37005362.140000008</v>
      </c>
    </row>
    <row r="5" spans="1:29">
      <c r="A5" s="294">
        <v>41</v>
      </c>
      <c r="B5" s="237">
        <v>4</v>
      </c>
      <c r="C5" s="237">
        <v>1</v>
      </c>
      <c r="D5" s="212" t="s">
        <v>49</v>
      </c>
      <c r="E5" s="212" t="s">
        <v>162</v>
      </c>
      <c r="F5" s="282" t="s">
        <v>361</v>
      </c>
      <c r="G5" s="212">
        <v>10161668.16</v>
      </c>
      <c r="H5" s="212">
        <v>3434336.4800000004</v>
      </c>
      <c r="I5" s="212">
        <v>5498879.25</v>
      </c>
      <c r="J5" s="212">
        <v>604962.69999999995</v>
      </c>
      <c r="K5" s="219">
        <v>9538178.4299999997</v>
      </c>
      <c r="L5" s="212">
        <v>56609</v>
      </c>
      <c r="M5" s="212">
        <v>1583795.01</v>
      </c>
      <c r="N5" s="219"/>
      <c r="O5" s="212">
        <v>678113.8</v>
      </c>
      <c r="P5" s="212">
        <v>998948.7</v>
      </c>
      <c r="Q5" s="219">
        <v>1677062.5</v>
      </c>
      <c r="R5" s="212">
        <v>1558217.3</v>
      </c>
      <c r="S5" s="212">
        <v>3158162.17</v>
      </c>
      <c r="T5" s="212">
        <v>311961.09999999998</v>
      </c>
      <c r="U5" s="212">
        <v>497485.77</v>
      </c>
      <c r="V5" s="212">
        <v>32944.959999999999</v>
      </c>
      <c r="W5" s="212">
        <v>350096.5</v>
      </c>
      <c r="X5" s="212">
        <v>0</v>
      </c>
      <c r="Y5" s="212">
        <v>80000</v>
      </c>
      <c r="Z5" s="212">
        <v>0</v>
      </c>
      <c r="AA5" s="212">
        <v>37527.279999999999</v>
      </c>
      <c r="AB5" s="212">
        <v>2211332.6499999994</v>
      </c>
      <c r="AC5" s="219">
        <v>31255040.830000002</v>
      </c>
    </row>
    <row r="6" spans="1:29">
      <c r="A6" s="294">
        <v>88</v>
      </c>
      <c r="B6" s="237">
        <v>5</v>
      </c>
      <c r="C6" s="237">
        <v>1</v>
      </c>
      <c r="D6" s="212" t="s">
        <v>45</v>
      </c>
      <c r="E6" s="212" t="s">
        <v>166</v>
      </c>
      <c r="F6" s="282" t="s">
        <v>331</v>
      </c>
      <c r="G6" s="212">
        <v>7976895.4700000007</v>
      </c>
      <c r="H6" s="212">
        <v>4088821.12</v>
      </c>
      <c r="I6" s="212">
        <v>5649936.5</v>
      </c>
      <c r="J6" s="212">
        <v>561037.60000000009</v>
      </c>
      <c r="K6" s="219">
        <v>10299795.220000001</v>
      </c>
      <c r="L6" s="212">
        <v>77798</v>
      </c>
      <c r="M6" s="212">
        <v>2533615.2999999998</v>
      </c>
      <c r="N6" s="219"/>
      <c r="O6" s="212">
        <v>1092968.75</v>
      </c>
      <c r="P6" s="212">
        <v>1685633.74</v>
      </c>
      <c r="Q6" s="219">
        <v>2778602.49</v>
      </c>
      <c r="R6" s="212">
        <v>734433.30999999994</v>
      </c>
      <c r="S6" s="212">
        <v>1162671.19</v>
      </c>
      <c r="T6" s="212">
        <v>264664.5</v>
      </c>
      <c r="U6" s="212">
        <v>791471.13</v>
      </c>
      <c r="V6" s="212">
        <v>32494.48</v>
      </c>
      <c r="W6" s="212">
        <v>2146520.5</v>
      </c>
      <c r="X6" s="212">
        <v>0</v>
      </c>
      <c r="Y6" s="212">
        <v>790670.4</v>
      </c>
      <c r="Z6" s="212">
        <v>0</v>
      </c>
      <c r="AA6" s="212">
        <v>163744.78999999998</v>
      </c>
      <c r="AB6" s="212">
        <v>3599996.5900000003</v>
      </c>
      <c r="AC6" s="219">
        <v>33353373.370000001</v>
      </c>
    </row>
    <row r="7" spans="1:29">
      <c r="A7" s="294">
        <v>59</v>
      </c>
      <c r="B7" s="237">
        <v>6</v>
      </c>
      <c r="C7" s="237">
        <v>1</v>
      </c>
      <c r="D7" s="212" t="s">
        <v>47</v>
      </c>
      <c r="E7" s="212" t="s">
        <v>161</v>
      </c>
      <c r="F7" s="282" t="s">
        <v>352</v>
      </c>
      <c r="G7" s="212">
        <v>7484765.8700000001</v>
      </c>
      <c r="H7" s="212">
        <v>3770320</v>
      </c>
      <c r="I7" s="212">
        <v>6315963</v>
      </c>
      <c r="J7" s="212">
        <v>515494.1</v>
      </c>
      <c r="K7" s="219">
        <v>10601777.1</v>
      </c>
      <c r="L7" s="212">
        <v>124258</v>
      </c>
      <c r="M7" s="212">
        <v>1783874.05</v>
      </c>
      <c r="N7" s="219"/>
      <c r="O7" s="212">
        <v>1065447</v>
      </c>
      <c r="P7" s="212">
        <v>1276114.99</v>
      </c>
      <c r="Q7" s="219">
        <v>2341561.9900000002</v>
      </c>
      <c r="R7" s="212">
        <v>882260.25</v>
      </c>
      <c r="S7" s="212">
        <v>1219582.73</v>
      </c>
      <c r="T7" s="212">
        <v>367188.5</v>
      </c>
      <c r="U7" s="212">
        <v>386462</v>
      </c>
      <c r="V7" s="212">
        <v>60724.72</v>
      </c>
      <c r="W7" s="212">
        <v>192788</v>
      </c>
      <c r="X7" s="212">
        <v>0</v>
      </c>
      <c r="Y7" s="212">
        <v>29600</v>
      </c>
      <c r="Z7" s="212">
        <v>0</v>
      </c>
      <c r="AA7" s="212">
        <v>41133.31</v>
      </c>
      <c r="AB7" s="212">
        <v>4458672.3299999991</v>
      </c>
      <c r="AC7" s="219">
        <v>29974648.849999994</v>
      </c>
    </row>
    <row r="8" spans="1:29">
      <c r="A8" s="294">
        <v>12</v>
      </c>
      <c r="B8" s="237">
        <v>7</v>
      </c>
      <c r="C8" s="237">
        <v>1</v>
      </c>
      <c r="D8" s="212" t="s">
        <v>51</v>
      </c>
      <c r="E8" s="212" t="s">
        <v>163</v>
      </c>
      <c r="F8" s="282" t="s">
        <v>384</v>
      </c>
      <c r="G8" s="212">
        <v>5956393.2300000004</v>
      </c>
      <c r="H8" s="212">
        <v>2072825</v>
      </c>
      <c r="I8" s="212">
        <v>4698028.75</v>
      </c>
      <c r="J8" s="212">
        <v>384451.12</v>
      </c>
      <c r="K8" s="219">
        <v>7155304.8700000001</v>
      </c>
      <c r="L8" s="212">
        <v>61129</v>
      </c>
      <c r="M8" s="212">
        <v>2265485.8199999998</v>
      </c>
      <c r="N8" s="219"/>
      <c r="O8" s="212">
        <v>702039.8</v>
      </c>
      <c r="P8" s="212">
        <v>1424994.5</v>
      </c>
      <c r="Q8" s="219">
        <v>2127034.2999999998</v>
      </c>
      <c r="R8" s="212">
        <v>589073.73</v>
      </c>
      <c r="S8" s="212">
        <v>488824.5</v>
      </c>
      <c r="T8" s="212">
        <v>439888</v>
      </c>
      <c r="U8" s="212">
        <v>532786</v>
      </c>
      <c r="V8" s="212">
        <v>12</v>
      </c>
      <c r="W8" s="212">
        <v>1173868.25</v>
      </c>
      <c r="X8" s="212">
        <v>0</v>
      </c>
      <c r="Y8" s="212">
        <v>778628</v>
      </c>
      <c r="Z8" s="212">
        <v>0</v>
      </c>
      <c r="AA8" s="212">
        <v>8476.9399999999987</v>
      </c>
      <c r="AB8" s="212">
        <v>3687938.55</v>
      </c>
      <c r="AC8" s="219">
        <v>25264843.190000005</v>
      </c>
    </row>
    <row r="9" spans="1:29">
      <c r="A9" s="294">
        <v>83</v>
      </c>
      <c r="B9" s="237">
        <v>8</v>
      </c>
      <c r="C9" s="237">
        <v>2</v>
      </c>
      <c r="D9" s="212" t="s">
        <v>45</v>
      </c>
      <c r="E9" s="212" t="s">
        <v>197</v>
      </c>
      <c r="F9" s="282" t="s">
        <v>326</v>
      </c>
      <c r="G9" s="212">
        <v>14947162.42</v>
      </c>
      <c r="H9" s="212">
        <v>4723959.75</v>
      </c>
      <c r="I9" s="212">
        <v>7586971</v>
      </c>
      <c r="J9" s="212">
        <v>782462.94</v>
      </c>
      <c r="K9" s="219">
        <v>13093393.689999999</v>
      </c>
      <c r="L9" s="212">
        <v>144548</v>
      </c>
      <c r="M9" s="212">
        <v>3096034.56</v>
      </c>
      <c r="N9" s="219"/>
      <c r="O9" s="212">
        <v>1148644.7</v>
      </c>
      <c r="P9" s="212">
        <v>1804007.5</v>
      </c>
      <c r="Q9" s="219">
        <v>2952652.2</v>
      </c>
      <c r="R9" s="212">
        <v>1538081.91</v>
      </c>
      <c r="S9" s="212">
        <v>268319.62</v>
      </c>
      <c r="T9" s="212">
        <v>74272</v>
      </c>
      <c r="U9" s="212">
        <v>1045771.34</v>
      </c>
      <c r="V9" s="212">
        <v>36912</v>
      </c>
      <c r="W9" s="212">
        <v>1186075.75</v>
      </c>
      <c r="X9" s="212">
        <v>0</v>
      </c>
      <c r="Y9" s="212">
        <v>436036.25</v>
      </c>
      <c r="Z9" s="212">
        <v>0</v>
      </c>
      <c r="AA9" s="212">
        <v>71669.600000000006</v>
      </c>
      <c r="AB9" s="212">
        <v>2422963.42</v>
      </c>
      <c r="AC9" s="219">
        <v>41313892.759999998</v>
      </c>
    </row>
    <row r="10" spans="1:29">
      <c r="A10" s="294">
        <v>84</v>
      </c>
      <c r="B10" s="237">
        <v>9</v>
      </c>
      <c r="C10" s="237">
        <v>2</v>
      </c>
      <c r="D10" s="212" t="s">
        <v>45</v>
      </c>
      <c r="E10" s="212" t="s">
        <v>198</v>
      </c>
      <c r="F10" s="282" t="s">
        <v>327</v>
      </c>
      <c r="G10" s="212">
        <v>11166311.789999999</v>
      </c>
      <c r="H10" s="212">
        <v>5525522</v>
      </c>
      <c r="I10" s="212">
        <v>9158037.379999999</v>
      </c>
      <c r="J10" s="212">
        <v>763648.39999999991</v>
      </c>
      <c r="K10" s="219">
        <v>15447207.779999999</v>
      </c>
      <c r="L10" s="212">
        <v>150402.19</v>
      </c>
      <c r="M10" s="212">
        <v>3599436.56</v>
      </c>
      <c r="N10" s="219"/>
      <c r="O10" s="212">
        <v>1203083.6200000001</v>
      </c>
      <c r="P10" s="212">
        <v>1789715.5</v>
      </c>
      <c r="Q10" s="219">
        <v>2992799.12</v>
      </c>
      <c r="R10" s="212">
        <v>1645484.62</v>
      </c>
      <c r="S10" s="212">
        <v>2617157.58</v>
      </c>
      <c r="T10" s="212">
        <v>177546</v>
      </c>
      <c r="U10" s="212">
        <v>868672.13000000012</v>
      </c>
      <c r="V10" s="212">
        <v>1202.3499999999999</v>
      </c>
      <c r="W10" s="212">
        <v>1694821</v>
      </c>
      <c r="X10" s="212">
        <v>0</v>
      </c>
      <c r="Y10" s="212">
        <v>483837.7</v>
      </c>
      <c r="Z10" s="212">
        <v>2406.92</v>
      </c>
      <c r="AA10" s="212">
        <v>48480.680000000008</v>
      </c>
      <c r="AB10" s="212">
        <v>3046832.37</v>
      </c>
      <c r="AC10" s="219">
        <v>43942598.790000007</v>
      </c>
    </row>
    <row r="11" spans="1:29">
      <c r="A11" s="294">
        <v>55</v>
      </c>
      <c r="B11" s="237">
        <v>10</v>
      </c>
      <c r="C11" s="237">
        <v>2</v>
      </c>
      <c r="D11" s="212" t="s">
        <v>47</v>
      </c>
      <c r="E11" s="212" t="s">
        <v>216</v>
      </c>
      <c r="F11" s="282" t="s">
        <v>348</v>
      </c>
      <c r="G11" s="212">
        <v>18493857.850000001</v>
      </c>
      <c r="H11" s="212">
        <v>4741392</v>
      </c>
      <c r="I11" s="212">
        <v>8582074</v>
      </c>
      <c r="J11" s="212">
        <v>960812.4</v>
      </c>
      <c r="K11" s="219">
        <v>14284278.4</v>
      </c>
      <c r="L11" s="212">
        <v>88183.8</v>
      </c>
      <c r="M11" s="212">
        <v>3810890.95</v>
      </c>
      <c r="N11" s="219"/>
      <c r="O11" s="212">
        <v>1439852.9</v>
      </c>
      <c r="P11" s="212">
        <v>2425496.25</v>
      </c>
      <c r="Q11" s="219">
        <v>3865349.15</v>
      </c>
      <c r="R11" s="212">
        <v>1014916.9</v>
      </c>
      <c r="S11" s="212">
        <v>1262065.1500000001</v>
      </c>
      <c r="T11" s="212">
        <v>1009783</v>
      </c>
      <c r="U11" s="212">
        <v>828903.96000000008</v>
      </c>
      <c r="V11" s="212">
        <v>8099</v>
      </c>
      <c r="W11" s="212">
        <v>2639092.17</v>
      </c>
      <c r="X11" s="212">
        <v>387555.89</v>
      </c>
      <c r="Y11" s="212">
        <v>0</v>
      </c>
      <c r="Z11" s="212">
        <v>0</v>
      </c>
      <c r="AA11" s="212">
        <v>317187.60000000003</v>
      </c>
      <c r="AB11" s="212">
        <v>2118536.5900000003</v>
      </c>
      <c r="AC11" s="219">
        <v>50128700.410000004</v>
      </c>
    </row>
    <row r="12" spans="1:29">
      <c r="A12" s="294">
        <v>47</v>
      </c>
      <c r="B12" s="237">
        <v>11</v>
      </c>
      <c r="C12" s="237">
        <v>2</v>
      </c>
      <c r="D12" s="212" t="s">
        <v>49</v>
      </c>
      <c r="E12" s="212" t="s">
        <v>168</v>
      </c>
      <c r="F12" s="282" t="s">
        <v>367</v>
      </c>
      <c r="G12" s="212">
        <v>12894690.439999999</v>
      </c>
      <c r="H12" s="212">
        <v>4657125.55</v>
      </c>
      <c r="I12" s="212">
        <v>6354535.4800000004</v>
      </c>
      <c r="J12" s="212">
        <v>766810.2</v>
      </c>
      <c r="K12" s="219">
        <v>11778471.23</v>
      </c>
      <c r="L12" s="212">
        <v>131095.35</v>
      </c>
      <c r="M12" s="212">
        <v>2393502.04</v>
      </c>
      <c r="N12" s="219"/>
      <c r="O12" s="212">
        <v>1245545.6099999999</v>
      </c>
      <c r="P12" s="212">
        <v>1424466.67</v>
      </c>
      <c r="Q12" s="219">
        <v>2670012.2799999998</v>
      </c>
      <c r="R12" s="212">
        <v>1256186.53</v>
      </c>
      <c r="S12" s="212">
        <v>966392.05</v>
      </c>
      <c r="T12" s="212">
        <v>196082</v>
      </c>
      <c r="U12" s="212">
        <v>853144.62</v>
      </c>
      <c r="V12" s="212">
        <v>36429.57</v>
      </c>
      <c r="W12" s="212">
        <v>487274.35</v>
      </c>
      <c r="X12" s="212">
        <v>136688</v>
      </c>
      <c r="Y12" s="212">
        <v>17458</v>
      </c>
      <c r="Z12" s="212">
        <v>0</v>
      </c>
      <c r="AA12" s="212">
        <v>19097.5</v>
      </c>
      <c r="AB12" s="212">
        <v>2343245.8200000003</v>
      </c>
      <c r="AC12" s="219">
        <v>36179769.780000009</v>
      </c>
    </row>
    <row r="13" spans="1:29">
      <c r="A13" s="294">
        <v>5</v>
      </c>
      <c r="B13" s="237">
        <v>12</v>
      </c>
      <c r="C13" s="237">
        <v>2</v>
      </c>
      <c r="D13" s="212" t="s">
        <v>51</v>
      </c>
      <c r="E13" s="212" t="s">
        <v>169</v>
      </c>
      <c r="F13" s="282" t="s">
        <v>377</v>
      </c>
      <c r="G13" s="212">
        <v>14708372.25</v>
      </c>
      <c r="H13" s="212">
        <v>5260541.62</v>
      </c>
      <c r="I13" s="212">
        <v>5937309.75</v>
      </c>
      <c r="J13" s="212">
        <v>831908.96</v>
      </c>
      <c r="K13" s="219">
        <v>12029760.330000002</v>
      </c>
      <c r="L13" s="212">
        <v>53091.5</v>
      </c>
      <c r="M13" s="212">
        <v>3344012.23</v>
      </c>
      <c r="N13" s="219"/>
      <c r="O13" s="212">
        <v>1920989.3900000001</v>
      </c>
      <c r="P13" s="212">
        <v>1311147</v>
      </c>
      <c r="Q13" s="219">
        <v>3232136.39</v>
      </c>
      <c r="R13" s="212">
        <v>1404740.55</v>
      </c>
      <c r="S13" s="212">
        <v>1122171.1000000001</v>
      </c>
      <c r="T13" s="212">
        <v>270670</v>
      </c>
      <c r="U13" s="212">
        <v>754510.15</v>
      </c>
      <c r="V13" s="212">
        <v>70425.440000000002</v>
      </c>
      <c r="W13" s="212">
        <v>588211.75</v>
      </c>
      <c r="X13" s="212">
        <v>0</v>
      </c>
      <c r="Y13" s="212">
        <v>567500</v>
      </c>
      <c r="Z13" s="212">
        <v>0</v>
      </c>
      <c r="AA13" s="212">
        <v>218086.76</v>
      </c>
      <c r="AB13" s="212">
        <v>3144783.98</v>
      </c>
      <c r="AC13" s="219">
        <v>41508472.429999992</v>
      </c>
    </row>
    <row r="14" spans="1:29">
      <c r="A14" s="294">
        <v>58</v>
      </c>
      <c r="B14" s="237">
        <v>13</v>
      </c>
      <c r="C14" s="237">
        <v>2</v>
      </c>
      <c r="D14" s="212" t="s">
        <v>47</v>
      </c>
      <c r="E14" s="212" t="s">
        <v>167</v>
      </c>
      <c r="F14" s="282" t="s">
        <v>351</v>
      </c>
      <c r="G14" s="212">
        <v>10207952.82</v>
      </c>
      <c r="H14" s="212">
        <v>5101827.6900000004</v>
      </c>
      <c r="I14" s="212">
        <v>6755975</v>
      </c>
      <c r="J14" s="212">
        <v>613498.5</v>
      </c>
      <c r="K14" s="219">
        <v>12471301.190000001</v>
      </c>
      <c r="L14" s="212">
        <v>175051.33000000002</v>
      </c>
      <c r="M14" s="212">
        <v>2972298.51</v>
      </c>
      <c r="N14" s="219"/>
      <c r="O14" s="212">
        <v>1653312.35</v>
      </c>
      <c r="P14" s="212">
        <v>1695108.48</v>
      </c>
      <c r="Q14" s="219">
        <v>3348420.83</v>
      </c>
      <c r="R14" s="212">
        <v>2046527.1599999997</v>
      </c>
      <c r="S14" s="212">
        <v>765029.21</v>
      </c>
      <c r="T14" s="212">
        <v>501303</v>
      </c>
      <c r="U14" s="212">
        <v>744259.34</v>
      </c>
      <c r="V14" s="212">
        <v>46144.4</v>
      </c>
      <c r="W14" s="212">
        <v>316913</v>
      </c>
      <c r="X14" s="212">
        <v>0</v>
      </c>
      <c r="Y14" s="212">
        <v>0</v>
      </c>
      <c r="Z14" s="212">
        <v>0</v>
      </c>
      <c r="AA14" s="212">
        <v>6197.44</v>
      </c>
      <c r="AB14" s="212">
        <v>2570280.4200000004</v>
      </c>
      <c r="AC14" s="219">
        <v>36171678.649999999</v>
      </c>
    </row>
    <row r="15" spans="1:29">
      <c r="A15" s="294">
        <v>87</v>
      </c>
      <c r="B15" s="237">
        <v>14</v>
      </c>
      <c r="C15" s="237">
        <v>2</v>
      </c>
      <c r="D15" s="212" t="s">
        <v>45</v>
      </c>
      <c r="E15" s="212" t="s">
        <v>165</v>
      </c>
      <c r="F15" s="282" t="s">
        <v>330</v>
      </c>
      <c r="G15" s="212">
        <v>8486372.2599999998</v>
      </c>
      <c r="H15" s="212">
        <v>4452973.0999999996</v>
      </c>
      <c r="I15" s="212">
        <v>7238824.8200000003</v>
      </c>
      <c r="J15" s="212">
        <v>573697.5</v>
      </c>
      <c r="K15" s="219">
        <v>12265495.42</v>
      </c>
      <c r="L15" s="212">
        <v>94391.6</v>
      </c>
      <c r="M15" s="212">
        <v>2459502.4</v>
      </c>
      <c r="N15" s="219"/>
      <c r="O15" s="212">
        <v>1205562.3899999999</v>
      </c>
      <c r="P15" s="212">
        <v>1812049.41</v>
      </c>
      <c r="Q15" s="219">
        <v>3017611.8</v>
      </c>
      <c r="R15" s="212">
        <v>825042.25</v>
      </c>
      <c r="S15" s="212">
        <v>1231936.8999999999</v>
      </c>
      <c r="T15" s="212">
        <v>278725</v>
      </c>
      <c r="U15" s="212">
        <v>647116.28</v>
      </c>
      <c r="V15" s="212">
        <v>590066.18000000005</v>
      </c>
      <c r="W15" s="212">
        <v>1208092.5</v>
      </c>
      <c r="X15" s="212">
        <v>0</v>
      </c>
      <c r="Y15" s="212">
        <v>1477276.44</v>
      </c>
      <c r="Z15" s="212">
        <v>0</v>
      </c>
      <c r="AA15" s="212">
        <v>263074.88</v>
      </c>
      <c r="AB15" s="212">
        <v>4408792.4899999993</v>
      </c>
      <c r="AC15" s="219">
        <v>37253496.399999999</v>
      </c>
    </row>
    <row r="16" spans="1:29">
      <c r="A16" s="294">
        <v>60</v>
      </c>
      <c r="B16" s="237">
        <v>15</v>
      </c>
      <c r="C16" s="237">
        <v>2</v>
      </c>
      <c r="D16" s="212" t="s">
        <v>47</v>
      </c>
      <c r="E16" s="212" t="s">
        <v>219</v>
      </c>
      <c r="F16" s="282" t="s">
        <v>353</v>
      </c>
      <c r="G16" s="212">
        <v>9368240</v>
      </c>
      <c r="H16" s="212">
        <v>6243316.5899999999</v>
      </c>
      <c r="I16" s="212">
        <v>9068593</v>
      </c>
      <c r="J16" s="212">
        <v>815680</v>
      </c>
      <c r="K16" s="219">
        <v>16127589.59</v>
      </c>
      <c r="L16" s="212">
        <v>163814.63</v>
      </c>
      <c r="M16" s="212">
        <v>4410233.13</v>
      </c>
      <c r="N16" s="219"/>
      <c r="O16" s="212">
        <v>2615846.14</v>
      </c>
      <c r="P16" s="212">
        <v>2066945.56</v>
      </c>
      <c r="Q16" s="219">
        <v>4682791.7</v>
      </c>
      <c r="R16" s="212">
        <v>2744579</v>
      </c>
      <c r="S16" s="212">
        <v>1441683.35</v>
      </c>
      <c r="T16" s="212">
        <v>920132.5</v>
      </c>
      <c r="U16" s="212">
        <v>835972.33</v>
      </c>
      <c r="V16" s="212">
        <v>120814.55</v>
      </c>
      <c r="W16" s="212">
        <v>2252827.25</v>
      </c>
      <c r="X16" s="212">
        <v>0</v>
      </c>
      <c r="Y16" s="212">
        <v>62472</v>
      </c>
      <c r="Z16" s="212">
        <v>0</v>
      </c>
      <c r="AA16" s="212">
        <v>1422372.23</v>
      </c>
      <c r="AB16" s="212">
        <v>2691957.13</v>
      </c>
      <c r="AC16" s="219">
        <v>47245479.389999993</v>
      </c>
    </row>
    <row r="17" spans="1:29">
      <c r="A17" s="294">
        <v>61</v>
      </c>
      <c r="B17" s="237">
        <v>16</v>
      </c>
      <c r="C17" s="237">
        <v>2</v>
      </c>
      <c r="D17" s="212" t="s">
        <v>47</v>
      </c>
      <c r="E17" s="212" t="s">
        <v>220</v>
      </c>
      <c r="F17" s="282" t="s">
        <v>354</v>
      </c>
      <c r="G17" s="212">
        <v>8831790.9600000009</v>
      </c>
      <c r="H17" s="212">
        <v>5843924.6200000001</v>
      </c>
      <c r="I17" s="212">
        <v>6523103.75</v>
      </c>
      <c r="J17" s="212">
        <v>688396.2</v>
      </c>
      <c r="K17" s="219">
        <v>13055424.57</v>
      </c>
      <c r="L17" s="212">
        <v>466848.8</v>
      </c>
      <c r="M17" s="212">
        <v>4780296.37</v>
      </c>
      <c r="N17" s="219"/>
      <c r="O17" s="212">
        <v>1859435.03</v>
      </c>
      <c r="P17" s="212">
        <v>1972286.8</v>
      </c>
      <c r="Q17" s="219">
        <v>3831721.83</v>
      </c>
      <c r="R17" s="212">
        <v>1275433.49</v>
      </c>
      <c r="S17" s="212">
        <v>1709856.1</v>
      </c>
      <c r="T17" s="212">
        <v>591635</v>
      </c>
      <c r="U17" s="212">
        <v>846376.59</v>
      </c>
      <c r="V17" s="212">
        <v>480295.58</v>
      </c>
      <c r="W17" s="212">
        <v>795982.38</v>
      </c>
      <c r="X17" s="212">
        <v>0</v>
      </c>
      <c r="Y17" s="212">
        <v>212206</v>
      </c>
      <c r="Z17" s="212">
        <v>0</v>
      </c>
      <c r="AA17" s="212">
        <v>209539.89</v>
      </c>
      <c r="AB17" s="212">
        <v>4477056.7500000009</v>
      </c>
      <c r="AC17" s="219">
        <v>41564464.310000002</v>
      </c>
    </row>
    <row r="18" spans="1:29">
      <c r="A18" s="294">
        <v>34</v>
      </c>
      <c r="B18" s="237">
        <v>17</v>
      </c>
      <c r="C18" s="237">
        <v>2</v>
      </c>
      <c r="D18" s="212" t="s">
        <v>53</v>
      </c>
      <c r="E18" s="212" t="s">
        <v>213</v>
      </c>
      <c r="F18" s="282" t="s">
        <v>345</v>
      </c>
      <c r="G18" s="212">
        <v>10972770.220000001</v>
      </c>
      <c r="H18" s="212">
        <v>4245818.76</v>
      </c>
      <c r="I18" s="212">
        <v>7480345.8600000003</v>
      </c>
      <c r="J18" s="212">
        <v>628028.55999999994</v>
      </c>
      <c r="K18" s="219">
        <v>12354193.180000002</v>
      </c>
      <c r="L18" s="212">
        <v>177149.73</v>
      </c>
      <c r="M18" s="212">
        <v>2784833</v>
      </c>
      <c r="N18" s="219"/>
      <c r="O18" s="212">
        <v>1378495.18</v>
      </c>
      <c r="P18" s="212">
        <v>1763371.22</v>
      </c>
      <c r="Q18" s="219">
        <v>3141866.4</v>
      </c>
      <c r="R18" s="212">
        <v>1896736.87</v>
      </c>
      <c r="S18" s="212">
        <v>1160365.72</v>
      </c>
      <c r="T18" s="212">
        <v>562615.07999999996</v>
      </c>
      <c r="U18" s="212">
        <v>740350.52</v>
      </c>
      <c r="V18" s="212">
        <v>193730.29</v>
      </c>
      <c r="W18" s="212">
        <v>1066416</v>
      </c>
      <c r="X18" s="212">
        <v>0</v>
      </c>
      <c r="Y18" s="212">
        <v>1266811.5</v>
      </c>
      <c r="Z18" s="212">
        <v>0</v>
      </c>
      <c r="AA18" s="212">
        <v>116719.24</v>
      </c>
      <c r="AB18" s="212">
        <v>3716313.6199999996</v>
      </c>
      <c r="AC18" s="219">
        <v>40150871.369999997</v>
      </c>
    </row>
    <row r="19" spans="1:29">
      <c r="A19" s="294">
        <v>75</v>
      </c>
      <c r="B19" s="237">
        <v>18</v>
      </c>
      <c r="C19" s="237">
        <v>3</v>
      </c>
      <c r="D19" s="212" t="s">
        <v>45</v>
      </c>
      <c r="E19" s="212" t="s">
        <v>189</v>
      </c>
      <c r="F19" s="282" t="s">
        <v>318</v>
      </c>
      <c r="G19" s="212">
        <v>15677171.369999999</v>
      </c>
      <c r="H19" s="212">
        <v>5022583</v>
      </c>
      <c r="I19" s="212">
        <v>7398535.25</v>
      </c>
      <c r="J19" s="212">
        <v>957215.19</v>
      </c>
      <c r="K19" s="219">
        <v>13378333.439999999</v>
      </c>
      <c r="L19" s="212">
        <v>137018</v>
      </c>
      <c r="M19" s="212">
        <v>3660196.18</v>
      </c>
      <c r="N19" s="219"/>
      <c r="O19" s="212">
        <v>1684925.1600000001</v>
      </c>
      <c r="P19" s="212">
        <v>1701188.7</v>
      </c>
      <c r="Q19" s="219">
        <v>3386113.8600000003</v>
      </c>
      <c r="R19" s="212">
        <v>2134133.2000000002</v>
      </c>
      <c r="S19" s="212">
        <v>407161</v>
      </c>
      <c r="T19" s="212">
        <v>502135.5</v>
      </c>
      <c r="U19" s="212">
        <v>1063420.44</v>
      </c>
      <c r="V19" s="212">
        <v>261650.8</v>
      </c>
      <c r="W19" s="212">
        <v>1236060</v>
      </c>
      <c r="X19" s="212">
        <v>3542.49</v>
      </c>
      <c r="Y19" s="212">
        <v>7111</v>
      </c>
      <c r="Z19" s="212">
        <v>0</v>
      </c>
      <c r="AA19" s="212">
        <v>88935.48000000001</v>
      </c>
      <c r="AB19" s="212">
        <v>4091850.14</v>
      </c>
      <c r="AC19" s="219">
        <v>46034832.899999999</v>
      </c>
    </row>
    <row r="20" spans="1:29">
      <c r="A20" s="294">
        <v>76</v>
      </c>
      <c r="B20" s="237">
        <v>19</v>
      </c>
      <c r="C20" s="237">
        <v>3</v>
      </c>
      <c r="D20" s="212" t="s">
        <v>45</v>
      </c>
      <c r="E20" s="212" t="s">
        <v>190</v>
      </c>
      <c r="F20" s="282" t="s">
        <v>319</v>
      </c>
      <c r="G20" s="212">
        <v>14605290.799999999</v>
      </c>
      <c r="H20" s="212">
        <v>5906905</v>
      </c>
      <c r="I20" s="212">
        <v>7877507</v>
      </c>
      <c r="J20" s="212">
        <v>971062.21</v>
      </c>
      <c r="K20" s="219">
        <v>14755474.210000001</v>
      </c>
      <c r="L20" s="212">
        <v>352172.14</v>
      </c>
      <c r="M20" s="212">
        <v>3100614.34</v>
      </c>
      <c r="N20" s="219"/>
      <c r="O20" s="212">
        <v>1658045.85</v>
      </c>
      <c r="P20" s="212">
        <v>3055970</v>
      </c>
      <c r="Q20" s="219">
        <v>4714015.8499999996</v>
      </c>
      <c r="R20" s="212">
        <v>1258740.1600000001</v>
      </c>
      <c r="S20" s="212">
        <v>2617351.2400000002</v>
      </c>
      <c r="T20" s="212">
        <v>442881.5</v>
      </c>
      <c r="U20" s="212">
        <v>719107.81</v>
      </c>
      <c r="V20" s="212">
        <v>377804.43</v>
      </c>
      <c r="W20" s="212">
        <v>129091.75</v>
      </c>
      <c r="X20" s="212">
        <v>0</v>
      </c>
      <c r="Y20" s="212">
        <v>362700</v>
      </c>
      <c r="Z20" s="212">
        <v>0</v>
      </c>
      <c r="AA20" s="212">
        <v>569123.55000000005</v>
      </c>
      <c r="AB20" s="212">
        <v>3381245.55</v>
      </c>
      <c r="AC20" s="219">
        <v>47385613.329999998</v>
      </c>
    </row>
    <row r="21" spans="1:29">
      <c r="A21" s="294">
        <v>82</v>
      </c>
      <c r="B21" s="237">
        <v>20</v>
      </c>
      <c r="C21" s="237">
        <v>3</v>
      </c>
      <c r="D21" s="212" t="s">
        <v>45</v>
      </c>
      <c r="E21" s="212" t="s">
        <v>196</v>
      </c>
      <c r="F21" s="282" t="s">
        <v>325</v>
      </c>
      <c r="G21" s="212">
        <v>12073161.09</v>
      </c>
      <c r="H21" s="212">
        <v>5501362.0199999996</v>
      </c>
      <c r="I21" s="212">
        <v>8770460.6699999999</v>
      </c>
      <c r="J21" s="212">
        <v>793291.45</v>
      </c>
      <c r="K21" s="219">
        <v>15065114.139999999</v>
      </c>
      <c r="L21" s="212">
        <v>164188</v>
      </c>
      <c r="M21" s="212">
        <v>3262600.73</v>
      </c>
      <c r="N21" s="219"/>
      <c r="O21" s="212">
        <v>1934905.27</v>
      </c>
      <c r="P21" s="212">
        <v>663639.80000000005</v>
      </c>
      <c r="Q21" s="219">
        <v>2598545.0700000003</v>
      </c>
      <c r="R21" s="212">
        <v>1907925.49</v>
      </c>
      <c r="S21" s="212">
        <v>2399343.62</v>
      </c>
      <c r="T21" s="212">
        <v>323525</v>
      </c>
      <c r="U21" s="212">
        <v>1261367.92</v>
      </c>
      <c r="V21" s="212">
        <v>122873.07</v>
      </c>
      <c r="W21" s="212">
        <v>1797722</v>
      </c>
      <c r="X21" s="212">
        <v>0</v>
      </c>
      <c r="Y21" s="212">
        <v>371729.92000000004</v>
      </c>
      <c r="Z21" s="212">
        <v>0</v>
      </c>
      <c r="AA21" s="212">
        <v>44557.9</v>
      </c>
      <c r="AB21" s="212">
        <v>3409911.35</v>
      </c>
      <c r="AC21" s="219">
        <v>44802565.299999997</v>
      </c>
    </row>
    <row r="22" spans="1:29">
      <c r="A22" s="294">
        <v>85</v>
      </c>
      <c r="B22" s="237">
        <v>21</v>
      </c>
      <c r="C22" s="237">
        <v>3</v>
      </c>
      <c r="D22" s="212" t="s">
        <v>45</v>
      </c>
      <c r="E22" s="212" t="s">
        <v>199</v>
      </c>
      <c r="F22" s="282" t="s">
        <v>328</v>
      </c>
      <c r="G22" s="212">
        <v>14241801.520000001</v>
      </c>
      <c r="H22" s="212">
        <v>4234459.55</v>
      </c>
      <c r="I22" s="212">
        <v>6993298.25</v>
      </c>
      <c r="J22" s="212">
        <v>822706.1</v>
      </c>
      <c r="K22" s="219">
        <v>12050463.9</v>
      </c>
      <c r="L22" s="212">
        <v>176364.9</v>
      </c>
      <c r="M22" s="212">
        <v>3084485.37</v>
      </c>
      <c r="N22" s="219"/>
      <c r="O22" s="212">
        <v>1180572.9300000002</v>
      </c>
      <c r="P22" s="212">
        <v>1618187.25</v>
      </c>
      <c r="Q22" s="219">
        <v>2798760.18</v>
      </c>
      <c r="R22" s="212">
        <v>1663314.0999999999</v>
      </c>
      <c r="S22" s="212">
        <v>1076921.28</v>
      </c>
      <c r="T22" s="212">
        <v>117278.39999999999</v>
      </c>
      <c r="U22" s="212">
        <v>971571.7</v>
      </c>
      <c r="V22" s="212">
        <v>5646</v>
      </c>
      <c r="W22" s="212">
        <v>1653883.75</v>
      </c>
      <c r="X22" s="212">
        <v>0</v>
      </c>
      <c r="Y22" s="212">
        <v>1241210.95</v>
      </c>
      <c r="Z22" s="212">
        <v>0</v>
      </c>
      <c r="AA22" s="212">
        <v>116304.33</v>
      </c>
      <c r="AB22" s="212">
        <v>1993635.46</v>
      </c>
      <c r="AC22" s="219">
        <v>41191641.840000004</v>
      </c>
    </row>
    <row r="23" spans="1:29">
      <c r="A23" s="294">
        <v>22</v>
      </c>
      <c r="B23" s="237">
        <v>22</v>
      </c>
      <c r="C23" s="237">
        <v>3</v>
      </c>
      <c r="D23" s="212" t="s">
        <v>53</v>
      </c>
      <c r="E23" s="212" t="s">
        <v>202</v>
      </c>
      <c r="F23" s="282" t="s">
        <v>333</v>
      </c>
      <c r="G23" s="212">
        <v>12991004.59</v>
      </c>
      <c r="H23" s="212">
        <v>4797441.32</v>
      </c>
      <c r="I23" s="212">
        <v>7876260.8600000003</v>
      </c>
      <c r="J23" s="212">
        <v>732210.1</v>
      </c>
      <c r="K23" s="219">
        <v>13405912.279999999</v>
      </c>
      <c r="L23" s="212">
        <v>454768</v>
      </c>
      <c r="M23" s="212">
        <v>4173375.21</v>
      </c>
      <c r="N23" s="219"/>
      <c r="O23" s="212">
        <v>1447435.4700000002</v>
      </c>
      <c r="P23" s="212">
        <v>1741270</v>
      </c>
      <c r="Q23" s="219">
        <v>3188705.47</v>
      </c>
      <c r="R23" s="212">
        <v>1652614</v>
      </c>
      <c r="S23" s="212">
        <v>6189833.21</v>
      </c>
      <c r="T23" s="212">
        <v>459070</v>
      </c>
      <c r="U23" s="212">
        <v>900773.53999999992</v>
      </c>
      <c r="V23" s="212">
        <v>363</v>
      </c>
      <c r="W23" s="212">
        <v>1911429</v>
      </c>
      <c r="X23" s="212">
        <v>0</v>
      </c>
      <c r="Y23" s="212">
        <v>4296409.3</v>
      </c>
      <c r="Z23" s="212">
        <v>0</v>
      </c>
      <c r="AA23" s="212">
        <v>51460.58</v>
      </c>
      <c r="AB23" s="212">
        <v>4730278.8500000006</v>
      </c>
      <c r="AC23" s="219">
        <v>54405997.029999994</v>
      </c>
    </row>
    <row r="24" spans="1:29">
      <c r="A24" s="294">
        <v>26</v>
      </c>
      <c r="B24" s="237">
        <v>23</v>
      </c>
      <c r="C24" s="237">
        <v>3</v>
      </c>
      <c r="D24" s="212" t="s">
        <v>53</v>
      </c>
      <c r="E24" s="212" t="s">
        <v>205</v>
      </c>
      <c r="F24" s="282" t="s">
        <v>337</v>
      </c>
      <c r="G24" s="212">
        <v>13490917.93</v>
      </c>
      <c r="H24" s="212">
        <v>4252817.5</v>
      </c>
      <c r="I24" s="212">
        <v>6850237.5300000003</v>
      </c>
      <c r="J24" s="212">
        <v>652212.49</v>
      </c>
      <c r="K24" s="219">
        <v>11755267.520000001</v>
      </c>
      <c r="L24" s="212">
        <v>267263</v>
      </c>
      <c r="M24" s="212">
        <v>3033004.6</v>
      </c>
      <c r="N24" s="219"/>
      <c r="O24" s="212">
        <v>1103729.1599999999</v>
      </c>
      <c r="P24" s="212">
        <v>1219109.46</v>
      </c>
      <c r="Q24" s="219">
        <v>2322838.62</v>
      </c>
      <c r="R24" s="212">
        <v>1708215.8</v>
      </c>
      <c r="S24" s="212">
        <v>1040747.99</v>
      </c>
      <c r="T24" s="212">
        <v>360828.7</v>
      </c>
      <c r="U24" s="212">
        <v>629605.2300000001</v>
      </c>
      <c r="V24" s="212">
        <v>123921.09</v>
      </c>
      <c r="W24" s="212">
        <v>2258415.66</v>
      </c>
      <c r="X24" s="212">
        <v>0</v>
      </c>
      <c r="Y24" s="212">
        <v>1523467</v>
      </c>
      <c r="Z24" s="212">
        <v>0</v>
      </c>
      <c r="AA24" s="212">
        <v>99022.65</v>
      </c>
      <c r="AB24" s="212">
        <v>2807703.4999999995</v>
      </c>
      <c r="AC24" s="219">
        <v>41421219.290000014</v>
      </c>
    </row>
    <row r="25" spans="1:29">
      <c r="A25" s="294">
        <v>37</v>
      </c>
      <c r="B25" s="237">
        <v>24</v>
      </c>
      <c r="C25" s="237">
        <v>3</v>
      </c>
      <c r="D25" s="212" t="s">
        <v>49</v>
      </c>
      <c r="E25" s="212" t="s">
        <v>223</v>
      </c>
      <c r="F25" s="282" t="s">
        <v>357</v>
      </c>
      <c r="G25" s="212">
        <v>15234097.77</v>
      </c>
      <c r="H25" s="212">
        <v>5492827</v>
      </c>
      <c r="I25" s="212">
        <v>6997395.7199999997</v>
      </c>
      <c r="J25" s="212">
        <v>1021328.8099999999</v>
      </c>
      <c r="K25" s="219">
        <v>13511551.529999999</v>
      </c>
      <c r="L25" s="212">
        <v>302343</v>
      </c>
      <c r="M25" s="212">
        <v>2896112.77</v>
      </c>
      <c r="N25" s="219"/>
      <c r="O25" s="212">
        <v>1555333.5</v>
      </c>
      <c r="P25" s="212">
        <v>1908910.76</v>
      </c>
      <c r="Q25" s="219">
        <v>3464244.26</v>
      </c>
      <c r="R25" s="212">
        <v>1703084.9</v>
      </c>
      <c r="S25" s="212">
        <v>4173464.88</v>
      </c>
      <c r="T25" s="212">
        <v>495798.5</v>
      </c>
      <c r="U25" s="212">
        <v>977869.07</v>
      </c>
      <c r="V25" s="212">
        <v>73118.33</v>
      </c>
      <c r="W25" s="212">
        <v>701608</v>
      </c>
      <c r="X25" s="212">
        <v>0</v>
      </c>
      <c r="Y25" s="212">
        <v>407830</v>
      </c>
      <c r="Z25" s="212">
        <v>0</v>
      </c>
      <c r="AA25" s="212">
        <v>89712.98000000001</v>
      </c>
      <c r="AB25" s="212">
        <v>2342232.5399999996</v>
      </c>
      <c r="AC25" s="219">
        <v>46373068.529999994</v>
      </c>
    </row>
    <row r="26" spans="1:29">
      <c r="A26" s="294">
        <v>46</v>
      </c>
      <c r="B26" s="237">
        <v>25</v>
      </c>
      <c r="C26" s="237">
        <v>3</v>
      </c>
      <c r="D26" s="212" t="s">
        <v>49</v>
      </c>
      <c r="E26" s="212" t="s">
        <v>231</v>
      </c>
      <c r="F26" s="282" t="s">
        <v>366</v>
      </c>
      <c r="G26" s="212">
        <v>17437409.069999997</v>
      </c>
      <c r="H26" s="212">
        <v>6769495.8600000003</v>
      </c>
      <c r="I26" s="212">
        <v>9036986</v>
      </c>
      <c r="J26" s="212">
        <v>1032163.2</v>
      </c>
      <c r="K26" s="219">
        <v>16838645.059999999</v>
      </c>
      <c r="L26" s="212">
        <v>199188</v>
      </c>
      <c r="M26" s="212">
        <v>3989632.92</v>
      </c>
      <c r="N26" s="219"/>
      <c r="O26" s="212">
        <v>2568363.36</v>
      </c>
      <c r="P26" s="212">
        <v>3041390</v>
      </c>
      <c r="Q26" s="219">
        <v>5609753.3599999994</v>
      </c>
      <c r="R26" s="212">
        <v>2194926.0499999998</v>
      </c>
      <c r="S26" s="212">
        <v>1811073.26</v>
      </c>
      <c r="T26" s="212">
        <v>560763.19999999995</v>
      </c>
      <c r="U26" s="212">
        <v>993386.85</v>
      </c>
      <c r="V26" s="212">
        <v>307142.45</v>
      </c>
      <c r="W26" s="212">
        <v>821124.25</v>
      </c>
      <c r="X26" s="212">
        <v>0</v>
      </c>
      <c r="Y26" s="212">
        <v>2787345</v>
      </c>
      <c r="Z26" s="212">
        <v>0</v>
      </c>
      <c r="AA26" s="212">
        <v>304370.96999999997</v>
      </c>
      <c r="AB26" s="212">
        <v>2695417.6299999994</v>
      </c>
      <c r="AC26" s="219">
        <v>56550178.07</v>
      </c>
    </row>
    <row r="27" spans="1:29">
      <c r="A27" s="294">
        <v>49</v>
      </c>
      <c r="B27" s="237">
        <v>26</v>
      </c>
      <c r="C27" s="237">
        <v>3</v>
      </c>
      <c r="D27" s="212" t="s">
        <v>49</v>
      </c>
      <c r="E27" s="212" t="s">
        <v>233</v>
      </c>
      <c r="F27" s="282" t="s">
        <v>369</v>
      </c>
      <c r="G27" s="212">
        <v>15980837.84</v>
      </c>
      <c r="H27" s="212">
        <v>6678633.3799999999</v>
      </c>
      <c r="I27" s="212">
        <v>8167828.2400000002</v>
      </c>
      <c r="J27" s="212">
        <v>1043981.8800000001</v>
      </c>
      <c r="K27" s="219">
        <v>15890443.500000002</v>
      </c>
      <c r="L27" s="212">
        <v>111125.86</v>
      </c>
      <c r="M27" s="212">
        <v>5964897.5099999998</v>
      </c>
      <c r="N27" s="219"/>
      <c r="O27" s="212">
        <v>3520581.45</v>
      </c>
      <c r="P27" s="212">
        <v>2504809.25</v>
      </c>
      <c r="Q27" s="219">
        <v>6025390.7000000002</v>
      </c>
      <c r="R27" s="212">
        <v>1773763.8499999999</v>
      </c>
      <c r="S27" s="212">
        <v>1950956.68</v>
      </c>
      <c r="T27" s="212">
        <v>940460</v>
      </c>
      <c r="U27" s="212">
        <v>1114385.1499999999</v>
      </c>
      <c r="V27" s="212">
        <v>58382.7</v>
      </c>
      <c r="W27" s="212">
        <v>737717.9</v>
      </c>
      <c r="X27" s="212">
        <v>0</v>
      </c>
      <c r="Y27" s="212">
        <v>845492</v>
      </c>
      <c r="Z27" s="212">
        <v>0</v>
      </c>
      <c r="AA27" s="212">
        <v>134486.13</v>
      </c>
      <c r="AB27" s="212">
        <v>4096444.9800000004</v>
      </c>
      <c r="AC27" s="219">
        <v>55624784.800000012</v>
      </c>
    </row>
    <row r="28" spans="1:29">
      <c r="A28" s="294">
        <v>50</v>
      </c>
      <c r="B28" s="237">
        <v>27</v>
      </c>
      <c r="C28" s="237">
        <v>3</v>
      </c>
      <c r="D28" s="212" t="s">
        <v>49</v>
      </c>
      <c r="E28" s="212" t="s">
        <v>234</v>
      </c>
      <c r="F28" s="282" t="s">
        <v>370</v>
      </c>
      <c r="G28" s="212">
        <v>14155585.450000001</v>
      </c>
      <c r="H28" s="212">
        <v>7379323</v>
      </c>
      <c r="I28" s="212">
        <v>8044241.5</v>
      </c>
      <c r="J28" s="212">
        <v>1065796.5</v>
      </c>
      <c r="K28" s="219">
        <v>16489361</v>
      </c>
      <c r="L28" s="212">
        <v>324138</v>
      </c>
      <c r="M28" s="212">
        <v>3216592.11</v>
      </c>
      <c r="N28" s="219"/>
      <c r="O28" s="212">
        <v>1822074.27</v>
      </c>
      <c r="P28" s="212">
        <v>1854933.2</v>
      </c>
      <c r="Q28" s="219">
        <v>3677007.4699999997</v>
      </c>
      <c r="R28" s="212">
        <v>2652764.8299999996</v>
      </c>
      <c r="S28" s="212">
        <v>1066721.47</v>
      </c>
      <c r="T28" s="212">
        <v>395545</v>
      </c>
      <c r="U28" s="212">
        <v>1111269.57</v>
      </c>
      <c r="V28" s="212">
        <v>48634.14</v>
      </c>
      <c r="W28" s="212">
        <v>930930.05</v>
      </c>
      <c r="X28" s="212">
        <v>0</v>
      </c>
      <c r="Y28" s="212">
        <v>249320</v>
      </c>
      <c r="Z28" s="212">
        <v>0</v>
      </c>
      <c r="AA28" s="212">
        <v>76781.279999999999</v>
      </c>
      <c r="AB28" s="212">
        <v>5274078.5899999989</v>
      </c>
      <c r="AC28" s="219">
        <v>49668728.959999993</v>
      </c>
    </row>
    <row r="29" spans="1:29">
      <c r="A29" s="294">
        <v>2</v>
      </c>
      <c r="B29" s="237">
        <v>28</v>
      </c>
      <c r="C29" s="237">
        <v>3</v>
      </c>
      <c r="D29" s="212" t="s">
        <v>51</v>
      </c>
      <c r="E29" s="212" t="s">
        <v>238</v>
      </c>
      <c r="F29" s="282" t="s">
        <v>374</v>
      </c>
      <c r="G29" s="212">
        <v>19551443.689999998</v>
      </c>
      <c r="H29" s="212">
        <v>7363030</v>
      </c>
      <c r="I29" s="212">
        <v>7376858</v>
      </c>
      <c r="J29" s="212">
        <v>1016515.9</v>
      </c>
      <c r="K29" s="219">
        <v>15756403.9</v>
      </c>
      <c r="L29" s="212">
        <v>303131</v>
      </c>
      <c r="M29" s="212">
        <v>6018448.8899999997</v>
      </c>
      <c r="N29" s="219"/>
      <c r="O29" s="212">
        <v>3495905.2399999998</v>
      </c>
      <c r="P29" s="212">
        <v>990483.73</v>
      </c>
      <c r="Q29" s="219">
        <v>4486388.97</v>
      </c>
      <c r="R29" s="212">
        <v>2730471.41</v>
      </c>
      <c r="S29" s="212">
        <v>8106076.9500000002</v>
      </c>
      <c r="T29" s="212">
        <v>750086.5</v>
      </c>
      <c r="U29" s="212">
        <v>2024157.09</v>
      </c>
      <c r="V29" s="212">
        <v>60036</v>
      </c>
      <c r="W29" s="212">
        <v>183600</v>
      </c>
      <c r="X29" s="212">
        <v>0</v>
      </c>
      <c r="Y29" s="212">
        <v>4214988.66</v>
      </c>
      <c r="Z29" s="212">
        <v>0</v>
      </c>
      <c r="AA29" s="212">
        <v>14253.650000000001</v>
      </c>
      <c r="AB29" s="212">
        <v>4076158.4599999995</v>
      </c>
      <c r="AC29" s="219">
        <v>68275645.170000002</v>
      </c>
    </row>
    <row r="30" spans="1:29">
      <c r="A30" s="294">
        <v>3</v>
      </c>
      <c r="B30" s="237">
        <v>29</v>
      </c>
      <c r="C30" s="237">
        <v>3</v>
      </c>
      <c r="D30" s="212" t="s">
        <v>51</v>
      </c>
      <c r="E30" s="212" t="s">
        <v>239</v>
      </c>
      <c r="F30" s="282" t="s">
        <v>375</v>
      </c>
      <c r="G30" s="212">
        <v>20814826.400000002</v>
      </c>
      <c r="H30" s="212">
        <v>6128775.1200000001</v>
      </c>
      <c r="I30" s="212">
        <v>7899484.3900000006</v>
      </c>
      <c r="J30" s="212">
        <v>1169827.42</v>
      </c>
      <c r="K30" s="219">
        <v>15198086.930000002</v>
      </c>
      <c r="L30" s="212">
        <v>114176</v>
      </c>
      <c r="M30" s="212">
        <v>4404688.2</v>
      </c>
      <c r="N30" s="219"/>
      <c r="O30" s="212">
        <v>1847933.62</v>
      </c>
      <c r="P30" s="212">
        <v>3992406.5</v>
      </c>
      <c r="Q30" s="219">
        <v>5840340.1200000001</v>
      </c>
      <c r="R30" s="212">
        <v>2509513.06</v>
      </c>
      <c r="S30" s="212">
        <v>3638119.46</v>
      </c>
      <c r="T30" s="212">
        <v>1119585</v>
      </c>
      <c r="U30" s="212">
        <v>1338125.2</v>
      </c>
      <c r="V30" s="212">
        <v>399</v>
      </c>
      <c r="W30" s="212">
        <v>1612679.77</v>
      </c>
      <c r="X30" s="212">
        <v>0</v>
      </c>
      <c r="Y30" s="212">
        <v>2963476.75</v>
      </c>
      <c r="Z30" s="212">
        <v>0</v>
      </c>
      <c r="AA30" s="212">
        <v>29000.34</v>
      </c>
      <c r="AB30" s="212">
        <v>1979758.38</v>
      </c>
      <c r="AC30" s="219">
        <v>61562774.610000022</v>
      </c>
    </row>
    <row r="31" spans="1:29">
      <c r="A31" s="294">
        <v>52</v>
      </c>
      <c r="B31" s="237">
        <v>30</v>
      </c>
      <c r="C31" s="237">
        <v>3</v>
      </c>
      <c r="D31" s="212" t="s">
        <v>49</v>
      </c>
      <c r="E31" s="212" t="s">
        <v>236</v>
      </c>
      <c r="F31" s="282" t="s">
        <v>372</v>
      </c>
      <c r="G31" s="212">
        <v>14263099.280000001</v>
      </c>
      <c r="H31" s="212">
        <v>6330039.3499999996</v>
      </c>
      <c r="I31" s="212">
        <v>8944172.5</v>
      </c>
      <c r="J31" s="212">
        <v>962760.39999999991</v>
      </c>
      <c r="K31" s="219">
        <v>16236972.25</v>
      </c>
      <c r="L31" s="212">
        <v>180799</v>
      </c>
      <c r="M31" s="212">
        <v>4147194.83</v>
      </c>
      <c r="N31" s="219"/>
      <c r="O31" s="212">
        <v>2461662.73</v>
      </c>
      <c r="P31" s="212">
        <v>2378713.6800000002</v>
      </c>
      <c r="Q31" s="219">
        <v>4840376.41</v>
      </c>
      <c r="R31" s="212">
        <v>2586927.75</v>
      </c>
      <c r="S31" s="212">
        <v>1102119.5</v>
      </c>
      <c r="T31" s="212">
        <v>362302.6</v>
      </c>
      <c r="U31" s="212">
        <v>1056967.69</v>
      </c>
      <c r="V31" s="212">
        <v>40119.72</v>
      </c>
      <c r="W31" s="212">
        <v>1277204.7</v>
      </c>
      <c r="X31" s="212">
        <v>224600</v>
      </c>
      <c r="Y31" s="212">
        <v>29539</v>
      </c>
      <c r="Z31" s="212">
        <v>0</v>
      </c>
      <c r="AA31" s="212">
        <v>73000.76999999999</v>
      </c>
      <c r="AB31" s="212">
        <v>5067476.9799999995</v>
      </c>
      <c r="AC31" s="219">
        <v>51488700.479999997</v>
      </c>
    </row>
    <row r="32" spans="1:29">
      <c r="A32" s="294">
        <v>27</v>
      </c>
      <c r="B32" s="237">
        <v>31</v>
      </c>
      <c r="C32" s="237">
        <v>4</v>
      </c>
      <c r="D32" s="212" t="s">
        <v>53</v>
      </c>
      <c r="E32" s="212" t="s">
        <v>206</v>
      </c>
      <c r="F32" s="282" t="s">
        <v>338</v>
      </c>
      <c r="G32" s="212">
        <v>15380874.560000001</v>
      </c>
      <c r="H32" s="212">
        <v>4577098.97</v>
      </c>
      <c r="I32" s="212">
        <v>8592137.2699999996</v>
      </c>
      <c r="J32" s="212">
        <v>718431.45</v>
      </c>
      <c r="K32" s="219">
        <v>13887667.689999998</v>
      </c>
      <c r="L32" s="212">
        <v>76884</v>
      </c>
      <c r="M32" s="212">
        <v>5795281.9400000004</v>
      </c>
      <c r="N32" s="219"/>
      <c r="O32" s="212">
        <v>1856022.17</v>
      </c>
      <c r="P32" s="212">
        <v>2813265.96</v>
      </c>
      <c r="Q32" s="219">
        <v>4669288.13</v>
      </c>
      <c r="R32" s="212">
        <v>2253782.08</v>
      </c>
      <c r="S32" s="212">
        <v>1390788.1500000001</v>
      </c>
      <c r="T32" s="212">
        <v>98590</v>
      </c>
      <c r="U32" s="212">
        <v>915661.65</v>
      </c>
      <c r="V32" s="212">
        <v>119346.2</v>
      </c>
      <c r="W32" s="212">
        <v>464877</v>
      </c>
      <c r="X32" s="212">
        <v>0</v>
      </c>
      <c r="Y32" s="212">
        <v>2072703.21</v>
      </c>
      <c r="Z32" s="212">
        <v>0</v>
      </c>
      <c r="AA32" s="212">
        <v>517760.02</v>
      </c>
      <c r="AB32" s="212">
        <v>4353218.9000000004</v>
      </c>
      <c r="AC32" s="219">
        <v>51996723.530000001</v>
      </c>
    </row>
    <row r="33" spans="1:29">
      <c r="A33" s="294">
        <v>29</v>
      </c>
      <c r="B33" s="237">
        <v>32</v>
      </c>
      <c r="C33" s="237">
        <v>4</v>
      </c>
      <c r="D33" s="212" t="s">
        <v>53</v>
      </c>
      <c r="E33" s="212" t="s">
        <v>208</v>
      </c>
      <c r="F33" s="282" t="s">
        <v>340</v>
      </c>
      <c r="G33" s="212">
        <v>16680442.34</v>
      </c>
      <c r="H33" s="212">
        <v>2910584.44</v>
      </c>
      <c r="I33" s="212">
        <v>9174538.5</v>
      </c>
      <c r="J33" s="212">
        <v>790380.11</v>
      </c>
      <c r="K33" s="219">
        <v>12875503.049999999</v>
      </c>
      <c r="L33" s="212">
        <v>185510.49</v>
      </c>
      <c r="M33" s="212">
        <v>3466922.56</v>
      </c>
      <c r="N33" s="219"/>
      <c r="O33" s="212">
        <v>2760989.25</v>
      </c>
      <c r="P33" s="212">
        <v>1567394</v>
      </c>
      <c r="Q33" s="219">
        <v>4328383.25</v>
      </c>
      <c r="R33" s="212">
        <v>3201029.4699999997</v>
      </c>
      <c r="S33" s="212">
        <v>360272.62</v>
      </c>
      <c r="T33" s="212">
        <v>348314</v>
      </c>
      <c r="U33" s="212">
        <v>640709.64</v>
      </c>
      <c r="V33" s="212">
        <v>90747.77</v>
      </c>
      <c r="W33" s="212">
        <v>246815</v>
      </c>
      <c r="X33" s="212">
        <v>0</v>
      </c>
      <c r="Y33" s="212">
        <v>493486</v>
      </c>
      <c r="Z33" s="212">
        <v>0</v>
      </c>
      <c r="AA33" s="212">
        <v>120779.31</v>
      </c>
      <c r="AB33" s="212">
        <v>3008671.5199999991</v>
      </c>
      <c r="AC33" s="219">
        <v>46047587.019999996</v>
      </c>
    </row>
    <row r="34" spans="1:29">
      <c r="A34" s="294">
        <v>30</v>
      </c>
      <c r="B34" s="237">
        <v>33</v>
      </c>
      <c r="C34" s="237">
        <v>4</v>
      </c>
      <c r="D34" s="212" t="s">
        <v>53</v>
      </c>
      <c r="E34" s="212" t="s">
        <v>209</v>
      </c>
      <c r="F34" s="282" t="s">
        <v>341</v>
      </c>
      <c r="G34" s="212">
        <v>15347167.42</v>
      </c>
      <c r="H34" s="212">
        <v>5277521</v>
      </c>
      <c r="I34" s="212">
        <v>9620598.4700000007</v>
      </c>
      <c r="J34" s="212">
        <v>869640.17999999993</v>
      </c>
      <c r="K34" s="219">
        <v>15767759.65</v>
      </c>
      <c r="L34" s="212">
        <v>237936.8</v>
      </c>
      <c r="M34" s="212">
        <v>3109462.37</v>
      </c>
      <c r="N34" s="219"/>
      <c r="O34" s="212">
        <v>1777538.99</v>
      </c>
      <c r="P34" s="212">
        <v>2447340.1</v>
      </c>
      <c r="Q34" s="219">
        <v>4224879.09</v>
      </c>
      <c r="R34" s="212">
        <v>2581036.37</v>
      </c>
      <c r="S34" s="212">
        <v>3572217.14</v>
      </c>
      <c r="T34" s="212">
        <v>618099.80000000005</v>
      </c>
      <c r="U34" s="212">
        <v>1049549.6400000001</v>
      </c>
      <c r="V34" s="212">
        <v>145060.91999999998</v>
      </c>
      <c r="W34" s="212">
        <v>2557233.52</v>
      </c>
      <c r="X34" s="212">
        <v>0</v>
      </c>
      <c r="Y34" s="212">
        <v>786932.24</v>
      </c>
      <c r="Z34" s="212">
        <v>0</v>
      </c>
      <c r="AA34" s="212">
        <v>288775.77</v>
      </c>
      <c r="AB34" s="212">
        <v>2948928.45</v>
      </c>
      <c r="AC34" s="219">
        <v>53235039.180000007</v>
      </c>
    </row>
    <row r="35" spans="1:29">
      <c r="A35" s="294">
        <v>56</v>
      </c>
      <c r="B35" s="237">
        <v>34</v>
      </c>
      <c r="C35" s="237">
        <v>4</v>
      </c>
      <c r="D35" s="212" t="s">
        <v>47</v>
      </c>
      <c r="E35" s="212" t="s">
        <v>217</v>
      </c>
      <c r="F35" s="282" t="s">
        <v>349</v>
      </c>
      <c r="G35" s="212">
        <v>15008647.76</v>
      </c>
      <c r="H35" s="212">
        <v>7153077.1800000006</v>
      </c>
      <c r="I35" s="212">
        <v>10855699.59</v>
      </c>
      <c r="J35" s="212">
        <v>1046362.28</v>
      </c>
      <c r="K35" s="219">
        <v>19055139.050000001</v>
      </c>
      <c r="L35" s="212">
        <v>207763.25</v>
      </c>
      <c r="M35" s="212">
        <v>4405985.24</v>
      </c>
      <c r="N35" s="219"/>
      <c r="O35" s="212">
        <v>2139448.83</v>
      </c>
      <c r="P35" s="212">
        <v>3347856</v>
      </c>
      <c r="Q35" s="219">
        <v>5487304.8300000001</v>
      </c>
      <c r="R35" s="212">
        <v>2412893.25</v>
      </c>
      <c r="S35" s="212">
        <v>1123775.28</v>
      </c>
      <c r="T35" s="212">
        <v>132740</v>
      </c>
      <c r="U35" s="212">
        <v>1352942.89</v>
      </c>
      <c r="V35" s="212">
        <v>36</v>
      </c>
      <c r="W35" s="212">
        <v>1200800.46</v>
      </c>
      <c r="X35" s="212">
        <v>0</v>
      </c>
      <c r="Y35" s="212">
        <v>3480907.54</v>
      </c>
      <c r="Z35" s="212">
        <v>0</v>
      </c>
      <c r="AA35" s="212">
        <v>183853.34000000003</v>
      </c>
      <c r="AB35" s="212">
        <v>7799476.8799999999</v>
      </c>
      <c r="AC35" s="219">
        <v>61852265.770000011</v>
      </c>
    </row>
    <row r="36" spans="1:29">
      <c r="A36" s="294">
        <v>19</v>
      </c>
      <c r="B36" s="237">
        <v>35</v>
      </c>
      <c r="C36" s="237">
        <v>4</v>
      </c>
      <c r="D36" s="212" t="s">
        <v>55</v>
      </c>
      <c r="E36" s="212" t="s">
        <v>176</v>
      </c>
      <c r="F36" s="282" t="s">
        <v>303</v>
      </c>
      <c r="G36" s="212">
        <v>18367517.949999999</v>
      </c>
      <c r="H36" s="212">
        <v>5991580</v>
      </c>
      <c r="I36" s="212">
        <v>10128576.219999999</v>
      </c>
      <c r="J36" s="212">
        <v>1071109.8</v>
      </c>
      <c r="K36" s="219">
        <v>17191266.02</v>
      </c>
      <c r="L36" s="212">
        <v>144719</v>
      </c>
      <c r="M36" s="212">
        <v>3483121.92</v>
      </c>
      <c r="N36" s="219"/>
      <c r="O36" s="212">
        <v>1113138.6099999999</v>
      </c>
      <c r="P36" s="212">
        <v>2250542.5</v>
      </c>
      <c r="Q36" s="219">
        <v>3363681.11</v>
      </c>
      <c r="R36" s="212">
        <v>2565920.34</v>
      </c>
      <c r="S36" s="212">
        <v>6226334.6800000006</v>
      </c>
      <c r="T36" s="212">
        <v>976890</v>
      </c>
      <c r="U36" s="212">
        <v>1342145.02</v>
      </c>
      <c r="V36" s="212">
        <v>32468.69</v>
      </c>
      <c r="W36" s="212">
        <v>3306383.58</v>
      </c>
      <c r="X36" s="212">
        <v>0</v>
      </c>
      <c r="Y36" s="212">
        <v>2038439.12</v>
      </c>
      <c r="Z36" s="212">
        <v>0</v>
      </c>
      <c r="AA36" s="212">
        <v>109771.44</v>
      </c>
      <c r="AB36" s="212">
        <v>2294182.09</v>
      </c>
      <c r="AC36" s="219">
        <v>61442840.959999993</v>
      </c>
    </row>
    <row r="37" spans="1:29">
      <c r="A37" s="294">
        <v>36</v>
      </c>
      <c r="B37" s="237">
        <v>36</v>
      </c>
      <c r="C37" s="237">
        <v>4</v>
      </c>
      <c r="D37" s="212" t="s">
        <v>49</v>
      </c>
      <c r="E37" s="212" t="s">
        <v>222</v>
      </c>
      <c r="F37" s="282" t="s">
        <v>356</v>
      </c>
      <c r="G37" s="212">
        <v>18528630.099999998</v>
      </c>
      <c r="H37" s="212">
        <v>5756091.5300000003</v>
      </c>
      <c r="I37" s="212">
        <v>11016129</v>
      </c>
      <c r="J37" s="212">
        <v>1140496.8</v>
      </c>
      <c r="K37" s="219">
        <v>17912717.330000002</v>
      </c>
      <c r="L37" s="212">
        <v>315430</v>
      </c>
      <c r="M37" s="212">
        <v>5324841.6900000004</v>
      </c>
      <c r="N37" s="219"/>
      <c r="O37" s="212">
        <v>3562971.8</v>
      </c>
      <c r="P37" s="212">
        <v>1893510.76</v>
      </c>
      <c r="Q37" s="219">
        <v>5456482.5599999996</v>
      </c>
      <c r="R37" s="212">
        <v>4963456.18</v>
      </c>
      <c r="S37" s="212">
        <v>3568029.51</v>
      </c>
      <c r="T37" s="212">
        <v>779306.1</v>
      </c>
      <c r="U37" s="212">
        <v>1374841.06</v>
      </c>
      <c r="V37" s="212">
        <v>610534.56000000006</v>
      </c>
      <c r="W37" s="212">
        <v>811501.5</v>
      </c>
      <c r="X37" s="212">
        <v>26890</v>
      </c>
      <c r="Y37" s="212">
        <v>230640.39</v>
      </c>
      <c r="Z37" s="212">
        <v>0</v>
      </c>
      <c r="AA37" s="212">
        <v>120963.84</v>
      </c>
      <c r="AB37" s="212">
        <v>3832278.5300000003</v>
      </c>
      <c r="AC37" s="219">
        <v>63856543.350000009</v>
      </c>
    </row>
    <row r="38" spans="1:29">
      <c r="A38" s="294">
        <v>40</v>
      </c>
      <c r="B38" s="237">
        <v>37</v>
      </c>
      <c r="C38" s="237">
        <v>4</v>
      </c>
      <c r="D38" s="212" t="s">
        <v>49</v>
      </c>
      <c r="E38" s="212" t="s">
        <v>226</v>
      </c>
      <c r="F38" s="282" t="s">
        <v>360</v>
      </c>
      <c r="G38" s="212">
        <v>18570399.329999998</v>
      </c>
      <c r="H38" s="212">
        <v>7203710.96</v>
      </c>
      <c r="I38" s="212">
        <v>10239706.949999999</v>
      </c>
      <c r="J38" s="212">
        <v>1222086.7</v>
      </c>
      <c r="K38" s="219">
        <v>18665504.609999999</v>
      </c>
      <c r="L38" s="212">
        <v>154757.82999999999</v>
      </c>
      <c r="M38" s="212">
        <v>6431047.1200000001</v>
      </c>
      <c r="N38" s="219"/>
      <c r="O38" s="212">
        <v>2082589.75</v>
      </c>
      <c r="P38" s="212">
        <v>2419219.5</v>
      </c>
      <c r="Q38" s="219">
        <v>4501809.25</v>
      </c>
      <c r="R38" s="212">
        <v>4209225.5500000007</v>
      </c>
      <c r="S38" s="212">
        <v>4384388.25</v>
      </c>
      <c r="T38" s="212">
        <v>1035600</v>
      </c>
      <c r="U38" s="212">
        <v>1503927.49</v>
      </c>
      <c r="V38" s="212">
        <v>160182.98000000001</v>
      </c>
      <c r="W38" s="212">
        <v>1792340.75</v>
      </c>
      <c r="X38" s="212">
        <v>0</v>
      </c>
      <c r="Y38" s="212">
        <v>413061</v>
      </c>
      <c r="Z38" s="212">
        <v>17313.04</v>
      </c>
      <c r="AA38" s="212">
        <v>88379.540000000008</v>
      </c>
      <c r="AB38" s="212">
        <v>5120543.79</v>
      </c>
      <c r="AC38" s="219">
        <v>67048480.529999994</v>
      </c>
    </row>
    <row r="39" spans="1:29">
      <c r="A39" s="294">
        <v>43</v>
      </c>
      <c r="B39" s="237">
        <v>38</v>
      </c>
      <c r="C39" s="237">
        <v>4</v>
      </c>
      <c r="D39" s="212" t="s">
        <v>49</v>
      </c>
      <c r="E39" s="212" t="s">
        <v>228</v>
      </c>
      <c r="F39" s="282" t="s">
        <v>363</v>
      </c>
      <c r="G39" s="212">
        <v>17435368.119999997</v>
      </c>
      <c r="H39" s="212">
        <v>6588474</v>
      </c>
      <c r="I39" s="212">
        <v>9062053.8399999999</v>
      </c>
      <c r="J39" s="212">
        <v>1130184.2200000002</v>
      </c>
      <c r="K39" s="219">
        <v>16780712.059999999</v>
      </c>
      <c r="L39" s="212">
        <v>311613</v>
      </c>
      <c r="M39" s="212">
        <v>5273170.5199999996</v>
      </c>
      <c r="N39" s="219"/>
      <c r="O39" s="212">
        <v>1872812.8499999999</v>
      </c>
      <c r="P39" s="212">
        <v>3253494.72</v>
      </c>
      <c r="Q39" s="219">
        <v>5126307.57</v>
      </c>
      <c r="R39" s="212">
        <v>2969812.26</v>
      </c>
      <c r="S39" s="212">
        <v>2317041.7000000002</v>
      </c>
      <c r="T39" s="212">
        <v>560307.16</v>
      </c>
      <c r="U39" s="212">
        <v>1306556.8599999999</v>
      </c>
      <c r="V39" s="212">
        <v>72613.679999999993</v>
      </c>
      <c r="W39" s="212">
        <v>526559.18999999994</v>
      </c>
      <c r="X39" s="212">
        <v>0</v>
      </c>
      <c r="Y39" s="212">
        <v>227002</v>
      </c>
      <c r="Z39" s="212">
        <v>0</v>
      </c>
      <c r="AA39" s="212">
        <v>352934.42</v>
      </c>
      <c r="AB39" s="212">
        <v>4932227.32</v>
      </c>
      <c r="AC39" s="219">
        <v>58192225.859999985</v>
      </c>
    </row>
    <row r="40" spans="1:29">
      <c r="A40" s="294">
        <v>4</v>
      </c>
      <c r="B40" s="237">
        <v>39</v>
      </c>
      <c r="C40" s="237">
        <v>4</v>
      </c>
      <c r="D40" s="212" t="s">
        <v>51</v>
      </c>
      <c r="E40" s="212" t="s">
        <v>240</v>
      </c>
      <c r="F40" s="282" t="s">
        <v>376</v>
      </c>
      <c r="G40" s="212">
        <v>20934702.370000001</v>
      </c>
      <c r="H40" s="212">
        <v>4780354</v>
      </c>
      <c r="I40" s="212">
        <v>8191837.5</v>
      </c>
      <c r="J40" s="212">
        <v>1328743.77</v>
      </c>
      <c r="K40" s="219">
        <v>14300935.27</v>
      </c>
      <c r="L40" s="212">
        <v>156692</v>
      </c>
      <c r="M40" s="212">
        <v>5571919.79</v>
      </c>
      <c r="N40" s="219"/>
      <c r="O40" s="212">
        <v>1186743.21</v>
      </c>
      <c r="P40" s="212">
        <v>4040159.5</v>
      </c>
      <c r="Q40" s="219">
        <v>5226902.71</v>
      </c>
      <c r="R40" s="212">
        <v>3545932.0500000003</v>
      </c>
      <c r="S40" s="212">
        <v>12540893.799999999</v>
      </c>
      <c r="T40" s="212">
        <v>569218</v>
      </c>
      <c r="U40" s="212">
        <v>1077495.82</v>
      </c>
      <c r="V40" s="212">
        <v>45047.22</v>
      </c>
      <c r="W40" s="212">
        <v>643354</v>
      </c>
      <c r="X40" s="212">
        <v>0</v>
      </c>
      <c r="Y40" s="212">
        <v>522630</v>
      </c>
      <c r="Z40" s="212">
        <v>0</v>
      </c>
      <c r="AA40" s="212">
        <v>34736.14</v>
      </c>
      <c r="AB40" s="212">
        <v>3663236.4</v>
      </c>
      <c r="AC40" s="219">
        <v>68833695.569999993</v>
      </c>
    </row>
    <row r="41" spans="1:29">
      <c r="A41" s="294">
        <v>9</v>
      </c>
      <c r="B41" s="237">
        <v>40</v>
      </c>
      <c r="C41" s="237">
        <v>4</v>
      </c>
      <c r="D41" s="212" t="s">
        <v>51</v>
      </c>
      <c r="E41" s="212" t="s">
        <v>244</v>
      </c>
      <c r="F41" s="282" t="s">
        <v>381</v>
      </c>
      <c r="G41" s="212">
        <v>20183297.59</v>
      </c>
      <c r="H41" s="212">
        <v>6458776</v>
      </c>
      <c r="I41" s="212">
        <v>8742338.5</v>
      </c>
      <c r="J41" s="212">
        <v>1190569.5999999999</v>
      </c>
      <c r="K41" s="219">
        <v>16391684.1</v>
      </c>
      <c r="L41" s="212">
        <v>307145</v>
      </c>
      <c r="M41" s="212">
        <v>6062576.7999999998</v>
      </c>
      <c r="N41" s="219"/>
      <c r="O41" s="212">
        <v>1980766.5799999998</v>
      </c>
      <c r="P41" s="212">
        <v>2436273.5</v>
      </c>
      <c r="Q41" s="219">
        <v>4417040.08</v>
      </c>
      <c r="R41" s="212">
        <v>3533237.91</v>
      </c>
      <c r="S41" s="212">
        <v>5707560.29</v>
      </c>
      <c r="T41" s="212">
        <v>1197397</v>
      </c>
      <c r="U41" s="212">
        <v>1038323.2500000001</v>
      </c>
      <c r="V41" s="212">
        <v>70890.710000000006</v>
      </c>
      <c r="W41" s="212">
        <v>3997898.5</v>
      </c>
      <c r="X41" s="212">
        <v>0</v>
      </c>
      <c r="Y41" s="212">
        <v>718094</v>
      </c>
      <c r="Z41" s="212">
        <v>0</v>
      </c>
      <c r="AA41" s="212">
        <v>69536.87</v>
      </c>
      <c r="AB41" s="212">
        <v>3507869.14</v>
      </c>
      <c r="AC41" s="219">
        <v>67202551.23999998</v>
      </c>
    </row>
    <row r="42" spans="1:29">
      <c r="A42" s="294">
        <v>33</v>
      </c>
      <c r="B42" s="237">
        <v>41</v>
      </c>
      <c r="C42" s="237">
        <v>4</v>
      </c>
      <c r="D42" s="212" t="s">
        <v>53</v>
      </c>
      <c r="E42" s="212" t="s">
        <v>212</v>
      </c>
      <c r="F42" s="282" t="s">
        <v>344</v>
      </c>
      <c r="G42" s="212">
        <v>15803609.75</v>
      </c>
      <c r="H42" s="212">
        <v>5200890</v>
      </c>
      <c r="I42" s="212">
        <v>9188731.5</v>
      </c>
      <c r="J42" s="212">
        <v>898555.76</v>
      </c>
      <c r="K42" s="219">
        <v>15288177.26</v>
      </c>
      <c r="L42" s="212">
        <v>187722</v>
      </c>
      <c r="M42" s="212">
        <v>4593184.58</v>
      </c>
      <c r="N42" s="219"/>
      <c r="O42" s="212">
        <v>4145600.65</v>
      </c>
      <c r="P42" s="212">
        <v>2205164</v>
      </c>
      <c r="Q42" s="219">
        <v>6350764.6500000004</v>
      </c>
      <c r="R42" s="212">
        <v>2620535.6</v>
      </c>
      <c r="S42" s="212">
        <v>2301237.33</v>
      </c>
      <c r="T42" s="212">
        <v>494732</v>
      </c>
      <c r="U42" s="212">
        <v>1159384.32</v>
      </c>
      <c r="V42" s="212">
        <v>167470.45000000001</v>
      </c>
      <c r="W42" s="212">
        <v>586859</v>
      </c>
      <c r="X42" s="212">
        <v>0</v>
      </c>
      <c r="Y42" s="212">
        <v>3742446</v>
      </c>
      <c r="Z42" s="212">
        <v>0</v>
      </c>
      <c r="AA42" s="212">
        <v>64196.840000000004</v>
      </c>
      <c r="AB42" s="212">
        <v>4577856.88</v>
      </c>
      <c r="AC42" s="219">
        <v>57938176.660000004</v>
      </c>
    </row>
    <row r="43" spans="1:29">
      <c r="A43" s="294">
        <v>67</v>
      </c>
      <c r="B43" s="237">
        <v>42</v>
      </c>
      <c r="C43" s="237">
        <v>4</v>
      </c>
      <c r="D43" s="212" t="s">
        <v>88</v>
      </c>
      <c r="E43" s="212" t="s">
        <v>182</v>
      </c>
      <c r="F43" s="282" t="s">
        <v>310</v>
      </c>
      <c r="G43" s="212">
        <v>13999853.76</v>
      </c>
      <c r="H43" s="212">
        <v>7161564.8399999999</v>
      </c>
      <c r="I43" s="212">
        <v>10200337</v>
      </c>
      <c r="J43" s="212">
        <v>1027974.35</v>
      </c>
      <c r="K43" s="219">
        <v>18389876.190000001</v>
      </c>
      <c r="L43" s="212">
        <v>619967.9</v>
      </c>
      <c r="M43" s="212">
        <v>5302523.09</v>
      </c>
      <c r="N43" s="219"/>
      <c r="O43" s="212">
        <v>2261049.7600000002</v>
      </c>
      <c r="P43" s="212">
        <v>4573975.0199999996</v>
      </c>
      <c r="Q43" s="219">
        <v>6835024.7799999993</v>
      </c>
      <c r="R43" s="212">
        <v>2627411.5499999998</v>
      </c>
      <c r="S43" s="212">
        <v>1705198.67</v>
      </c>
      <c r="T43" s="212">
        <v>385014</v>
      </c>
      <c r="U43" s="212">
        <v>1440931.91</v>
      </c>
      <c r="V43" s="212">
        <v>628801</v>
      </c>
      <c r="W43" s="212">
        <v>1186744.55</v>
      </c>
      <c r="X43" s="212">
        <v>0</v>
      </c>
      <c r="Y43" s="212">
        <v>323470</v>
      </c>
      <c r="Z43" s="212">
        <v>0</v>
      </c>
      <c r="AA43" s="212">
        <v>638164.32000000007</v>
      </c>
      <c r="AB43" s="212">
        <v>4950582.1400000015</v>
      </c>
      <c r="AC43" s="219">
        <v>59033563.859999992</v>
      </c>
    </row>
    <row r="44" spans="1:29">
      <c r="A44" s="294">
        <v>77</v>
      </c>
      <c r="B44" s="237">
        <v>43</v>
      </c>
      <c r="C44" s="237">
        <v>5</v>
      </c>
      <c r="D44" s="212" t="s">
        <v>45</v>
      </c>
      <c r="E44" s="212" t="s">
        <v>191</v>
      </c>
      <c r="F44" s="282" t="s">
        <v>320</v>
      </c>
      <c r="G44" s="212">
        <v>20442027.440000001</v>
      </c>
      <c r="H44" s="212">
        <v>6435586.2300000004</v>
      </c>
      <c r="I44" s="212">
        <v>8801295.0700000003</v>
      </c>
      <c r="J44" s="212">
        <v>1239671.8500000001</v>
      </c>
      <c r="K44" s="219">
        <v>16476553.15</v>
      </c>
      <c r="L44" s="212">
        <v>205726.87</v>
      </c>
      <c r="M44" s="212">
        <v>6097195.4400000004</v>
      </c>
      <c r="N44" s="219"/>
      <c r="O44" s="212">
        <v>1840427.39</v>
      </c>
      <c r="P44" s="212">
        <v>2832434.44</v>
      </c>
      <c r="Q44" s="219">
        <v>4672861.83</v>
      </c>
      <c r="R44" s="212">
        <v>2651238.5</v>
      </c>
      <c r="S44" s="212">
        <v>1625220.8800000001</v>
      </c>
      <c r="T44" s="212">
        <v>740580</v>
      </c>
      <c r="U44" s="212">
        <v>1135954.4900000002</v>
      </c>
      <c r="V44" s="212">
        <v>44923.77</v>
      </c>
      <c r="W44" s="212">
        <v>868667.2</v>
      </c>
      <c r="X44" s="212">
        <v>0</v>
      </c>
      <c r="Y44" s="212">
        <v>1462838.65</v>
      </c>
      <c r="Z44" s="212">
        <v>0</v>
      </c>
      <c r="AA44" s="212">
        <v>281969.53000000003</v>
      </c>
      <c r="AB44" s="212">
        <v>4752391.7299999995</v>
      </c>
      <c r="AC44" s="219">
        <v>61458149.480000004</v>
      </c>
    </row>
    <row r="45" spans="1:29">
      <c r="A45" s="294">
        <v>17</v>
      </c>
      <c r="B45" s="237">
        <v>44</v>
      </c>
      <c r="C45" s="237">
        <v>5</v>
      </c>
      <c r="D45" s="212" t="s">
        <v>55</v>
      </c>
      <c r="E45" s="212" t="s">
        <v>174</v>
      </c>
      <c r="F45" s="282" t="s">
        <v>301</v>
      </c>
      <c r="G45" s="212">
        <v>18487837.260000005</v>
      </c>
      <c r="H45" s="212">
        <v>7016419.8000000007</v>
      </c>
      <c r="I45" s="212">
        <v>10538505.9</v>
      </c>
      <c r="J45" s="212">
        <v>1524746.16</v>
      </c>
      <c r="K45" s="219">
        <v>19079671.860000003</v>
      </c>
      <c r="L45" s="212">
        <v>270287.55</v>
      </c>
      <c r="M45" s="212">
        <v>5694519.1500000004</v>
      </c>
      <c r="N45" s="219"/>
      <c r="O45" s="212">
        <v>1984302.0800000001</v>
      </c>
      <c r="P45" s="212">
        <v>2518588.46</v>
      </c>
      <c r="Q45" s="219">
        <v>4502890.54</v>
      </c>
      <c r="R45" s="212">
        <v>2495322.31</v>
      </c>
      <c r="S45" s="212">
        <v>5239468.22</v>
      </c>
      <c r="T45" s="212">
        <v>1915366.5</v>
      </c>
      <c r="U45" s="212">
        <v>1457987.04</v>
      </c>
      <c r="V45" s="212">
        <v>404104.35</v>
      </c>
      <c r="W45" s="212">
        <v>4196688.66</v>
      </c>
      <c r="X45" s="212">
        <v>0</v>
      </c>
      <c r="Y45" s="212">
        <v>1080155</v>
      </c>
      <c r="Z45" s="212">
        <v>0</v>
      </c>
      <c r="AA45" s="212">
        <v>167346.33000000002</v>
      </c>
      <c r="AB45" s="212">
        <v>4425215.5599999987</v>
      </c>
      <c r="AC45" s="219">
        <v>69416860.329999998</v>
      </c>
    </row>
    <row r="46" spans="1:29">
      <c r="A46" s="294">
        <v>18</v>
      </c>
      <c r="B46" s="237">
        <v>45</v>
      </c>
      <c r="C46" s="237">
        <v>5</v>
      </c>
      <c r="D46" s="212" t="s">
        <v>55</v>
      </c>
      <c r="E46" s="212" t="s">
        <v>175</v>
      </c>
      <c r="F46" s="282" t="s">
        <v>302</v>
      </c>
      <c r="G46" s="212">
        <v>17134824.100000001</v>
      </c>
      <c r="H46" s="212">
        <v>5090182</v>
      </c>
      <c r="I46" s="212">
        <v>11741257.5</v>
      </c>
      <c r="J46" s="212">
        <v>1047947.94</v>
      </c>
      <c r="K46" s="219">
        <v>17879387.440000001</v>
      </c>
      <c r="L46" s="212">
        <v>284565.40000000002</v>
      </c>
      <c r="M46" s="212">
        <v>7138457.6900000004</v>
      </c>
      <c r="N46" s="219"/>
      <c r="O46" s="212">
        <v>3962315.54</v>
      </c>
      <c r="P46" s="212">
        <v>1616154</v>
      </c>
      <c r="Q46" s="219">
        <v>5578469.54</v>
      </c>
      <c r="R46" s="212">
        <v>3058301.17</v>
      </c>
      <c r="S46" s="212">
        <v>4171745.6899999995</v>
      </c>
      <c r="T46" s="212">
        <v>2164128.6</v>
      </c>
      <c r="U46" s="212">
        <v>965338.64000000013</v>
      </c>
      <c r="V46" s="212">
        <v>94780.12</v>
      </c>
      <c r="W46" s="212">
        <v>2708103.59</v>
      </c>
      <c r="X46" s="212">
        <v>0</v>
      </c>
      <c r="Y46" s="212">
        <v>1061902.42</v>
      </c>
      <c r="Z46" s="212">
        <v>0</v>
      </c>
      <c r="AA46" s="212">
        <v>312331.58999999997</v>
      </c>
      <c r="AB46" s="212">
        <v>4674475.79</v>
      </c>
      <c r="AC46" s="219">
        <v>67226811.780000016</v>
      </c>
    </row>
    <row r="47" spans="1:29">
      <c r="A47" s="294">
        <v>48</v>
      </c>
      <c r="B47" s="237">
        <v>46</v>
      </c>
      <c r="C47" s="237">
        <v>5</v>
      </c>
      <c r="D47" s="212" t="s">
        <v>49</v>
      </c>
      <c r="E47" s="212" t="s">
        <v>232</v>
      </c>
      <c r="F47" s="282" t="s">
        <v>368</v>
      </c>
      <c r="G47" s="212">
        <v>23201649.030000001</v>
      </c>
      <c r="H47" s="212">
        <v>6440472.71</v>
      </c>
      <c r="I47" s="212">
        <v>8515448</v>
      </c>
      <c r="J47" s="212">
        <v>1357704.3</v>
      </c>
      <c r="K47" s="219">
        <v>16313625.010000002</v>
      </c>
      <c r="L47" s="212">
        <v>116094.1</v>
      </c>
      <c r="M47" s="212">
        <v>4921243.12</v>
      </c>
      <c r="N47" s="219"/>
      <c r="O47" s="212">
        <v>1887540.0299999998</v>
      </c>
      <c r="P47" s="212">
        <v>2812553.2</v>
      </c>
      <c r="Q47" s="219">
        <v>4700093.2300000004</v>
      </c>
      <c r="R47" s="212">
        <v>2260094.1</v>
      </c>
      <c r="S47" s="212">
        <v>2823152.88</v>
      </c>
      <c r="T47" s="212">
        <v>790357</v>
      </c>
      <c r="U47" s="212">
        <v>1572792.73</v>
      </c>
      <c r="V47" s="212">
        <v>43104.7</v>
      </c>
      <c r="W47" s="212">
        <v>717257.95</v>
      </c>
      <c r="X47" s="212">
        <v>0</v>
      </c>
      <c r="Y47" s="212">
        <v>26500</v>
      </c>
      <c r="Z47" s="212">
        <v>0</v>
      </c>
      <c r="AA47" s="212">
        <v>214991.29</v>
      </c>
      <c r="AB47" s="212">
        <v>4086225.0400000005</v>
      </c>
      <c r="AC47" s="219">
        <v>61787180.180000015</v>
      </c>
    </row>
    <row r="48" spans="1:29">
      <c r="A48" s="294">
        <v>6</v>
      </c>
      <c r="B48" s="237">
        <v>47</v>
      </c>
      <c r="C48" s="237">
        <v>5</v>
      </c>
      <c r="D48" s="212" t="s">
        <v>51</v>
      </c>
      <c r="E48" s="212" t="s">
        <v>241</v>
      </c>
      <c r="F48" s="282" t="s">
        <v>378</v>
      </c>
      <c r="G48" s="212">
        <v>22154701.289999999</v>
      </c>
      <c r="H48" s="212">
        <v>5625989.7300000004</v>
      </c>
      <c r="I48" s="212">
        <v>9181668.0500000007</v>
      </c>
      <c r="J48" s="212">
        <v>1211463.0899999999</v>
      </c>
      <c r="K48" s="219">
        <v>16019120.870000001</v>
      </c>
      <c r="L48" s="212">
        <v>288844.74</v>
      </c>
      <c r="M48" s="212">
        <v>8526655.8499999996</v>
      </c>
      <c r="N48" s="219"/>
      <c r="O48" s="212">
        <v>5689110.1899999995</v>
      </c>
      <c r="P48" s="212">
        <v>2837198.25</v>
      </c>
      <c r="Q48" s="219">
        <v>8526308.4399999995</v>
      </c>
      <c r="R48" s="212">
        <v>2367343.85</v>
      </c>
      <c r="S48" s="212">
        <v>1634007.04</v>
      </c>
      <c r="T48" s="212">
        <v>641467.9</v>
      </c>
      <c r="U48" s="212">
        <v>1512564.7799999998</v>
      </c>
      <c r="V48" s="212">
        <v>131476.24000000002</v>
      </c>
      <c r="W48" s="212">
        <v>4904638.42</v>
      </c>
      <c r="X48" s="212">
        <v>0</v>
      </c>
      <c r="Y48" s="212">
        <v>3617831.1599999997</v>
      </c>
      <c r="Z48" s="212">
        <v>0</v>
      </c>
      <c r="AA48" s="212">
        <v>795442.28999999992</v>
      </c>
      <c r="AB48" s="212">
        <v>2545362.17</v>
      </c>
      <c r="AC48" s="219">
        <v>73665765.040000007</v>
      </c>
    </row>
    <row r="49" spans="1:29">
      <c r="A49" s="294">
        <v>10</v>
      </c>
      <c r="B49" s="237">
        <v>48</v>
      </c>
      <c r="C49" s="237">
        <v>5</v>
      </c>
      <c r="D49" s="212" t="s">
        <v>51</v>
      </c>
      <c r="E49" s="212" t="s">
        <v>245</v>
      </c>
      <c r="F49" s="282" t="s">
        <v>382</v>
      </c>
      <c r="G49" s="212">
        <v>18794746.800000001</v>
      </c>
      <c r="H49" s="212">
        <v>8503846.620000001</v>
      </c>
      <c r="I49" s="212">
        <v>12575523.59</v>
      </c>
      <c r="J49" s="212">
        <v>1238470.8</v>
      </c>
      <c r="K49" s="219">
        <v>22317841.010000002</v>
      </c>
      <c r="L49" s="212">
        <v>389794.63</v>
      </c>
      <c r="M49" s="212">
        <v>7001523.5899999999</v>
      </c>
      <c r="N49" s="219"/>
      <c r="O49" s="212">
        <v>1372107.42</v>
      </c>
      <c r="P49" s="212">
        <v>5660374.8399999999</v>
      </c>
      <c r="Q49" s="219">
        <v>7032482.2599999998</v>
      </c>
      <c r="R49" s="212">
        <v>5186874.41</v>
      </c>
      <c r="S49" s="212">
        <v>5499828.7300000004</v>
      </c>
      <c r="T49" s="212">
        <v>696026</v>
      </c>
      <c r="U49" s="212">
        <v>1629543.5</v>
      </c>
      <c r="V49" s="212">
        <v>196956.88999999998</v>
      </c>
      <c r="W49" s="212">
        <v>1244694.5</v>
      </c>
      <c r="X49" s="212">
        <v>0</v>
      </c>
      <c r="Y49" s="212">
        <v>3741600.28</v>
      </c>
      <c r="Z49" s="212">
        <v>0</v>
      </c>
      <c r="AA49" s="212">
        <v>91721.96</v>
      </c>
      <c r="AB49" s="212">
        <v>6495929.9300000006</v>
      </c>
      <c r="AC49" s="219">
        <v>80319564.49000001</v>
      </c>
    </row>
    <row r="50" spans="1:29">
      <c r="A50" s="294">
        <v>64</v>
      </c>
      <c r="B50" s="237">
        <v>49</v>
      </c>
      <c r="C50" s="237">
        <v>6</v>
      </c>
      <c r="D50" s="212" t="s">
        <v>88</v>
      </c>
      <c r="E50" s="212" t="s">
        <v>179</v>
      </c>
      <c r="F50" s="282" t="s">
        <v>307</v>
      </c>
      <c r="G50" s="212">
        <v>22099717.720000003</v>
      </c>
      <c r="H50" s="212">
        <v>5689845</v>
      </c>
      <c r="I50" s="212">
        <v>11251228</v>
      </c>
      <c r="J50" s="212">
        <v>1276938.6199999999</v>
      </c>
      <c r="K50" s="219">
        <v>18218011.620000001</v>
      </c>
      <c r="L50" s="212">
        <v>96037.2</v>
      </c>
      <c r="M50" s="212">
        <v>9402126.2599999998</v>
      </c>
      <c r="N50" s="219"/>
      <c r="O50" s="212">
        <v>2880327.89</v>
      </c>
      <c r="P50" s="212">
        <v>2964380.56</v>
      </c>
      <c r="Q50" s="219">
        <v>5844708.4500000002</v>
      </c>
      <c r="R50" s="212">
        <v>3262467.1799999997</v>
      </c>
      <c r="S50" s="212">
        <v>3436884.25</v>
      </c>
      <c r="T50" s="212">
        <v>1223792.6000000001</v>
      </c>
      <c r="U50" s="212">
        <v>2030046.4500000002</v>
      </c>
      <c r="V50" s="212">
        <v>250011.28</v>
      </c>
      <c r="W50" s="212">
        <v>1572412.5</v>
      </c>
      <c r="X50" s="212">
        <v>0</v>
      </c>
      <c r="Y50" s="212">
        <v>375400</v>
      </c>
      <c r="Z50" s="212">
        <v>0</v>
      </c>
      <c r="AA50" s="212">
        <v>89727.63</v>
      </c>
      <c r="AB50" s="212">
        <v>6475074.8599999994</v>
      </c>
      <c r="AC50" s="219">
        <v>74376418.000000015</v>
      </c>
    </row>
    <row r="51" spans="1:29">
      <c r="A51" s="294">
        <v>66</v>
      </c>
      <c r="B51" s="237">
        <v>50</v>
      </c>
      <c r="C51" s="237">
        <v>6</v>
      </c>
      <c r="D51" s="212" t="s">
        <v>88</v>
      </c>
      <c r="E51" s="212" t="s">
        <v>181</v>
      </c>
      <c r="F51" s="282" t="s">
        <v>309</v>
      </c>
      <c r="G51" s="212">
        <v>22354744.100000001</v>
      </c>
      <c r="H51" s="212">
        <v>6975569.7400000002</v>
      </c>
      <c r="I51" s="212">
        <v>13965021.810000001</v>
      </c>
      <c r="J51" s="212">
        <v>1329779.56</v>
      </c>
      <c r="K51" s="219">
        <v>22270371.109999999</v>
      </c>
      <c r="L51" s="212">
        <v>237372.48</v>
      </c>
      <c r="M51" s="212">
        <v>8555800.6699999999</v>
      </c>
      <c r="N51" s="219"/>
      <c r="O51" s="212">
        <v>3863238.3999999994</v>
      </c>
      <c r="P51" s="212">
        <v>3429071.6</v>
      </c>
      <c r="Q51" s="219">
        <v>7292310</v>
      </c>
      <c r="R51" s="212">
        <v>5546961.6699999999</v>
      </c>
      <c r="S51" s="212">
        <v>3156824.34</v>
      </c>
      <c r="T51" s="212">
        <v>1451927</v>
      </c>
      <c r="U51" s="212">
        <v>1480875.97</v>
      </c>
      <c r="V51" s="212">
        <v>553623.05000000005</v>
      </c>
      <c r="W51" s="212">
        <v>2304842.84</v>
      </c>
      <c r="X51" s="212">
        <v>0</v>
      </c>
      <c r="Y51" s="212">
        <v>1509416</v>
      </c>
      <c r="Z51" s="212">
        <v>0</v>
      </c>
      <c r="AA51" s="212">
        <v>193597.97000000003</v>
      </c>
      <c r="AB51" s="212">
        <v>5830305.7199999997</v>
      </c>
      <c r="AC51" s="219">
        <v>82738972.920000002</v>
      </c>
    </row>
    <row r="52" spans="1:29">
      <c r="A52" s="294">
        <v>73</v>
      </c>
      <c r="B52" s="237">
        <v>51</v>
      </c>
      <c r="C52" s="237">
        <v>6</v>
      </c>
      <c r="D52" s="212" t="s">
        <v>45</v>
      </c>
      <c r="E52" s="212" t="s">
        <v>187</v>
      </c>
      <c r="F52" s="282" t="s">
        <v>316</v>
      </c>
      <c r="G52" s="212">
        <v>19236660.629999999</v>
      </c>
      <c r="H52" s="212">
        <v>6014783.75</v>
      </c>
      <c r="I52" s="212">
        <v>10223750.25</v>
      </c>
      <c r="J52" s="212">
        <v>1173457.28</v>
      </c>
      <c r="K52" s="219">
        <v>17411991.280000001</v>
      </c>
      <c r="L52" s="212">
        <v>91354.4</v>
      </c>
      <c r="M52" s="212">
        <v>6313736.0099999998</v>
      </c>
      <c r="N52" s="219"/>
      <c r="O52" s="212">
        <v>2130852.3200000003</v>
      </c>
      <c r="P52" s="212">
        <v>2992151.47</v>
      </c>
      <c r="Q52" s="219">
        <v>5123003.790000001</v>
      </c>
      <c r="R52" s="212">
        <v>1710867.8399999999</v>
      </c>
      <c r="S52" s="212">
        <v>2103142.39</v>
      </c>
      <c r="T52" s="212">
        <v>340540</v>
      </c>
      <c r="U52" s="212">
        <v>1655775.32</v>
      </c>
      <c r="V52" s="212">
        <v>204635.53</v>
      </c>
      <c r="W52" s="212">
        <v>1176113.95</v>
      </c>
      <c r="X52" s="212">
        <v>0</v>
      </c>
      <c r="Y52" s="212">
        <v>418635</v>
      </c>
      <c r="Z52" s="212">
        <v>0</v>
      </c>
      <c r="AA52" s="212">
        <v>215228.45</v>
      </c>
      <c r="AB52" s="212">
        <v>5482222.4500000002</v>
      </c>
      <c r="AC52" s="219">
        <v>61483907.039999999</v>
      </c>
    </row>
    <row r="53" spans="1:29">
      <c r="A53" s="294">
        <v>24</v>
      </c>
      <c r="B53" s="237">
        <v>52</v>
      </c>
      <c r="C53" s="237">
        <v>6</v>
      </c>
      <c r="D53" s="212" t="s">
        <v>53</v>
      </c>
      <c r="E53" s="212" t="s">
        <v>204</v>
      </c>
      <c r="F53" s="282" t="s">
        <v>335</v>
      </c>
      <c r="G53" s="212">
        <v>16747897.65</v>
      </c>
      <c r="H53" s="212">
        <v>6901796.6900000004</v>
      </c>
      <c r="I53" s="212">
        <v>12174077.460000001</v>
      </c>
      <c r="J53" s="212">
        <v>1031222.2</v>
      </c>
      <c r="K53" s="219">
        <v>20107096.350000001</v>
      </c>
      <c r="L53" s="212">
        <v>221167.96</v>
      </c>
      <c r="M53" s="212">
        <v>5001211.99</v>
      </c>
      <c r="N53" s="219"/>
      <c r="O53" s="212">
        <v>2908947.6900000004</v>
      </c>
      <c r="P53" s="212">
        <v>2596205.1</v>
      </c>
      <c r="Q53" s="219">
        <v>5505152.790000001</v>
      </c>
      <c r="R53" s="212">
        <v>2510319.7599999998</v>
      </c>
      <c r="S53" s="212">
        <v>2261537.9900000002</v>
      </c>
      <c r="T53" s="212">
        <v>959091.5</v>
      </c>
      <c r="U53" s="212">
        <v>1727201.15</v>
      </c>
      <c r="V53" s="212">
        <v>314693.42</v>
      </c>
      <c r="W53" s="212">
        <v>112379.5</v>
      </c>
      <c r="X53" s="212">
        <v>0</v>
      </c>
      <c r="Y53" s="212">
        <v>1708353</v>
      </c>
      <c r="Z53" s="212">
        <v>0</v>
      </c>
      <c r="AA53" s="212">
        <v>212055.3</v>
      </c>
      <c r="AB53" s="212">
        <v>5114645.7000000011</v>
      </c>
      <c r="AC53" s="219">
        <v>62502804.060000002</v>
      </c>
    </row>
    <row r="54" spans="1:29">
      <c r="A54" s="294">
        <v>14</v>
      </c>
      <c r="B54" s="237">
        <v>53</v>
      </c>
      <c r="C54" s="237">
        <v>6</v>
      </c>
      <c r="D54" s="212" t="s">
        <v>55</v>
      </c>
      <c r="E54" s="212" t="s">
        <v>171</v>
      </c>
      <c r="F54" s="282" t="s">
        <v>298</v>
      </c>
      <c r="G54" s="212">
        <v>17586792.84</v>
      </c>
      <c r="H54" s="212">
        <v>6179481</v>
      </c>
      <c r="I54" s="212">
        <v>10927496.5</v>
      </c>
      <c r="J54" s="212">
        <v>1136981.8</v>
      </c>
      <c r="K54" s="219">
        <v>18243959.300000001</v>
      </c>
      <c r="L54" s="212">
        <v>130825.5</v>
      </c>
      <c r="M54" s="212">
        <v>6999837.6799999997</v>
      </c>
      <c r="N54" s="219"/>
      <c r="O54" s="212">
        <v>3098685.83</v>
      </c>
      <c r="P54" s="212">
        <v>3519297.19</v>
      </c>
      <c r="Q54" s="219">
        <v>6617983.0199999996</v>
      </c>
      <c r="R54" s="212">
        <v>2238005.5</v>
      </c>
      <c r="S54" s="212">
        <v>5464131.0099999998</v>
      </c>
      <c r="T54" s="212">
        <v>2219940</v>
      </c>
      <c r="U54" s="212">
        <v>1550277.64</v>
      </c>
      <c r="V54" s="212">
        <v>212858.49</v>
      </c>
      <c r="W54" s="212">
        <v>6257238.6500000004</v>
      </c>
      <c r="X54" s="212">
        <v>0</v>
      </c>
      <c r="Y54" s="212">
        <v>1357575.45</v>
      </c>
      <c r="Z54" s="212">
        <v>0</v>
      </c>
      <c r="AA54" s="212">
        <v>975740.68</v>
      </c>
      <c r="AB54" s="212">
        <v>3921041.5600000005</v>
      </c>
      <c r="AC54" s="219">
        <v>73776207.320000023</v>
      </c>
    </row>
    <row r="55" spans="1:29">
      <c r="A55" s="294">
        <v>7</v>
      </c>
      <c r="B55" s="237">
        <v>54</v>
      </c>
      <c r="C55" s="237">
        <v>6</v>
      </c>
      <c r="D55" s="212" t="s">
        <v>51</v>
      </c>
      <c r="E55" s="212" t="s">
        <v>242</v>
      </c>
      <c r="F55" s="282" t="s">
        <v>379</v>
      </c>
      <c r="G55" s="212">
        <v>29343409.899999999</v>
      </c>
      <c r="H55" s="212">
        <v>5459605</v>
      </c>
      <c r="I55" s="212">
        <v>13827621.5</v>
      </c>
      <c r="J55" s="212">
        <v>1689580.8900000001</v>
      </c>
      <c r="K55" s="219">
        <v>20976807.390000001</v>
      </c>
      <c r="L55" s="212">
        <v>382454.9</v>
      </c>
      <c r="M55" s="212">
        <v>7151401.4800000004</v>
      </c>
      <c r="N55" s="219"/>
      <c r="O55" s="212">
        <v>2418474.0999999996</v>
      </c>
      <c r="P55" s="212">
        <v>3506637.7</v>
      </c>
      <c r="Q55" s="219">
        <v>5925111.7999999998</v>
      </c>
      <c r="R55" s="212">
        <v>4177651.06</v>
      </c>
      <c r="S55" s="212">
        <v>1849098.12</v>
      </c>
      <c r="T55" s="212">
        <v>2588052.1</v>
      </c>
      <c r="U55" s="212">
        <v>1437036.76</v>
      </c>
      <c r="V55" s="212">
        <v>240012</v>
      </c>
      <c r="W55" s="212">
        <v>5854813.6500000004</v>
      </c>
      <c r="X55" s="212">
        <v>0</v>
      </c>
      <c r="Y55" s="212">
        <v>11562442.4</v>
      </c>
      <c r="Z55" s="212">
        <v>0</v>
      </c>
      <c r="AA55" s="212">
        <v>28979.079999999998</v>
      </c>
      <c r="AB55" s="212">
        <v>3023280.22</v>
      </c>
      <c r="AC55" s="219">
        <v>94540550.860000014</v>
      </c>
    </row>
    <row r="56" spans="1:29">
      <c r="A56" s="294">
        <v>69</v>
      </c>
      <c r="B56" s="237">
        <v>55</v>
      </c>
      <c r="C56" s="237">
        <v>7</v>
      </c>
      <c r="D56" s="212" t="s">
        <v>45</v>
      </c>
      <c r="E56" s="212" t="s">
        <v>184</v>
      </c>
      <c r="F56" s="282" t="s">
        <v>312</v>
      </c>
      <c r="G56" s="212">
        <v>23292272.960000001</v>
      </c>
      <c r="H56" s="212">
        <v>8812613.3200000003</v>
      </c>
      <c r="I56" s="212">
        <v>12615304.890000001</v>
      </c>
      <c r="J56" s="212">
        <v>1448147.4</v>
      </c>
      <c r="K56" s="219">
        <v>22876065.609999999</v>
      </c>
      <c r="L56" s="212">
        <v>187879.9</v>
      </c>
      <c r="M56" s="212">
        <v>8684865.6799999997</v>
      </c>
      <c r="N56" s="219"/>
      <c r="O56" s="212">
        <v>3316957.9499999997</v>
      </c>
      <c r="P56" s="212">
        <v>3332267.25</v>
      </c>
      <c r="Q56" s="219">
        <v>6649225.1999999993</v>
      </c>
      <c r="R56" s="212">
        <v>3434200.17</v>
      </c>
      <c r="S56" s="212">
        <v>2665216.15</v>
      </c>
      <c r="T56" s="212">
        <v>1510039.7</v>
      </c>
      <c r="U56" s="212">
        <v>2106486.5699999998</v>
      </c>
      <c r="V56" s="212">
        <v>30</v>
      </c>
      <c r="W56" s="212">
        <v>660558.25</v>
      </c>
      <c r="X56" s="212">
        <v>0</v>
      </c>
      <c r="Y56" s="212">
        <v>562378.46</v>
      </c>
      <c r="Z56" s="212">
        <v>0</v>
      </c>
      <c r="AA56" s="212">
        <v>161366.64000000001</v>
      </c>
      <c r="AB56" s="212">
        <v>5546571.96</v>
      </c>
      <c r="AC56" s="219">
        <v>78337157.249999985</v>
      </c>
    </row>
    <row r="57" spans="1:29">
      <c r="A57" s="294">
        <v>70</v>
      </c>
      <c r="B57" s="237">
        <v>56</v>
      </c>
      <c r="C57" s="237">
        <v>7</v>
      </c>
      <c r="D57" s="212" t="s">
        <v>45</v>
      </c>
      <c r="E57" s="212" t="s">
        <v>185</v>
      </c>
      <c r="F57" s="282" t="s">
        <v>313</v>
      </c>
      <c r="G57" s="212">
        <v>23840013.120000005</v>
      </c>
      <c r="H57" s="212">
        <v>9437948.2799999993</v>
      </c>
      <c r="I57" s="212">
        <v>10613923.890000001</v>
      </c>
      <c r="J57" s="212">
        <v>1621452.38</v>
      </c>
      <c r="K57" s="219">
        <v>21673324.550000001</v>
      </c>
      <c r="L57" s="212">
        <v>277255.96000000002</v>
      </c>
      <c r="M57" s="212">
        <v>6107582.1900000004</v>
      </c>
      <c r="N57" s="219"/>
      <c r="O57" s="212">
        <v>3163637.23</v>
      </c>
      <c r="P57" s="212">
        <v>2740966.9</v>
      </c>
      <c r="Q57" s="219">
        <v>5904604.1299999999</v>
      </c>
      <c r="R57" s="212">
        <v>3183039.59</v>
      </c>
      <c r="S57" s="212">
        <v>1157783.33</v>
      </c>
      <c r="T57" s="212">
        <v>540020</v>
      </c>
      <c r="U57" s="212">
        <v>1368157.1</v>
      </c>
      <c r="V57" s="212">
        <v>120866.01000000001</v>
      </c>
      <c r="W57" s="212">
        <v>1285860.1000000001</v>
      </c>
      <c r="X57" s="212">
        <v>0</v>
      </c>
      <c r="Y57" s="212">
        <v>1425988.05</v>
      </c>
      <c r="Z57" s="212">
        <v>0</v>
      </c>
      <c r="AA57" s="212">
        <v>268219.63</v>
      </c>
      <c r="AB57" s="212">
        <v>3559245.61</v>
      </c>
      <c r="AC57" s="219">
        <v>70711959.370000005</v>
      </c>
    </row>
    <row r="58" spans="1:29">
      <c r="A58" s="294">
        <v>78</v>
      </c>
      <c r="B58" s="237">
        <v>57</v>
      </c>
      <c r="C58" s="237">
        <v>7</v>
      </c>
      <c r="D58" s="212" t="s">
        <v>45</v>
      </c>
      <c r="E58" s="212" t="s">
        <v>192</v>
      </c>
      <c r="F58" s="282" t="s">
        <v>321</v>
      </c>
      <c r="G58" s="212">
        <v>23397717.109999999</v>
      </c>
      <c r="H58" s="212">
        <v>7677239.7899999991</v>
      </c>
      <c r="I58" s="212">
        <v>11346934.25</v>
      </c>
      <c r="J58" s="212">
        <v>1316508.9500000002</v>
      </c>
      <c r="K58" s="219">
        <v>20340682.989999998</v>
      </c>
      <c r="L58" s="212">
        <v>51263</v>
      </c>
      <c r="M58" s="212">
        <v>7656750.79</v>
      </c>
      <c r="N58" s="219"/>
      <c r="O58" s="212">
        <v>2669418.5099999998</v>
      </c>
      <c r="P58" s="212">
        <v>4251029</v>
      </c>
      <c r="Q58" s="219">
        <v>6920447.5099999998</v>
      </c>
      <c r="R58" s="212">
        <v>10036801.119999999</v>
      </c>
      <c r="S58" s="212">
        <v>12863068.85</v>
      </c>
      <c r="T58" s="212">
        <v>1114020</v>
      </c>
      <c r="U58" s="212">
        <v>1885797.44</v>
      </c>
      <c r="V58" s="212">
        <v>923.02</v>
      </c>
      <c r="W58" s="212">
        <v>1543561.17</v>
      </c>
      <c r="X58" s="212">
        <v>0</v>
      </c>
      <c r="Y58" s="212">
        <v>3568931.27</v>
      </c>
      <c r="Z58" s="212">
        <v>0</v>
      </c>
      <c r="AA58" s="212">
        <v>588382.12</v>
      </c>
      <c r="AB58" s="212">
        <v>5184681.4899999993</v>
      </c>
      <c r="AC58" s="219">
        <v>95153027.87999998</v>
      </c>
    </row>
    <row r="59" spans="1:29">
      <c r="A59" s="294">
        <v>80</v>
      </c>
      <c r="B59" s="237">
        <v>58</v>
      </c>
      <c r="C59" s="237">
        <v>7</v>
      </c>
      <c r="D59" s="212" t="s">
        <v>45</v>
      </c>
      <c r="E59" s="212" t="s">
        <v>194</v>
      </c>
      <c r="F59" s="282" t="s">
        <v>323</v>
      </c>
      <c r="G59" s="212">
        <v>26228857.810000002</v>
      </c>
      <c r="H59" s="212">
        <v>8038894.0499999998</v>
      </c>
      <c r="I59" s="212">
        <v>16267260.5</v>
      </c>
      <c r="J59" s="212">
        <v>1580751.5</v>
      </c>
      <c r="K59" s="219">
        <v>25886906.050000001</v>
      </c>
      <c r="L59" s="212">
        <v>514042.82</v>
      </c>
      <c r="M59" s="212">
        <v>7558877.9500000002</v>
      </c>
      <c r="N59" s="219"/>
      <c r="O59" s="212">
        <v>1864637.28</v>
      </c>
      <c r="P59" s="212">
        <v>4266835.08</v>
      </c>
      <c r="Q59" s="219">
        <v>6131472.3600000003</v>
      </c>
      <c r="R59" s="212">
        <v>2612758.02</v>
      </c>
      <c r="S59" s="212">
        <v>1759696.7799999998</v>
      </c>
      <c r="T59" s="212">
        <v>428809.5</v>
      </c>
      <c r="U59" s="212">
        <v>2257169.3000000003</v>
      </c>
      <c r="V59" s="212">
        <v>151007.89000000001</v>
      </c>
      <c r="W59" s="212">
        <v>3470045</v>
      </c>
      <c r="X59" s="212">
        <v>0</v>
      </c>
      <c r="Y59" s="212">
        <v>3162176.68</v>
      </c>
      <c r="Z59" s="212">
        <v>0</v>
      </c>
      <c r="AA59" s="212">
        <v>1080118.48</v>
      </c>
      <c r="AB59" s="212">
        <v>4626258.3899999997</v>
      </c>
      <c r="AC59" s="219">
        <v>85868197.030000016</v>
      </c>
    </row>
    <row r="60" spans="1:29">
      <c r="A60" s="294">
        <v>31</v>
      </c>
      <c r="B60" s="237">
        <v>59</v>
      </c>
      <c r="C60" s="237">
        <v>7</v>
      </c>
      <c r="D60" s="212" t="s">
        <v>53</v>
      </c>
      <c r="E60" s="212" t="s">
        <v>210</v>
      </c>
      <c r="F60" s="282" t="s">
        <v>342</v>
      </c>
      <c r="G60" s="212">
        <v>17519493.280000001</v>
      </c>
      <c r="H60" s="212">
        <v>5686080.2800000003</v>
      </c>
      <c r="I60" s="212">
        <v>14575168.9</v>
      </c>
      <c r="J60" s="212">
        <v>1096864.7</v>
      </c>
      <c r="K60" s="219">
        <v>21358113.879999999</v>
      </c>
      <c r="L60" s="212">
        <v>179652</v>
      </c>
      <c r="M60" s="212">
        <v>6560679.5899999999</v>
      </c>
      <c r="N60" s="219"/>
      <c r="O60" s="212">
        <v>2602783.81</v>
      </c>
      <c r="P60" s="212">
        <v>4719373</v>
      </c>
      <c r="Q60" s="219">
        <v>7322156.8100000005</v>
      </c>
      <c r="R60" s="212">
        <v>4237712.0999999996</v>
      </c>
      <c r="S60" s="212">
        <v>1583668.72</v>
      </c>
      <c r="T60" s="212">
        <v>614956.30000000005</v>
      </c>
      <c r="U60" s="212">
        <v>1663348.88</v>
      </c>
      <c r="V60" s="212">
        <v>593650.85</v>
      </c>
      <c r="W60" s="212">
        <v>544627.5</v>
      </c>
      <c r="X60" s="212">
        <v>0</v>
      </c>
      <c r="Y60" s="212">
        <v>934577.25</v>
      </c>
      <c r="Z60" s="212">
        <v>0</v>
      </c>
      <c r="AA60" s="212">
        <v>70968.899999999994</v>
      </c>
      <c r="AB60" s="212">
        <v>4588230.5599999996</v>
      </c>
      <c r="AC60" s="219">
        <v>67771836.620000005</v>
      </c>
    </row>
    <row r="61" spans="1:29">
      <c r="A61" s="294">
        <v>63</v>
      </c>
      <c r="B61" s="237">
        <v>60</v>
      </c>
      <c r="C61" s="237">
        <v>8</v>
      </c>
      <c r="D61" s="212" t="s">
        <v>88</v>
      </c>
      <c r="E61" s="212" t="s">
        <v>178</v>
      </c>
      <c r="F61" s="282" t="s">
        <v>306</v>
      </c>
      <c r="G61" s="212">
        <v>28605716.309999999</v>
      </c>
      <c r="H61" s="212">
        <v>7312039</v>
      </c>
      <c r="I61" s="212">
        <v>16998341.25</v>
      </c>
      <c r="J61" s="212">
        <v>1800994.4700000002</v>
      </c>
      <c r="K61" s="219">
        <v>26111374.719999999</v>
      </c>
      <c r="L61" s="212">
        <v>156021</v>
      </c>
      <c r="M61" s="212">
        <v>12022419.01</v>
      </c>
      <c r="N61" s="219"/>
      <c r="O61" s="212">
        <v>4636988.51</v>
      </c>
      <c r="P61" s="212">
        <v>4075272.99</v>
      </c>
      <c r="Q61" s="219">
        <v>8712261.5</v>
      </c>
      <c r="R61" s="212">
        <v>4033106.56</v>
      </c>
      <c r="S61" s="212">
        <v>6439815.54</v>
      </c>
      <c r="T61" s="212">
        <v>909063.4</v>
      </c>
      <c r="U61" s="212">
        <v>2820714.4899999998</v>
      </c>
      <c r="V61" s="212">
        <v>358829.1</v>
      </c>
      <c r="W61" s="212">
        <v>3052556.75</v>
      </c>
      <c r="X61" s="212">
        <v>0</v>
      </c>
      <c r="Y61" s="212">
        <v>595284</v>
      </c>
      <c r="Z61" s="212">
        <v>0</v>
      </c>
      <c r="AA61" s="212">
        <v>69903.58</v>
      </c>
      <c r="AB61" s="212">
        <v>7064790.4499999983</v>
      </c>
      <c r="AC61" s="219">
        <v>100951856.41</v>
      </c>
    </row>
    <row r="62" spans="1:29">
      <c r="A62" s="294">
        <v>23</v>
      </c>
      <c r="B62" s="237">
        <v>61</v>
      </c>
      <c r="C62" s="237">
        <v>8</v>
      </c>
      <c r="D62" s="212" t="s">
        <v>53</v>
      </c>
      <c r="E62" s="212" t="s">
        <v>203</v>
      </c>
      <c r="F62" s="282" t="s">
        <v>334</v>
      </c>
      <c r="G62" s="212">
        <v>22119407.539999999</v>
      </c>
      <c r="H62" s="212">
        <v>11838418.33</v>
      </c>
      <c r="I62" s="212">
        <v>13148982</v>
      </c>
      <c r="J62" s="212">
        <v>1393379.07</v>
      </c>
      <c r="K62" s="219">
        <v>26380779.399999999</v>
      </c>
      <c r="L62" s="212">
        <v>237654.8</v>
      </c>
      <c r="M62" s="212">
        <v>9111041.0999999996</v>
      </c>
      <c r="N62" s="219"/>
      <c r="O62" s="212">
        <v>4178461.64</v>
      </c>
      <c r="P62" s="212">
        <v>4057676.24</v>
      </c>
      <c r="Q62" s="219">
        <v>8236137.8800000008</v>
      </c>
      <c r="R62" s="212">
        <v>3134046.66</v>
      </c>
      <c r="S62" s="212">
        <v>1288481.27</v>
      </c>
      <c r="T62" s="212">
        <v>388223.1</v>
      </c>
      <c r="U62" s="212">
        <v>1722804.16</v>
      </c>
      <c r="V62" s="212">
        <v>180871.98</v>
      </c>
      <c r="W62" s="212">
        <v>849578.25</v>
      </c>
      <c r="X62" s="212">
        <v>0</v>
      </c>
      <c r="Y62" s="212">
        <v>1477339.46</v>
      </c>
      <c r="Z62" s="212">
        <v>0</v>
      </c>
      <c r="AA62" s="212">
        <v>394522.04999999993</v>
      </c>
      <c r="AB62" s="212">
        <v>6535100.46</v>
      </c>
      <c r="AC62" s="219">
        <v>82055988.10999997</v>
      </c>
    </row>
    <row r="63" spans="1:29">
      <c r="A63" s="294">
        <v>15</v>
      </c>
      <c r="B63" s="237">
        <v>62</v>
      </c>
      <c r="C63" s="237">
        <v>8</v>
      </c>
      <c r="D63" s="212" t="s">
        <v>55</v>
      </c>
      <c r="E63" s="212" t="s">
        <v>172</v>
      </c>
      <c r="F63" s="282" t="s">
        <v>299</v>
      </c>
      <c r="G63" s="212">
        <v>18141688.900000002</v>
      </c>
      <c r="H63" s="212">
        <v>7000678.0600000005</v>
      </c>
      <c r="I63" s="212">
        <v>19255322.75</v>
      </c>
      <c r="J63" s="212">
        <v>1197959.9900000002</v>
      </c>
      <c r="K63" s="219">
        <v>27453960.800000004</v>
      </c>
      <c r="L63" s="212">
        <v>220075</v>
      </c>
      <c r="M63" s="212">
        <v>7153301.3899999997</v>
      </c>
      <c r="N63" s="219"/>
      <c r="O63" s="212">
        <v>3997395.4699999997</v>
      </c>
      <c r="P63" s="212">
        <v>2700848</v>
      </c>
      <c r="Q63" s="219">
        <v>6698243.4699999997</v>
      </c>
      <c r="R63" s="212">
        <v>4488430.9800000004</v>
      </c>
      <c r="S63" s="212">
        <v>10944821.25</v>
      </c>
      <c r="T63" s="212">
        <v>2372959</v>
      </c>
      <c r="U63" s="212">
        <v>1702071.3900000001</v>
      </c>
      <c r="V63" s="212">
        <v>104809.62</v>
      </c>
      <c r="W63" s="212">
        <v>10177660.92</v>
      </c>
      <c r="X63" s="212">
        <v>0</v>
      </c>
      <c r="Y63" s="212">
        <v>3190609.21</v>
      </c>
      <c r="Z63" s="212">
        <v>0</v>
      </c>
      <c r="AA63" s="212">
        <v>248567.01</v>
      </c>
      <c r="AB63" s="212">
        <v>3967698.95</v>
      </c>
      <c r="AC63" s="219">
        <v>96864897.890000015</v>
      </c>
    </row>
    <row r="64" spans="1:29">
      <c r="A64" s="294">
        <v>38</v>
      </c>
      <c r="B64" s="237">
        <v>63</v>
      </c>
      <c r="C64" s="237">
        <v>8</v>
      </c>
      <c r="D64" s="212" t="s">
        <v>49</v>
      </c>
      <c r="E64" s="212" t="s">
        <v>224</v>
      </c>
      <c r="F64" s="282" t="s">
        <v>358</v>
      </c>
      <c r="G64" s="212">
        <v>33368362.720000003</v>
      </c>
      <c r="H64" s="212">
        <v>11533569.189999999</v>
      </c>
      <c r="I64" s="212">
        <v>18456795.280000001</v>
      </c>
      <c r="J64" s="212">
        <v>1871419.42</v>
      </c>
      <c r="K64" s="219">
        <v>31861783.890000001</v>
      </c>
      <c r="L64" s="212">
        <v>342564.31</v>
      </c>
      <c r="M64" s="212">
        <v>12508298.439999999</v>
      </c>
      <c r="N64" s="219"/>
      <c r="O64" s="212">
        <v>8703985.1900000013</v>
      </c>
      <c r="P64" s="212">
        <v>4115011.95</v>
      </c>
      <c r="Q64" s="219">
        <v>12818997.140000001</v>
      </c>
      <c r="R64" s="212">
        <v>4512990.16</v>
      </c>
      <c r="S64" s="212">
        <v>7941147.5099999998</v>
      </c>
      <c r="T64" s="212">
        <v>1129829</v>
      </c>
      <c r="U64" s="212">
        <v>2756145.84</v>
      </c>
      <c r="V64" s="212">
        <v>67276.41</v>
      </c>
      <c r="W64" s="212">
        <v>633861.65</v>
      </c>
      <c r="X64" s="212">
        <v>0</v>
      </c>
      <c r="Y64" s="212">
        <v>9347562</v>
      </c>
      <c r="Z64" s="212">
        <v>0</v>
      </c>
      <c r="AA64" s="212">
        <v>1899648.43</v>
      </c>
      <c r="AB64" s="212">
        <v>6587364.0300000003</v>
      </c>
      <c r="AC64" s="219">
        <v>125775831.53000002</v>
      </c>
    </row>
    <row r="65" spans="1:29">
      <c r="A65" s="294">
        <v>44</v>
      </c>
      <c r="B65" s="237">
        <v>64</v>
      </c>
      <c r="C65" s="237">
        <v>8</v>
      </c>
      <c r="D65" s="212" t="s">
        <v>49</v>
      </c>
      <c r="E65" s="212" t="s">
        <v>229</v>
      </c>
      <c r="F65" s="282" t="s">
        <v>364</v>
      </c>
      <c r="G65" s="212">
        <v>25773273.709999997</v>
      </c>
      <c r="H65" s="212">
        <v>13827951</v>
      </c>
      <c r="I65" s="212">
        <v>20911071</v>
      </c>
      <c r="J65" s="212">
        <v>1811590.0799999998</v>
      </c>
      <c r="K65" s="219">
        <v>36550612.079999998</v>
      </c>
      <c r="L65" s="212">
        <v>219630.16</v>
      </c>
      <c r="M65" s="212">
        <v>11234681.109999999</v>
      </c>
      <c r="N65" s="219"/>
      <c r="O65" s="212">
        <v>5107397.4000000004</v>
      </c>
      <c r="P65" s="212">
        <v>4485285.5</v>
      </c>
      <c r="Q65" s="219">
        <v>9592682.9000000004</v>
      </c>
      <c r="R65" s="212">
        <v>4895790.8499999996</v>
      </c>
      <c r="S65" s="212">
        <v>5725712.5999999996</v>
      </c>
      <c r="T65" s="212">
        <v>4811456.5</v>
      </c>
      <c r="U65" s="212">
        <v>2657251.91</v>
      </c>
      <c r="V65" s="212">
        <v>91984.069999999992</v>
      </c>
      <c r="W65" s="212">
        <v>1105067.57</v>
      </c>
      <c r="X65" s="212">
        <v>150000</v>
      </c>
      <c r="Y65" s="212">
        <v>5047202.0199999996</v>
      </c>
      <c r="Z65" s="212">
        <v>0</v>
      </c>
      <c r="AA65" s="212">
        <v>208511.22999999998</v>
      </c>
      <c r="AB65" s="212">
        <v>8570251.4100000001</v>
      </c>
      <c r="AC65" s="219">
        <v>116634108.11999996</v>
      </c>
    </row>
    <row r="66" spans="1:29">
      <c r="A66" s="294">
        <v>32</v>
      </c>
      <c r="B66" s="237">
        <v>65</v>
      </c>
      <c r="C66" s="237">
        <v>8</v>
      </c>
      <c r="D66" s="212" t="s">
        <v>53</v>
      </c>
      <c r="E66" s="212" t="s">
        <v>211</v>
      </c>
      <c r="F66" s="282" t="s">
        <v>343</v>
      </c>
      <c r="G66" s="212">
        <v>29470134.560000002</v>
      </c>
      <c r="H66" s="212">
        <v>9965529</v>
      </c>
      <c r="I66" s="212">
        <v>15580956.75</v>
      </c>
      <c r="J66" s="212">
        <v>1860480.84</v>
      </c>
      <c r="K66" s="219">
        <v>27406966.59</v>
      </c>
      <c r="L66" s="212">
        <v>222388</v>
      </c>
      <c r="M66" s="212">
        <v>13209070.439999999</v>
      </c>
      <c r="N66" s="219"/>
      <c r="O66" s="212">
        <v>4242735.46</v>
      </c>
      <c r="P66" s="212">
        <v>2046601.13</v>
      </c>
      <c r="Q66" s="219">
        <v>6289336.5899999999</v>
      </c>
      <c r="R66" s="212">
        <v>3163437.0199999996</v>
      </c>
      <c r="S66" s="212">
        <v>1171789.77</v>
      </c>
      <c r="T66" s="212">
        <v>5574716.5</v>
      </c>
      <c r="U66" s="212">
        <v>1442907.97</v>
      </c>
      <c r="V66" s="212">
        <v>2075152.8900000001</v>
      </c>
      <c r="W66" s="212">
        <v>3250047.5</v>
      </c>
      <c r="X66" s="212">
        <v>0</v>
      </c>
      <c r="Y66" s="212">
        <v>1392307.0699999998</v>
      </c>
      <c r="Z66" s="212">
        <v>0</v>
      </c>
      <c r="AA66" s="212">
        <v>451748.85</v>
      </c>
      <c r="AB66" s="212">
        <v>5128134.1399999987</v>
      </c>
      <c r="AC66" s="219">
        <v>100248137.88999999</v>
      </c>
    </row>
    <row r="67" spans="1:29">
      <c r="A67" s="294">
        <v>65</v>
      </c>
      <c r="B67" s="237">
        <v>66</v>
      </c>
      <c r="C67" s="237">
        <v>9</v>
      </c>
      <c r="D67" s="212" t="s">
        <v>88</v>
      </c>
      <c r="E67" s="212" t="s">
        <v>180</v>
      </c>
      <c r="F67" s="282" t="s">
        <v>308</v>
      </c>
      <c r="G67" s="212">
        <v>32129561.009999998</v>
      </c>
      <c r="H67" s="212">
        <v>9399353.1500000004</v>
      </c>
      <c r="I67" s="212">
        <v>20509533.920000002</v>
      </c>
      <c r="J67" s="212">
        <v>2121236.42</v>
      </c>
      <c r="K67" s="219">
        <v>32030123.490000002</v>
      </c>
      <c r="L67" s="212">
        <v>335041.90000000002</v>
      </c>
      <c r="M67" s="212">
        <v>16195165.91</v>
      </c>
      <c r="N67" s="219"/>
      <c r="O67" s="212">
        <v>9718472.3200000003</v>
      </c>
      <c r="P67" s="212">
        <v>5490233.5999999996</v>
      </c>
      <c r="Q67" s="219">
        <v>15208705.92</v>
      </c>
      <c r="R67" s="212">
        <v>5440874.3900000006</v>
      </c>
      <c r="S67" s="212">
        <v>5043882.4399999995</v>
      </c>
      <c r="T67" s="212">
        <v>3553709</v>
      </c>
      <c r="U67" s="212">
        <v>2394629.98</v>
      </c>
      <c r="V67" s="212">
        <v>526136</v>
      </c>
      <c r="W67" s="212">
        <v>1501030.25</v>
      </c>
      <c r="X67" s="212">
        <v>0</v>
      </c>
      <c r="Y67" s="212">
        <v>280033</v>
      </c>
      <c r="Z67" s="212">
        <v>0</v>
      </c>
      <c r="AA67" s="212">
        <v>212065.16</v>
      </c>
      <c r="AB67" s="212">
        <v>8455116.790000001</v>
      </c>
      <c r="AC67" s="219">
        <v>123306075.24000001</v>
      </c>
    </row>
    <row r="68" spans="1:29">
      <c r="A68" s="294">
        <v>16</v>
      </c>
      <c r="B68" s="237">
        <v>67</v>
      </c>
      <c r="C68" s="237">
        <v>9</v>
      </c>
      <c r="D68" s="212" t="s">
        <v>55</v>
      </c>
      <c r="E68" s="212" t="s">
        <v>173</v>
      </c>
      <c r="F68" s="282" t="s">
        <v>300</v>
      </c>
      <c r="G68" s="212">
        <v>30638382.25</v>
      </c>
      <c r="H68" s="212">
        <v>8934207.8900000006</v>
      </c>
      <c r="I68" s="212">
        <v>19730518.550000001</v>
      </c>
      <c r="J68" s="212">
        <v>2018477.95</v>
      </c>
      <c r="K68" s="219">
        <v>30683204.390000001</v>
      </c>
      <c r="L68" s="212">
        <v>328692.74</v>
      </c>
      <c r="M68" s="212">
        <v>17290476.210000001</v>
      </c>
      <c r="N68" s="219"/>
      <c r="O68" s="212">
        <v>7770538.9300000006</v>
      </c>
      <c r="P68" s="212">
        <v>2112061.7999999998</v>
      </c>
      <c r="Q68" s="219">
        <v>9882600.7300000004</v>
      </c>
      <c r="R68" s="212">
        <v>5346577.84</v>
      </c>
      <c r="S68" s="212">
        <v>3538992.13</v>
      </c>
      <c r="T68" s="212">
        <v>4760407.5</v>
      </c>
      <c r="U68" s="212">
        <v>2221292.65</v>
      </c>
      <c r="V68" s="212">
        <v>126326.53</v>
      </c>
      <c r="W68" s="212">
        <v>2284894.0499999998</v>
      </c>
      <c r="X68" s="212">
        <v>0</v>
      </c>
      <c r="Y68" s="212">
        <v>3924084.01</v>
      </c>
      <c r="Z68" s="212">
        <v>0</v>
      </c>
      <c r="AA68" s="212">
        <v>1172279.69</v>
      </c>
      <c r="AB68" s="212">
        <v>8623804.6099999994</v>
      </c>
      <c r="AC68" s="219">
        <v>120822015.33000001</v>
      </c>
    </row>
    <row r="69" spans="1:29">
      <c r="A69" s="294">
        <v>39</v>
      </c>
      <c r="B69" s="237">
        <v>68</v>
      </c>
      <c r="C69" s="237">
        <v>9</v>
      </c>
      <c r="D69" s="212" t="s">
        <v>49</v>
      </c>
      <c r="E69" s="212" t="s">
        <v>225</v>
      </c>
      <c r="F69" s="282" t="s">
        <v>359</v>
      </c>
      <c r="G69" s="212">
        <v>31552100.879999995</v>
      </c>
      <c r="H69" s="212">
        <v>11698386.350000001</v>
      </c>
      <c r="I69" s="212">
        <v>19219412.479999997</v>
      </c>
      <c r="J69" s="212">
        <v>1954913.87</v>
      </c>
      <c r="K69" s="219">
        <v>32872712.699999999</v>
      </c>
      <c r="L69" s="212">
        <v>600100.30000000005</v>
      </c>
      <c r="M69" s="212">
        <v>9308876.5899999999</v>
      </c>
      <c r="N69" s="219"/>
      <c r="O69" s="212">
        <v>5373832.7599999998</v>
      </c>
      <c r="P69" s="212">
        <v>4592656.3</v>
      </c>
      <c r="Q69" s="219">
        <v>9966489.0599999987</v>
      </c>
      <c r="R69" s="212">
        <v>4627613.6899999995</v>
      </c>
      <c r="S69" s="212">
        <v>1881321.8600000003</v>
      </c>
      <c r="T69" s="212">
        <v>3998184</v>
      </c>
      <c r="U69" s="212">
        <v>2450062.4899999998</v>
      </c>
      <c r="V69" s="212">
        <v>57123.77</v>
      </c>
      <c r="W69" s="212">
        <v>3340399.5</v>
      </c>
      <c r="X69" s="212">
        <v>0</v>
      </c>
      <c r="Y69" s="212">
        <v>427996.9</v>
      </c>
      <c r="Z69" s="212">
        <v>0</v>
      </c>
      <c r="AA69" s="212">
        <v>191440.63</v>
      </c>
      <c r="AB69" s="212">
        <v>6798216.5100000007</v>
      </c>
      <c r="AC69" s="219">
        <v>108072638.88</v>
      </c>
    </row>
    <row r="70" spans="1:29">
      <c r="A70" s="294">
        <v>45</v>
      </c>
      <c r="B70" s="237">
        <v>69</v>
      </c>
      <c r="C70" s="237">
        <v>9</v>
      </c>
      <c r="D70" s="212" t="s">
        <v>49</v>
      </c>
      <c r="E70" s="212" t="s">
        <v>230</v>
      </c>
      <c r="F70" s="282" t="s">
        <v>365</v>
      </c>
      <c r="G70" s="212">
        <v>34996630.730000004</v>
      </c>
      <c r="H70" s="212">
        <v>10711516.779999999</v>
      </c>
      <c r="I70" s="212">
        <v>14647030.07</v>
      </c>
      <c r="J70" s="212">
        <v>2150482.2700000005</v>
      </c>
      <c r="K70" s="219">
        <v>27509029.120000001</v>
      </c>
      <c r="L70" s="212">
        <v>465768</v>
      </c>
      <c r="M70" s="212">
        <v>10050161.6</v>
      </c>
      <c r="N70" s="219"/>
      <c r="O70" s="212">
        <v>5253182.26</v>
      </c>
      <c r="P70" s="212">
        <v>4538740.5</v>
      </c>
      <c r="Q70" s="219">
        <v>9791922.7599999998</v>
      </c>
      <c r="R70" s="212">
        <v>3997661.45</v>
      </c>
      <c r="S70" s="212">
        <v>2244593.5</v>
      </c>
      <c r="T70" s="212">
        <v>1655322.44</v>
      </c>
      <c r="U70" s="212">
        <v>2253829.1399999997</v>
      </c>
      <c r="V70" s="212">
        <v>87160.36</v>
      </c>
      <c r="W70" s="212">
        <v>1597071.99</v>
      </c>
      <c r="X70" s="212">
        <v>0</v>
      </c>
      <c r="Y70" s="212">
        <v>217397.66</v>
      </c>
      <c r="Z70" s="212">
        <v>0</v>
      </c>
      <c r="AA70" s="212">
        <v>93444.19</v>
      </c>
      <c r="AB70" s="212">
        <v>5897077.4000000004</v>
      </c>
      <c r="AC70" s="219">
        <v>100857070.34</v>
      </c>
    </row>
    <row r="71" spans="1:29">
      <c r="A71" s="294">
        <v>8</v>
      </c>
      <c r="B71" s="237">
        <v>70</v>
      </c>
      <c r="C71" s="237">
        <v>9</v>
      </c>
      <c r="D71" s="212" t="s">
        <v>51</v>
      </c>
      <c r="E71" s="212" t="s">
        <v>243</v>
      </c>
      <c r="F71" s="282" t="s">
        <v>380</v>
      </c>
      <c r="G71" s="212">
        <v>29783150.109999999</v>
      </c>
      <c r="H71" s="212">
        <v>10040758.59</v>
      </c>
      <c r="I71" s="212">
        <v>20901744.009999998</v>
      </c>
      <c r="J71" s="212">
        <v>1944250.35</v>
      </c>
      <c r="K71" s="219">
        <v>32886752.949999999</v>
      </c>
      <c r="L71" s="212">
        <v>490759.37</v>
      </c>
      <c r="M71" s="212">
        <v>16441511.310000001</v>
      </c>
      <c r="N71" s="219"/>
      <c r="O71" s="212">
        <v>4944948.6199999992</v>
      </c>
      <c r="P71" s="212">
        <v>5101199.25</v>
      </c>
      <c r="Q71" s="219">
        <v>10046147.869999999</v>
      </c>
      <c r="R71" s="212">
        <v>6255114.2300000004</v>
      </c>
      <c r="S71" s="212">
        <v>24435860.870000001</v>
      </c>
      <c r="T71" s="212">
        <v>4127243.5</v>
      </c>
      <c r="U71" s="212">
        <v>3377085.67</v>
      </c>
      <c r="V71" s="212">
        <v>47881.599999999999</v>
      </c>
      <c r="W71" s="212">
        <v>3044265.25</v>
      </c>
      <c r="X71" s="212">
        <v>0</v>
      </c>
      <c r="Y71" s="212">
        <v>10303115.380000001</v>
      </c>
      <c r="Z71" s="212">
        <v>0</v>
      </c>
      <c r="AA71" s="212">
        <v>3152833.81</v>
      </c>
      <c r="AB71" s="212">
        <v>6416807.2000000002</v>
      </c>
      <c r="AC71" s="219">
        <v>150808529.12</v>
      </c>
    </row>
    <row r="72" spans="1:29">
      <c r="A72" s="294">
        <v>74</v>
      </c>
      <c r="B72" s="237">
        <v>71</v>
      </c>
      <c r="C72" s="237">
        <v>10</v>
      </c>
      <c r="D72" s="212" t="s">
        <v>45</v>
      </c>
      <c r="E72" s="212" t="s">
        <v>188</v>
      </c>
      <c r="F72" s="282" t="s">
        <v>317</v>
      </c>
      <c r="G72" s="212">
        <v>44203615.149999991</v>
      </c>
      <c r="H72" s="212">
        <v>16233815.41</v>
      </c>
      <c r="I72" s="212">
        <v>30172223.310000002</v>
      </c>
      <c r="J72" s="212">
        <v>2807628.11</v>
      </c>
      <c r="K72" s="219">
        <v>49213666.829999998</v>
      </c>
      <c r="L72" s="212">
        <v>524399.23</v>
      </c>
      <c r="M72" s="212">
        <v>22814857.190000001</v>
      </c>
      <c r="N72" s="219"/>
      <c r="O72" s="212">
        <v>9554157.9199999999</v>
      </c>
      <c r="P72" s="212">
        <v>9636114.6999999993</v>
      </c>
      <c r="Q72" s="219">
        <v>19190272.619999997</v>
      </c>
      <c r="R72" s="212">
        <v>6834474.7899999991</v>
      </c>
      <c r="S72" s="212">
        <v>6691706.0500000007</v>
      </c>
      <c r="T72" s="212">
        <v>6597792</v>
      </c>
      <c r="U72" s="212">
        <v>4397509.79</v>
      </c>
      <c r="V72" s="212">
        <v>787440.24</v>
      </c>
      <c r="W72" s="212">
        <v>1094039.25</v>
      </c>
      <c r="X72" s="212">
        <v>0</v>
      </c>
      <c r="Y72" s="212">
        <v>1731498.5699999998</v>
      </c>
      <c r="Z72" s="212">
        <v>0</v>
      </c>
      <c r="AA72" s="212">
        <v>635698.08000000007</v>
      </c>
      <c r="AB72" s="212">
        <v>19519282.619999997</v>
      </c>
      <c r="AC72" s="219">
        <v>184236252.41</v>
      </c>
    </row>
    <row r="73" spans="1:29">
      <c r="A73" s="294">
        <v>79</v>
      </c>
      <c r="B73" s="237">
        <v>72</v>
      </c>
      <c r="C73" s="237">
        <v>10</v>
      </c>
      <c r="D73" s="212" t="s">
        <v>45</v>
      </c>
      <c r="E73" s="212" t="s">
        <v>193</v>
      </c>
      <c r="F73" s="282" t="s">
        <v>322</v>
      </c>
      <c r="G73" s="212">
        <v>42456695.829999998</v>
      </c>
      <c r="H73" s="212">
        <v>15072512.540000001</v>
      </c>
      <c r="I73" s="212">
        <v>27501755.199999999</v>
      </c>
      <c r="J73" s="212">
        <v>2455503</v>
      </c>
      <c r="K73" s="219">
        <v>45029770.740000002</v>
      </c>
      <c r="L73" s="212">
        <v>452295.7</v>
      </c>
      <c r="M73" s="212">
        <v>19431284.600000001</v>
      </c>
      <c r="N73" s="219"/>
      <c r="O73" s="212">
        <v>8393501.2599999998</v>
      </c>
      <c r="P73" s="212">
        <v>5243204.3</v>
      </c>
      <c r="Q73" s="219">
        <v>13636705.559999999</v>
      </c>
      <c r="R73" s="212">
        <v>4188832.64</v>
      </c>
      <c r="S73" s="212">
        <v>9444317.6400000006</v>
      </c>
      <c r="T73" s="212">
        <v>10207686.91</v>
      </c>
      <c r="U73" s="212">
        <v>3625834.1499999994</v>
      </c>
      <c r="V73" s="212">
        <v>101929.20999999999</v>
      </c>
      <c r="W73" s="212">
        <v>1455645.12</v>
      </c>
      <c r="X73" s="212">
        <v>0</v>
      </c>
      <c r="Y73" s="212">
        <v>1307635.3999999999</v>
      </c>
      <c r="Z73" s="212">
        <v>0</v>
      </c>
      <c r="AA73" s="212">
        <v>748178.15</v>
      </c>
      <c r="AB73" s="212">
        <v>15636600.51</v>
      </c>
      <c r="AC73" s="219">
        <v>167723412.16000003</v>
      </c>
    </row>
    <row r="74" spans="1:29">
      <c r="A74" s="294">
        <v>81</v>
      </c>
      <c r="B74" s="237">
        <v>73</v>
      </c>
      <c r="C74" s="237">
        <v>10</v>
      </c>
      <c r="D74" s="212" t="s">
        <v>45</v>
      </c>
      <c r="E74" s="212" t="s">
        <v>195</v>
      </c>
      <c r="F74" s="282" t="s">
        <v>324</v>
      </c>
      <c r="G74" s="212">
        <v>33945659.459999993</v>
      </c>
      <c r="H74" s="212">
        <v>16106556.800000001</v>
      </c>
      <c r="I74" s="212">
        <v>21359865.199999999</v>
      </c>
      <c r="J74" s="212">
        <v>2356912.5700000003</v>
      </c>
      <c r="K74" s="219">
        <v>39823334.57</v>
      </c>
      <c r="L74" s="212">
        <v>372111.8</v>
      </c>
      <c r="M74" s="212">
        <v>17268946.27</v>
      </c>
      <c r="N74" s="219"/>
      <c r="O74" s="212">
        <v>6644040.2799999993</v>
      </c>
      <c r="P74" s="212">
        <v>5183494.5</v>
      </c>
      <c r="Q74" s="219">
        <v>11827534.779999999</v>
      </c>
      <c r="R74" s="212">
        <v>3888669.17</v>
      </c>
      <c r="S74" s="212">
        <v>10189054.77</v>
      </c>
      <c r="T74" s="212">
        <v>6737585.0499999998</v>
      </c>
      <c r="U74" s="212">
        <v>3757639.85</v>
      </c>
      <c r="V74" s="212">
        <v>499943.48</v>
      </c>
      <c r="W74" s="212">
        <v>5274842</v>
      </c>
      <c r="X74" s="212">
        <v>0</v>
      </c>
      <c r="Y74" s="212">
        <v>464126.78</v>
      </c>
      <c r="Z74" s="212">
        <v>0</v>
      </c>
      <c r="AA74" s="212">
        <v>398396.3</v>
      </c>
      <c r="AB74" s="212">
        <v>12804719.960000001</v>
      </c>
      <c r="AC74" s="219">
        <v>147252564.24000001</v>
      </c>
    </row>
    <row r="75" spans="1:29">
      <c r="A75" s="294">
        <v>28</v>
      </c>
      <c r="B75" s="237">
        <v>74</v>
      </c>
      <c r="C75" s="237">
        <v>10</v>
      </c>
      <c r="D75" s="212" t="s">
        <v>53</v>
      </c>
      <c r="E75" s="212" t="s">
        <v>207</v>
      </c>
      <c r="F75" s="282" t="s">
        <v>339</v>
      </c>
      <c r="G75" s="212">
        <v>48270496.829999998</v>
      </c>
      <c r="H75" s="212">
        <v>15587482.02</v>
      </c>
      <c r="I75" s="212">
        <v>25848772.75</v>
      </c>
      <c r="J75" s="212">
        <v>2521031.7699999996</v>
      </c>
      <c r="K75" s="219">
        <v>43957286.539999992</v>
      </c>
      <c r="L75" s="212">
        <v>455460.16</v>
      </c>
      <c r="M75" s="212">
        <v>18620135.449999999</v>
      </c>
      <c r="N75" s="219"/>
      <c r="O75" s="212">
        <v>10707125.15</v>
      </c>
      <c r="P75" s="212">
        <v>12809898.5</v>
      </c>
      <c r="Q75" s="219">
        <v>23517023.649999999</v>
      </c>
      <c r="R75" s="212">
        <v>13140519.069999998</v>
      </c>
      <c r="S75" s="212">
        <v>7427813.9399999995</v>
      </c>
      <c r="T75" s="212">
        <v>5598102.8499999996</v>
      </c>
      <c r="U75" s="212">
        <v>3609859.61</v>
      </c>
      <c r="V75" s="212">
        <v>48255.89</v>
      </c>
      <c r="W75" s="212">
        <v>5054589</v>
      </c>
      <c r="X75" s="212">
        <v>0</v>
      </c>
      <c r="Y75" s="212">
        <v>2394031</v>
      </c>
      <c r="Z75" s="212">
        <v>0</v>
      </c>
      <c r="AA75" s="212">
        <v>377658.97</v>
      </c>
      <c r="AB75" s="212">
        <v>11180284.68</v>
      </c>
      <c r="AC75" s="219">
        <v>183651517.63999999</v>
      </c>
    </row>
    <row r="76" spans="1:29">
      <c r="A76" s="294">
        <v>54</v>
      </c>
      <c r="B76" s="237">
        <v>75</v>
      </c>
      <c r="C76" s="237">
        <v>10</v>
      </c>
      <c r="D76" s="212" t="s">
        <v>47</v>
      </c>
      <c r="E76" s="212" t="s">
        <v>215</v>
      </c>
      <c r="F76" s="282" t="s">
        <v>347</v>
      </c>
      <c r="G76" s="212">
        <v>43164111.399999999</v>
      </c>
      <c r="H76" s="212">
        <v>14402921</v>
      </c>
      <c r="I76" s="212">
        <v>23078971.82</v>
      </c>
      <c r="J76" s="212">
        <v>2673654.29</v>
      </c>
      <c r="K76" s="219">
        <v>40155547.109999999</v>
      </c>
      <c r="L76" s="212">
        <v>845178.47</v>
      </c>
      <c r="M76" s="212">
        <v>16370359.369999999</v>
      </c>
      <c r="N76" s="219"/>
      <c r="O76" s="212">
        <v>4905643.2</v>
      </c>
      <c r="P76" s="212">
        <v>6416940.2599999998</v>
      </c>
      <c r="Q76" s="219">
        <v>11322583.460000001</v>
      </c>
      <c r="R76" s="212">
        <v>5956068.9900000002</v>
      </c>
      <c r="S76" s="212">
        <v>6042998.9799999995</v>
      </c>
      <c r="T76" s="212">
        <v>6307778</v>
      </c>
      <c r="U76" s="212">
        <v>3894771.39</v>
      </c>
      <c r="V76" s="212">
        <v>1166287.74</v>
      </c>
      <c r="W76" s="212">
        <v>1375833.69</v>
      </c>
      <c r="X76" s="212">
        <v>0</v>
      </c>
      <c r="Y76" s="212">
        <v>8703.68</v>
      </c>
      <c r="Z76" s="212">
        <v>0</v>
      </c>
      <c r="AA76" s="212">
        <v>8604973.0899999999</v>
      </c>
      <c r="AB76" s="212">
        <v>9442954</v>
      </c>
      <c r="AC76" s="219">
        <v>154658149.37</v>
      </c>
    </row>
    <row r="77" spans="1:29">
      <c r="A77" s="294">
        <v>86</v>
      </c>
      <c r="B77" s="237">
        <v>76</v>
      </c>
      <c r="C77" s="237">
        <v>10</v>
      </c>
      <c r="D77" s="212" t="s">
        <v>45</v>
      </c>
      <c r="E77" s="212" t="s">
        <v>200</v>
      </c>
      <c r="F77" s="282" t="s">
        <v>329</v>
      </c>
      <c r="G77" s="212">
        <v>41240850.890000001</v>
      </c>
      <c r="H77" s="212">
        <v>19885101.100000001</v>
      </c>
      <c r="I77" s="212">
        <v>35242775</v>
      </c>
      <c r="J77" s="212">
        <v>3025540.01</v>
      </c>
      <c r="K77" s="219">
        <v>58153416.109999999</v>
      </c>
      <c r="L77" s="212">
        <v>1376260.37</v>
      </c>
      <c r="M77" s="212">
        <v>23156853.690000001</v>
      </c>
      <c r="N77" s="219"/>
      <c r="O77" s="212">
        <v>8649360.8100000005</v>
      </c>
      <c r="P77" s="212">
        <v>13144051.26</v>
      </c>
      <c r="Q77" s="219">
        <v>21793412.07</v>
      </c>
      <c r="R77" s="212">
        <v>10309904.68</v>
      </c>
      <c r="S77" s="212">
        <v>8991725.2899999991</v>
      </c>
      <c r="T77" s="212">
        <v>5470585</v>
      </c>
      <c r="U77" s="212">
        <v>4539014.9000000004</v>
      </c>
      <c r="V77" s="212">
        <v>109007.49</v>
      </c>
      <c r="W77" s="212">
        <v>3277115.6999999997</v>
      </c>
      <c r="X77" s="212">
        <v>0</v>
      </c>
      <c r="Y77" s="212">
        <v>2208027.29</v>
      </c>
      <c r="Z77" s="212">
        <v>0</v>
      </c>
      <c r="AA77" s="212">
        <v>1262118.46</v>
      </c>
      <c r="AB77" s="212">
        <v>17852518.170000002</v>
      </c>
      <c r="AC77" s="219">
        <v>199740810.11000001</v>
      </c>
    </row>
    <row r="78" spans="1:29">
      <c r="A78" s="294">
        <v>11</v>
      </c>
      <c r="B78" s="237">
        <v>77</v>
      </c>
      <c r="C78" s="237">
        <v>10</v>
      </c>
      <c r="D78" s="212" t="s">
        <v>51</v>
      </c>
      <c r="E78" s="212" t="s">
        <v>246</v>
      </c>
      <c r="F78" s="282" t="s">
        <v>383</v>
      </c>
      <c r="G78" s="212">
        <v>40607377.819999993</v>
      </c>
      <c r="H78" s="212">
        <v>9348548.5999999996</v>
      </c>
      <c r="I78" s="212">
        <v>23964657.66</v>
      </c>
      <c r="J78" s="212">
        <v>2243243.0300000003</v>
      </c>
      <c r="K78" s="219">
        <v>35556449.289999999</v>
      </c>
      <c r="L78" s="212">
        <v>1346345.77</v>
      </c>
      <c r="M78" s="212">
        <v>19424786.18</v>
      </c>
      <c r="N78" s="219"/>
      <c r="O78" s="212">
        <v>10981170.26</v>
      </c>
      <c r="P78" s="212">
        <v>8298603.75</v>
      </c>
      <c r="Q78" s="219">
        <v>19279774.009999998</v>
      </c>
      <c r="R78" s="212">
        <v>6393645.4000000004</v>
      </c>
      <c r="S78" s="212">
        <v>16658361.4</v>
      </c>
      <c r="T78" s="212">
        <v>6063084</v>
      </c>
      <c r="U78" s="212">
        <v>3482194.46</v>
      </c>
      <c r="V78" s="212">
        <v>882199.4</v>
      </c>
      <c r="W78" s="212">
        <v>6437376.0800000001</v>
      </c>
      <c r="X78" s="212">
        <v>0</v>
      </c>
      <c r="Y78" s="212">
        <v>3184383.14</v>
      </c>
      <c r="Z78" s="212">
        <v>0</v>
      </c>
      <c r="AA78" s="212">
        <v>152494.19</v>
      </c>
      <c r="AB78" s="212">
        <v>12126650.26</v>
      </c>
      <c r="AC78" s="219">
        <v>171595121.39999998</v>
      </c>
    </row>
    <row r="79" spans="1:29">
      <c r="A79" s="294">
        <v>71</v>
      </c>
      <c r="B79" s="237">
        <v>78</v>
      </c>
      <c r="C79" s="237">
        <v>11</v>
      </c>
      <c r="D79" s="212" t="s">
        <v>45</v>
      </c>
      <c r="E79" s="212" t="s">
        <v>186</v>
      </c>
      <c r="F79" s="282" t="s">
        <v>314</v>
      </c>
      <c r="G79" s="212">
        <v>74867015.470000014</v>
      </c>
      <c r="H79" s="212">
        <v>27024189.830000002</v>
      </c>
      <c r="I79" s="212">
        <v>55439422.149999999</v>
      </c>
      <c r="J79" s="212">
        <v>6092907.9499999993</v>
      </c>
      <c r="K79" s="219">
        <v>88556519.930000007</v>
      </c>
      <c r="L79" s="212">
        <v>2154192.9500000002</v>
      </c>
      <c r="M79" s="212">
        <v>51237431.579999998</v>
      </c>
      <c r="N79" s="219"/>
      <c r="O79" s="212">
        <v>23334201.41</v>
      </c>
      <c r="P79" s="212">
        <v>13019149.310000001</v>
      </c>
      <c r="Q79" s="219">
        <v>36353350.719999999</v>
      </c>
      <c r="R79" s="212">
        <v>8031274.0899999999</v>
      </c>
      <c r="S79" s="212">
        <v>30760949.09</v>
      </c>
      <c r="T79" s="212">
        <v>8814297.9000000004</v>
      </c>
      <c r="U79" s="212">
        <v>9060149.7800000012</v>
      </c>
      <c r="V79" s="212">
        <v>1043345.73</v>
      </c>
      <c r="W79" s="212">
        <v>1574747.25</v>
      </c>
      <c r="X79" s="212">
        <v>0</v>
      </c>
      <c r="Y79" s="212">
        <v>4087149.33</v>
      </c>
      <c r="Z79" s="212">
        <v>0</v>
      </c>
      <c r="AA79" s="212">
        <v>2423679.4900000002</v>
      </c>
      <c r="AB79" s="212">
        <v>35557219.530000001</v>
      </c>
      <c r="AC79" s="219">
        <v>354521322.84000003</v>
      </c>
    </row>
    <row r="80" spans="1:29">
      <c r="A80" s="294">
        <v>13</v>
      </c>
      <c r="B80" s="237">
        <v>79</v>
      </c>
      <c r="C80" s="237">
        <v>11</v>
      </c>
      <c r="D80" s="212" t="s">
        <v>55</v>
      </c>
      <c r="E80" s="212" t="s">
        <v>170</v>
      </c>
      <c r="F80" s="282" t="s">
        <v>297</v>
      </c>
      <c r="G80" s="212">
        <v>72860110.140000015</v>
      </c>
      <c r="H80" s="212">
        <v>28035359.349999998</v>
      </c>
      <c r="I80" s="212">
        <v>58420908.379999995</v>
      </c>
      <c r="J80" s="212">
        <v>4936881.42</v>
      </c>
      <c r="K80" s="219">
        <v>91393149.149999991</v>
      </c>
      <c r="L80" s="212">
        <v>1572971.4</v>
      </c>
      <c r="M80" s="212">
        <v>53071689.909999996</v>
      </c>
      <c r="N80" s="219"/>
      <c r="O80" s="212">
        <v>39234366.540000007</v>
      </c>
      <c r="P80" s="212">
        <v>15007279.58</v>
      </c>
      <c r="Q80" s="219">
        <v>54241646.120000005</v>
      </c>
      <c r="R80" s="212">
        <v>13481334.789999999</v>
      </c>
      <c r="S80" s="212">
        <v>22803808.259999998</v>
      </c>
      <c r="T80" s="212">
        <v>17644210.5</v>
      </c>
      <c r="U80" s="212">
        <v>7705402.1100000003</v>
      </c>
      <c r="V80" s="212">
        <v>739037.80999999994</v>
      </c>
      <c r="W80" s="212">
        <v>5406413.0499999998</v>
      </c>
      <c r="X80" s="212">
        <v>0</v>
      </c>
      <c r="Y80" s="212">
        <v>10751325.92</v>
      </c>
      <c r="Z80" s="212">
        <v>21128.080000000002</v>
      </c>
      <c r="AA80" s="212">
        <v>1522581</v>
      </c>
      <c r="AB80" s="212">
        <v>28726732.099999998</v>
      </c>
      <c r="AC80" s="219">
        <v>381941540.34000009</v>
      </c>
    </row>
    <row r="81" spans="1:29">
      <c r="A81" s="294">
        <v>42</v>
      </c>
      <c r="B81" s="237">
        <v>80</v>
      </c>
      <c r="C81" s="237">
        <v>11</v>
      </c>
      <c r="D81" s="212" t="s">
        <v>49</v>
      </c>
      <c r="E81" s="212" t="s">
        <v>227</v>
      </c>
      <c r="F81" s="282" t="s">
        <v>362</v>
      </c>
      <c r="G81" s="212">
        <v>55288701.450000003</v>
      </c>
      <c r="H81" s="212">
        <v>25531748</v>
      </c>
      <c r="I81" s="212">
        <v>38596111.700000003</v>
      </c>
      <c r="J81" s="212">
        <v>3905186.9699999997</v>
      </c>
      <c r="K81" s="219">
        <v>68033046.670000002</v>
      </c>
      <c r="L81" s="212">
        <v>497428.1</v>
      </c>
      <c r="M81" s="212">
        <v>49855751.049999997</v>
      </c>
      <c r="N81" s="219"/>
      <c r="O81" s="212">
        <v>27829518.559999999</v>
      </c>
      <c r="P81" s="212">
        <v>22157228.219999999</v>
      </c>
      <c r="Q81" s="219">
        <v>49986746.780000001</v>
      </c>
      <c r="R81" s="212">
        <v>12778486.670000002</v>
      </c>
      <c r="S81" s="212">
        <v>28001817.740000002</v>
      </c>
      <c r="T81" s="212">
        <v>14101830</v>
      </c>
      <c r="U81" s="212">
        <v>5654421.7999999998</v>
      </c>
      <c r="V81" s="212">
        <v>24760.720000000001</v>
      </c>
      <c r="W81" s="212">
        <v>635293.5</v>
      </c>
      <c r="X81" s="212">
        <v>623876</v>
      </c>
      <c r="Y81" s="212">
        <v>2940331.5300000003</v>
      </c>
      <c r="Z81" s="212">
        <v>247215.03</v>
      </c>
      <c r="AA81" s="212">
        <v>937270.23</v>
      </c>
      <c r="AB81" s="212">
        <v>27017020.57</v>
      </c>
      <c r="AC81" s="219">
        <v>316623997.83999997</v>
      </c>
    </row>
    <row r="82" spans="1:29">
      <c r="A82" s="294">
        <v>57</v>
      </c>
      <c r="B82" s="237">
        <v>81</v>
      </c>
      <c r="C82" s="237">
        <v>11</v>
      </c>
      <c r="D82" s="212" t="s">
        <v>47</v>
      </c>
      <c r="E82" s="212" t="s">
        <v>218</v>
      </c>
      <c r="F82" s="282" t="s">
        <v>350</v>
      </c>
      <c r="G82" s="212">
        <v>78496151.5</v>
      </c>
      <c r="H82" s="212">
        <v>31284293.359999999</v>
      </c>
      <c r="I82" s="212">
        <v>61163326.579999998</v>
      </c>
      <c r="J82" s="212">
        <v>5263005.6499999994</v>
      </c>
      <c r="K82" s="219">
        <v>97710625.590000004</v>
      </c>
      <c r="L82" s="212">
        <v>1018549.8999999999</v>
      </c>
      <c r="M82" s="212">
        <v>43265953.289999999</v>
      </c>
      <c r="N82" s="219"/>
      <c r="O82" s="212">
        <v>40244561.630000003</v>
      </c>
      <c r="P82" s="212">
        <v>11341549.640000001</v>
      </c>
      <c r="Q82" s="219">
        <v>51586111.270000003</v>
      </c>
      <c r="R82" s="212">
        <v>9580437.5300000012</v>
      </c>
      <c r="S82" s="212">
        <v>9087738.2899999991</v>
      </c>
      <c r="T82" s="212">
        <v>6115487.5</v>
      </c>
      <c r="U82" s="212">
        <v>6726139.1099999994</v>
      </c>
      <c r="V82" s="212">
        <v>9525.51</v>
      </c>
      <c r="W82" s="212">
        <v>3087920.77</v>
      </c>
      <c r="X82" s="212">
        <v>2852000</v>
      </c>
      <c r="Y82" s="212">
        <v>91815.82</v>
      </c>
      <c r="Z82" s="212">
        <v>13472.84</v>
      </c>
      <c r="AA82" s="212">
        <v>399406.77</v>
      </c>
      <c r="AB82" s="212">
        <v>32150181.619999994</v>
      </c>
      <c r="AC82" s="219">
        <v>342191517.31</v>
      </c>
    </row>
    <row r="83" spans="1:29">
      <c r="A83" s="294">
        <v>51</v>
      </c>
      <c r="B83" s="237">
        <v>82</v>
      </c>
      <c r="C83" s="237">
        <v>11</v>
      </c>
      <c r="D83" s="212" t="s">
        <v>49</v>
      </c>
      <c r="E83" s="212" t="s">
        <v>235</v>
      </c>
      <c r="F83" s="282" t="s">
        <v>371</v>
      </c>
      <c r="G83" s="212">
        <v>80840935.540000007</v>
      </c>
      <c r="H83" s="212">
        <v>22548401.359999999</v>
      </c>
      <c r="I83" s="212">
        <v>46423921.760000005</v>
      </c>
      <c r="J83" s="212">
        <v>4725286.28</v>
      </c>
      <c r="K83" s="219">
        <v>73697609.400000006</v>
      </c>
      <c r="L83" s="212">
        <v>1277777.54</v>
      </c>
      <c r="M83" s="212">
        <v>59950867.100000001</v>
      </c>
      <c r="N83" s="219"/>
      <c r="O83" s="212">
        <v>22040436.489999998</v>
      </c>
      <c r="P83" s="212">
        <v>4640821.76</v>
      </c>
      <c r="Q83" s="219">
        <v>26681258.25</v>
      </c>
      <c r="R83" s="212">
        <v>7834391.4199999999</v>
      </c>
      <c r="S83" s="212">
        <v>25083820.359999999</v>
      </c>
      <c r="T83" s="212">
        <v>15006073.23</v>
      </c>
      <c r="U83" s="212">
        <v>8637195.6500000004</v>
      </c>
      <c r="V83" s="212">
        <v>840949.57</v>
      </c>
      <c r="W83" s="212">
        <v>1859916.2</v>
      </c>
      <c r="X83" s="212">
        <v>0</v>
      </c>
      <c r="Y83" s="212">
        <v>284652</v>
      </c>
      <c r="Z83" s="212">
        <v>289.42</v>
      </c>
      <c r="AA83" s="212">
        <v>2021867.76</v>
      </c>
      <c r="AB83" s="212">
        <v>29493311.810000002</v>
      </c>
      <c r="AC83" s="219">
        <v>333510915.24999994</v>
      </c>
    </row>
    <row r="84" spans="1:29">
      <c r="A84" s="294">
        <v>62</v>
      </c>
      <c r="B84" s="237">
        <v>83</v>
      </c>
      <c r="C84" s="237">
        <v>12</v>
      </c>
      <c r="D84" s="212" t="s">
        <v>88</v>
      </c>
      <c r="E84" s="212" t="s">
        <v>177</v>
      </c>
      <c r="F84" s="282" t="s">
        <v>305</v>
      </c>
      <c r="G84" s="212">
        <v>117062217.73999999</v>
      </c>
      <c r="H84" s="212">
        <v>27411675</v>
      </c>
      <c r="I84" s="212">
        <v>65693000.289999999</v>
      </c>
      <c r="J84" s="212">
        <v>7610578.6900000004</v>
      </c>
      <c r="K84" s="219">
        <v>100715253.97999999</v>
      </c>
      <c r="L84" s="212">
        <v>739118.72</v>
      </c>
      <c r="M84" s="212">
        <v>57443315.689999998</v>
      </c>
      <c r="N84" s="219"/>
      <c r="O84" s="212">
        <v>26131049.199999999</v>
      </c>
      <c r="P84" s="212">
        <v>6413255.4100000001</v>
      </c>
      <c r="Q84" s="219">
        <v>32544304.609999999</v>
      </c>
      <c r="R84" s="212">
        <v>13787290.66</v>
      </c>
      <c r="S84" s="212">
        <v>14428947.620000001</v>
      </c>
      <c r="T84" s="212">
        <v>11810524.59</v>
      </c>
      <c r="U84" s="212">
        <v>11155809.060000001</v>
      </c>
      <c r="V84" s="212">
        <v>32491.489999999998</v>
      </c>
      <c r="W84" s="212">
        <v>2777020.2</v>
      </c>
      <c r="X84" s="212">
        <v>0</v>
      </c>
      <c r="Y84" s="212">
        <v>897000</v>
      </c>
      <c r="Z84" s="212">
        <v>25338149</v>
      </c>
      <c r="AA84" s="212">
        <v>2653233.0700000003</v>
      </c>
      <c r="AB84" s="212">
        <v>33904752.399999999</v>
      </c>
      <c r="AC84" s="219">
        <v>425289428.82999998</v>
      </c>
    </row>
    <row r="85" spans="1:29">
      <c r="A85" s="294">
        <v>21</v>
      </c>
      <c r="B85" s="237">
        <v>84</v>
      </c>
      <c r="C85" s="237">
        <v>12</v>
      </c>
      <c r="D85" s="212" t="s">
        <v>53</v>
      </c>
      <c r="E85" s="212" t="s">
        <v>201</v>
      </c>
      <c r="F85" s="282" t="s">
        <v>332</v>
      </c>
      <c r="G85" s="212">
        <v>174728889.64000002</v>
      </c>
      <c r="H85" s="212">
        <v>41915306.799999997</v>
      </c>
      <c r="I85" s="212">
        <v>105959691.69</v>
      </c>
      <c r="J85" s="212">
        <v>9932499.5700000003</v>
      </c>
      <c r="K85" s="219">
        <v>157807498.06</v>
      </c>
      <c r="L85" s="212">
        <v>3112883.21</v>
      </c>
      <c r="M85" s="212">
        <v>100993179.98</v>
      </c>
      <c r="N85" s="219"/>
      <c r="O85" s="212">
        <v>75766416.989999995</v>
      </c>
      <c r="P85" s="212">
        <v>7904267.1500000004</v>
      </c>
      <c r="Q85" s="219">
        <v>83670684.140000001</v>
      </c>
      <c r="R85" s="212">
        <v>23102445.649999999</v>
      </c>
      <c r="S85" s="212">
        <v>17688834.91</v>
      </c>
      <c r="T85" s="212">
        <v>41863394.649999999</v>
      </c>
      <c r="U85" s="212">
        <v>12262672.120000001</v>
      </c>
      <c r="V85" s="212">
        <v>13973087.640000001</v>
      </c>
      <c r="W85" s="212">
        <v>3277749.87</v>
      </c>
      <c r="X85" s="212">
        <v>0</v>
      </c>
      <c r="Y85" s="212">
        <v>1667174.26</v>
      </c>
      <c r="Z85" s="212">
        <v>221300</v>
      </c>
      <c r="AA85" s="212">
        <v>4170415.75</v>
      </c>
      <c r="AB85" s="212">
        <v>60556438.739999995</v>
      </c>
      <c r="AC85" s="219">
        <v>699096648.62</v>
      </c>
    </row>
    <row r="86" spans="1:29">
      <c r="A86" s="294">
        <v>53</v>
      </c>
      <c r="B86" s="237">
        <v>85</v>
      </c>
      <c r="C86" s="237">
        <v>12</v>
      </c>
      <c r="D86" s="212" t="s">
        <v>47</v>
      </c>
      <c r="E86" s="212" t="s">
        <v>214</v>
      </c>
      <c r="F86" s="282" t="s">
        <v>346</v>
      </c>
      <c r="G86" s="212">
        <v>154478183.60999998</v>
      </c>
      <c r="H86" s="212">
        <v>39617650.150000006</v>
      </c>
      <c r="I86" s="212">
        <v>85179657.930000007</v>
      </c>
      <c r="J86" s="212">
        <v>9963942.4800000004</v>
      </c>
      <c r="K86" s="219">
        <v>134761250.56</v>
      </c>
      <c r="L86" s="212">
        <v>6344183.5899999999</v>
      </c>
      <c r="M86" s="212">
        <v>112967082.75</v>
      </c>
      <c r="N86" s="219"/>
      <c r="O86" s="212">
        <v>54540989.879999995</v>
      </c>
      <c r="P86" s="212">
        <v>4323894.5</v>
      </c>
      <c r="Q86" s="219">
        <v>58864884.379999995</v>
      </c>
      <c r="R86" s="212">
        <v>15116842.120000001</v>
      </c>
      <c r="S86" s="212">
        <v>24017824.240000002</v>
      </c>
      <c r="T86" s="212">
        <v>16569522</v>
      </c>
      <c r="U86" s="212">
        <v>11531945.819999998</v>
      </c>
      <c r="V86" s="212">
        <v>10930178</v>
      </c>
      <c r="W86" s="212">
        <v>2402796</v>
      </c>
      <c r="X86" s="212">
        <v>0</v>
      </c>
      <c r="Y86" s="212">
        <v>12571430.99</v>
      </c>
      <c r="Z86" s="212">
        <v>1953203.07</v>
      </c>
      <c r="AA86" s="212">
        <v>3884100.1100000003</v>
      </c>
      <c r="AB86" s="212">
        <v>47865941.299999997</v>
      </c>
      <c r="AC86" s="219">
        <v>614259368.53999996</v>
      </c>
    </row>
    <row r="87" spans="1:29">
      <c r="A87" s="294">
        <v>1</v>
      </c>
      <c r="B87" s="237">
        <v>86</v>
      </c>
      <c r="C87" s="237">
        <v>12</v>
      </c>
      <c r="D87" s="212" t="s">
        <v>51</v>
      </c>
      <c r="E87" s="212" t="s">
        <v>237</v>
      </c>
      <c r="F87" s="282" t="s">
        <v>373</v>
      </c>
      <c r="G87" s="212">
        <v>148762037.90000001</v>
      </c>
      <c r="H87" s="212">
        <v>46787241.390000001</v>
      </c>
      <c r="I87" s="212">
        <v>75612783.959999993</v>
      </c>
      <c r="J87" s="212">
        <v>9366686.6699999999</v>
      </c>
      <c r="K87" s="219">
        <v>131766712.02</v>
      </c>
      <c r="L87" s="212">
        <v>2419789</v>
      </c>
      <c r="M87" s="212">
        <v>77709283.680000007</v>
      </c>
      <c r="N87" s="219"/>
      <c r="O87" s="212">
        <v>36567006.390000001</v>
      </c>
      <c r="P87" s="212">
        <v>16988603.5</v>
      </c>
      <c r="Q87" s="219">
        <v>53555609.890000001</v>
      </c>
      <c r="R87" s="212">
        <v>16709173.32</v>
      </c>
      <c r="S87" s="212">
        <v>6235575.1699999999</v>
      </c>
      <c r="T87" s="212">
        <v>25348220</v>
      </c>
      <c r="U87" s="212">
        <v>13812607.840000002</v>
      </c>
      <c r="V87" s="212">
        <v>1570013.41</v>
      </c>
      <c r="W87" s="212">
        <v>2446394.5</v>
      </c>
      <c r="X87" s="212">
        <v>0</v>
      </c>
      <c r="Y87" s="212">
        <v>6192950</v>
      </c>
      <c r="Z87" s="212">
        <v>4575128.78</v>
      </c>
      <c r="AA87" s="212">
        <v>5933114.2999999998</v>
      </c>
      <c r="AB87" s="212">
        <v>42318859.800000004</v>
      </c>
      <c r="AC87" s="219">
        <v>539355469.61000001</v>
      </c>
    </row>
    <row r="88" spans="1:29">
      <c r="A88" s="294">
        <v>68</v>
      </c>
      <c r="B88" s="237">
        <v>87</v>
      </c>
      <c r="C88" s="237">
        <v>13</v>
      </c>
      <c r="D88" s="212" t="s">
        <v>45</v>
      </c>
      <c r="E88" s="212" t="s">
        <v>183</v>
      </c>
      <c r="F88" s="282" t="s">
        <v>311</v>
      </c>
      <c r="G88" s="212">
        <v>408642996.20999998</v>
      </c>
      <c r="H88" s="212">
        <v>122971202</v>
      </c>
      <c r="I88" s="212">
        <v>302252004.64999998</v>
      </c>
      <c r="J88" s="212">
        <v>25604048.350000001</v>
      </c>
      <c r="K88" s="219">
        <v>450827255</v>
      </c>
      <c r="L88" s="212">
        <v>7939837.54</v>
      </c>
      <c r="M88" s="212">
        <v>523160521.35000002</v>
      </c>
      <c r="N88" s="219"/>
      <c r="O88" s="212">
        <v>291351768.69999999</v>
      </c>
      <c r="P88" s="212">
        <v>10939605.58</v>
      </c>
      <c r="Q88" s="219">
        <v>302291374.27999997</v>
      </c>
      <c r="R88" s="212">
        <v>57276326.660000004</v>
      </c>
      <c r="S88" s="212">
        <v>106944602.20999998</v>
      </c>
      <c r="T88" s="212">
        <v>87279925.519999996</v>
      </c>
      <c r="U88" s="212">
        <v>31211223.059999999</v>
      </c>
      <c r="V88" s="212">
        <v>881688.44</v>
      </c>
      <c r="W88" s="212">
        <v>6884936.75</v>
      </c>
      <c r="X88" s="212">
        <v>12936000</v>
      </c>
      <c r="Y88" s="212">
        <v>13765525.5</v>
      </c>
      <c r="Z88" s="212">
        <v>16035083.43</v>
      </c>
      <c r="AA88" s="212">
        <v>7390977.8300000001</v>
      </c>
      <c r="AB88" s="212">
        <v>123559127.61000001</v>
      </c>
      <c r="AC88" s="219">
        <v>2157027401.3899999</v>
      </c>
    </row>
    <row r="89" spans="1:29">
      <c r="A89" s="294">
        <v>35</v>
      </c>
      <c r="B89" s="237">
        <v>88</v>
      </c>
      <c r="C89" s="237">
        <v>13</v>
      </c>
      <c r="D89" s="212" t="s">
        <v>49</v>
      </c>
      <c r="E89" s="212" t="s">
        <v>221</v>
      </c>
      <c r="F89" s="282" t="s">
        <v>355</v>
      </c>
      <c r="G89" s="212">
        <v>279390216.16999996</v>
      </c>
      <c r="H89" s="212">
        <v>94940811.549999997</v>
      </c>
      <c r="I89" s="212">
        <v>179640994.04000002</v>
      </c>
      <c r="J89" s="212">
        <v>17355541.160000004</v>
      </c>
      <c r="K89" s="219">
        <v>291937346.75000006</v>
      </c>
      <c r="L89" s="212">
        <v>3912133.9299999997</v>
      </c>
      <c r="M89" s="212">
        <v>286038060.22000003</v>
      </c>
      <c r="N89" s="219"/>
      <c r="O89" s="212">
        <v>193078614.41</v>
      </c>
      <c r="P89" s="212">
        <v>34102342.960000001</v>
      </c>
      <c r="Q89" s="219">
        <v>227180957.37</v>
      </c>
      <c r="R89" s="212">
        <v>33190422.870000005</v>
      </c>
      <c r="S89" s="212">
        <v>69230186.459999993</v>
      </c>
      <c r="T89" s="212">
        <v>40731230</v>
      </c>
      <c r="U89" s="212">
        <v>28248284.379999999</v>
      </c>
      <c r="V89" s="212">
        <v>328214.17</v>
      </c>
      <c r="W89" s="212">
        <v>2294516.81</v>
      </c>
      <c r="X89" s="212">
        <v>0</v>
      </c>
      <c r="Y89" s="212">
        <v>1691344.72</v>
      </c>
      <c r="Z89" s="212">
        <v>1747.05</v>
      </c>
      <c r="AA89" s="212">
        <v>8245208.71</v>
      </c>
      <c r="AB89" s="212">
        <v>76187720.650000006</v>
      </c>
      <c r="AC89" s="219">
        <v>1348607590.2600002</v>
      </c>
    </row>
    <row r="90" spans="1:29">
      <c r="F90" s="172"/>
    </row>
    <row r="91" spans="1:29">
      <c r="F91" s="172"/>
    </row>
  </sheetData>
  <sortState ref="A2:AC89">
    <sortCondition ref="B2:B8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2"/>
  <sheetViews>
    <sheetView zoomScale="60" zoomScaleNormal="60" workbookViewId="0">
      <pane ySplit="2" topLeftCell="A3" activePane="bottomLeft" state="frozen"/>
      <selection activeCell="B1" sqref="B1"/>
      <selection pane="bottomLeft" activeCell="J26" sqref="J26"/>
    </sheetView>
  </sheetViews>
  <sheetFormatPr defaultColWidth="11.44140625" defaultRowHeight="24.6"/>
  <cols>
    <col min="1" max="1" width="5" style="63" customWidth="1"/>
    <col min="2" max="2" width="8.6640625" style="162"/>
    <col min="3" max="3" width="11.6640625" style="292" customWidth="1"/>
    <col min="4" max="4" width="7.6640625" style="292" customWidth="1"/>
    <col min="5" max="6" width="15.44140625" style="183" customWidth="1"/>
    <col min="7" max="7" width="30" style="162" customWidth="1"/>
    <col min="8" max="8" width="13" style="186" customWidth="1"/>
    <col min="9" max="9" width="11.109375" style="186" bestFit="1" customWidth="1"/>
    <col min="10" max="10" width="10.88671875" style="186" customWidth="1"/>
    <col min="11" max="12" width="10.109375" style="186" bestFit="1" customWidth="1"/>
    <col min="13" max="13" width="16.21875" style="180" customWidth="1"/>
    <col min="14" max="14" width="25.6640625" style="180" customWidth="1"/>
    <col min="15" max="15" width="11.44140625" style="180" customWidth="1"/>
    <col min="16" max="16" width="15.6640625" style="180" customWidth="1"/>
    <col min="17" max="19" width="11.44140625" style="180" customWidth="1"/>
    <col min="20" max="20" width="8.44140625" style="63" customWidth="1"/>
    <col min="21" max="21" width="11.5546875" style="266" customWidth="1"/>
    <col min="22" max="22" width="14.6640625" style="62" customWidth="1"/>
    <col min="23" max="23" width="13.88671875" style="62" customWidth="1"/>
    <col min="24" max="24" width="25.6640625" style="62" customWidth="1"/>
    <col min="25" max="35" width="16.5546875" style="180" customWidth="1"/>
    <col min="36" max="98" width="11.44140625" style="63"/>
    <col min="99" max="16384" width="11.44140625" style="62"/>
  </cols>
  <sheetData>
    <row r="1" spans="1:35">
      <c r="A1" s="70"/>
      <c r="C1" s="291"/>
      <c r="D1" s="291"/>
      <c r="E1" s="284"/>
      <c r="F1" s="284"/>
      <c r="G1" s="285"/>
      <c r="H1" s="189"/>
      <c r="I1" s="190"/>
      <c r="J1" s="190"/>
      <c r="K1" s="190"/>
      <c r="L1" s="190"/>
      <c r="M1" s="365" t="s">
        <v>135</v>
      </c>
      <c r="N1" s="366"/>
      <c r="O1" s="366"/>
      <c r="P1" s="366"/>
      <c r="Q1" s="366"/>
      <c r="R1" s="366"/>
      <c r="S1" s="367"/>
      <c r="T1" s="70"/>
      <c r="U1" s="335" t="s">
        <v>1346</v>
      </c>
      <c r="V1" s="65"/>
      <c r="W1" s="65"/>
      <c r="Y1" s="362" t="s">
        <v>248</v>
      </c>
      <c r="Z1" s="363"/>
      <c r="AA1" s="363"/>
      <c r="AB1" s="363"/>
      <c r="AC1" s="363"/>
      <c r="AD1" s="363"/>
      <c r="AE1" s="363"/>
      <c r="AF1" s="363"/>
      <c r="AG1" s="363"/>
      <c r="AH1" s="363"/>
      <c r="AI1" s="364"/>
    </row>
    <row r="2" spans="1:35" ht="107.25" customHeight="1">
      <c r="A2" s="69" t="s">
        <v>164</v>
      </c>
      <c r="B2" s="293" t="s">
        <v>1349</v>
      </c>
      <c r="C2" s="293" t="s">
        <v>1348</v>
      </c>
      <c r="D2" s="121" t="s">
        <v>247</v>
      </c>
      <c r="E2" s="121" t="s">
        <v>42</v>
      </c>
      <c r="F2" s="121" t="s">
        <v>164</v>
      </c>
      <c r="G2" s="121" t="s">
        <v>1347</v>
      </c>
      <c r="H2" s="191" t="s">
        <v>280</v>
      </c>
      <c r="I2" s="192" t="s">
        <v>270</v>
      </c>
      <c r="J2" s="192" t="s">
        <v>276</v>
      </c>
      <c r="K2" s="192" t="s">
        <v>275</v>
      </c>
      <c r="L2" s="192" t="s">
        <v>274</v>
      </c>
      <c r="M2" s="185" t="s">
        <v>137</v>
      </c>
      <c r="N2" s="185" t="s">
        <v>253</v>
      </c>
      <c r="O2" s="185" t="s">
        <v>139</v>
      </c>
      <c r="P2" s="185" t="s">
        <v>140</v>
      </c>
      <c r="Q2" s="185" t="s">
        <v>141</v>
      </c>
      <c r="R2" s="185" t="s">
        <v>142</v>
      </c>
      <c r="S2" s="185" t="s">
        <v>143</v>
      </c>
      <c r="T2" s="68"/>
      <c r="U2" s="335"/>
      <c r="V2" s="65" t="s">
        <v>272</v>
      </c>
      <c r="W2" s="65" t="s">
        <v>730</v>
      </c>
      <c r="X2" s="65" t="s">
        <v>1341</v>
      </c>
      <c r="Y2" s="308" t="s">
        <v>5</v>
      </c>
      <c r="Z2" s="308" t="s">
        <v>8</v>
      </c>
      <c r="AA2" s="308" t="s">
        <v>11</v>
      </c>
      <c r="AB2" s="308" t="s">
        <v>17</v>
      </c>
      <c r="AC2" s="308" t="s">
        <v>20</v>
      </c>
      <c r="AD2" s="308" t="s">
        <v>23</v>
      </c>
      <c r="AE2" s="308" t="s">
        <v>26</v>
      </c>
      <c r="AF2" s="308" t="s">
        <v>29</v>
      </c>
      <c r="AG2" s="308" t="s">
        <v>32</v>
      </c>
      <c r="AH2" s="308" t="s">
        <v>35</v>
      </c>
      <c r="AI2" s="308" t="s">
        <v>38</v>
      </c>
    </row>
    <row r="3" spans="1:35" s="63" customFormat="1" ht="24.6" customHeight="1">
      <c r="A3" s="67" t="s">
        <v>159</v>
      </c>
      <c r="B3" s="294">
        <v>72</v>
      </c>
      <c r="C3" s="237">
        <v>1</v>
      </c>
      <c r="D3" s="237">
        <v>1</v>
      </c>
      <c r="E3" s="212" t="s">
        <v>45</v>
      </c>
      <c r="F3" s="212" t="s">
        <v>159</v>
      </c>
      <c r="G3" s="282" t="s">
        <v>315</v>
      </c>
      <c r="H3" s="248">
        <f>+DATA!G5</f>
        <v>5185</v>
      </c>
      <c r="I3" s="250">
        <f>+DATA!H5</f>
        <v>4063</v>
      </c>
      <c r="J3" s="250">
        <f>+DATA!I5</f>
        <v>104</v>
      </c>
      <c r="K3" s="250">
        <f>+DATA!J5</f>
        <v>97</v>
      </c>
      <c r="L3" s="250">
        <f>+DATA!K5</f>
        <v>921</v>
      </c>
      <c r="M3" s="327">
        <f>+'6.รายรับ'!G4/I3</f>
        <v>954.21982525227668</v>
      </c>
      <c r="N3" s="261">
        <f>+('6.รายรับ'!H4+'6.รายรับ'!I4+'6.รายรับ'!J4)/I3</f>
        <v>492.08556485355643</v>
      </c>
      <c r="O3" s="261">
        <f>+'6.รายรับ'!K4/'8.คำนวณ'!J3</f>
        <v>2232.3365384615386</v>
      </c>
      <c r="P3" s="261">
        <f>+'6.รายรับ'!L4/'8.คำนวณ'!K3</f>
        <v>35208.105257731957</v>
      </c>
      <c r="Q3" s="261">
        <f>+'6.รายรับ'!M4/'8.คำนวณ'!H3</f>
        <v>10.431243972999036</v>
      </c>
      <c r="R3" s="262">
        <f>+'6.รายรับ'!Q4/'8.คำนวณ'!H3</f>
        <v>42.568756027000966</v>
      </c>
      <c r="S3" s="262">
        <f>+'6.รายรับ'!V4/'8.คำนวณ'!I3</f>
        <v>1683.6069185331037</v>
      </c>
      <c r="T3" s="66"/>
      <c r="U3" s="281">
        <f>+'2.Hosp. Group'!L4</f>
        <v>21</v>
      </c>
      <c r="V3" s="63">
        <f>+DATA!L5</f>
        <v>14745</v>
      </c>
      <c r="W3" s="63">
        <f>+DATA!M5</f>
        <v>193.69</v>
      </c>
      <c r="X3" s="63">
        <f t="shared" ref="X3:X34" si="0">+(V3/U3)+W3</f>
        <v>895.83285714285716</v>
      </c>
      <c r="Y3" s="263">
        <f>+('7.รายจ่าย'!G2+'7.รายจ่าย'!K2)/'8.คำนวณ'!X3</f>
        <v>14763.60104962182</v>
      </c>
      <c r="Z3" s="263">
        <f>+'7.รายจ่าย'!L2/'8.คำนวณ'!X3</f>
        <v>73.614893084328543</v>
      </c>
      <c r="AA3" s="263">
        <f>+'7.รายจ่าย'!M2/'8.คำนวณ'!X3</f>
        <v>2083.6102796599494</v>
      </c>
      <c r="AB3" s="263">
        <f>+'7.รายจ่าย'!O2/'8.คำนวณ'!X3</f>
        <v>324.56362554877109</v>
      </c>
      <c r="AC3" s="263">
        <f>+'7.รายจ่าย'!P2/'8.คำนวณ'!X3</f>
        <v>13.239076804824879</v>
      </c>
      <c r="AD3" s="263">
        <f>+'7.รายจ่าย'!R2/'8.คำนวณ'!X3</f>
        <v>607.10638783063803</v>
      </c>
      <c r="AE3" s="263">
        <f>+'7.รายจ่าย'!S2/'8.คำนวณ'!X3</f>
        <v>4013.8083363765245</v>
      </c>
      <c r="AF3" s="263">
        <f>+'7.รายจ่าย'!T2/'8.คำนวณ'!X3</f>
        <v>368.33321904755832</v>
      </c>
      <c r="AG3" s="263">
        <f>+'7.รายจ่าย'!U2/'8.คำนวณ'!X3</f>
        <v>713.22149540013027</v>
      </c>
      <c r="AH3" s="263">
        <f>+'7.รายจ่าย'!V2/'8.คำนวณ'!X3</f>
        <v>41.986057667007394</v>
      </c>
      <c r="AI3" s="263">
        <f>+'7.รายจ่าย'!Y2/'8.คำนวณ'!X3</f>
        <v>2393.3575587282703</v>
      </c>
    </row>
    <row r="4" spans="1:35" s="63" customFormat="1">
      <c r="A4" s="67" t="s">
        <v>162</v>
      </c>
      <c r="B4" s="294">
        <v>25</v>
      </c>
      <c r="C4" s="237">
        <v>2</v>
      </c>
      <c r="D4" s="237">
        <v>1</v>
      </c>
      <c r="E4" s="212" t="s">
        <v>53</v>
      </c>
      <c r="F4" s="212" t="s">
        <v>160</v>
      </c>
      <c r="G4" s="282" t="s">
        <v>336</v>
      </c>
      <c r="H4" s="248">
        <f>+DATA!G6</f>
        <v>11706</v>
      </c>
      <c r="I4" s="250">
        <f>+DATA!H6</f>
        <v>8768</v>
      </c>
      <c r="J4" s="250">
        <f>+DATA!I6</f>
        <v>211</v>
      </c>
      <c r="K4" s="250">
        <f>+DATA!J6</f>
        <v>629</v>
      </c>
      <c r="L4" s="250">
        <f>+DATA!K6</f>
        <v>2098</v>
      </c>
      <c r="M4" s="261">
        <f>+'6.รายรับ'!G5/I4</f>
        <v>1354.2373448905109</v>
      </c>
      <c r="N4" s="261">
        <f>+('6.รายรับ'!H5+'6.รายรับ'!I5+'6.รายรับ'!J5)/I4</f>
        <v>1151.6313058850365</v>
      </c>
      <c r="O4" s="261">
        <f>+'6.รายรับ'!K5/'8.คำนวณ'!J4</f>
        <v>1604.5616113744077</v>
      </c>
      <c r="P4" s="261">
        <f>+'6.รายรับ'!L5/'8.คำนวณ'!K4</f>
        <v>3459.7321144674092</v>
      </c>
      <c r="Q4" s="261">
        <f>+'6.รายรับ'!M5/'8.คำนวณ'!H4</f>
        <v>11.289509653169315</v>
      </c>
      <c r="R4" s="262">
        <f>+'6.รายรับ'!Q5/'8.คำนวณ'!H4</f>
        <v>66.775414317444046</v>
      </c>
      <c r="S4" s="262">
        <f>+'6.รายรับ'!V5/'8.คำนวณ'!I4</f>
        <v>1257.4998460310219</v>
      </c>
      <c r="T4" s="66"/>
      <c r="U4" s="281">
        <f>+'2.Hosp. Group'!L5</f>
        <v>21</v>
      </c>
      <c r="V4" s="63">
        <f>+DATA!L6</f>
        <v>20376</v>
      </c>
      <c r="W4" s="63">
        <f>+DATA!M6</f>
        <v>524.41</v>
      </c>
      <c r="X4" s="63">
        <f t="shared" si="0"/>
        <v>1494.6957142857143</v>
      </c>
      <c r="Y4" s="263">
        <f>+('7.รายจ่าย'!G3+'7.รายจ่าย'!K3)/'8.คำนวณ'!X4</f>
        <v>15293.555465183073</v>
      </c>
      <c r="Z4" s="263">
        <f>+'7.รายจ่าย'!L3/'8.คำนวณ'!X4</f>
        <v>140.39697042971957</v>
      </c>
      <c r="AA4" s="263">
        <f>+'7.รายจ่าย'!M3/'8.คำนวณ'!X4</f>
        <v>1484.1534760538934</v>
      </c>
      <c r="AB4" s="263">
        <f>+'7.รายจ่าย'!O3/'8.คำนวณ'!X4</f>
        <v>427.59390683435811</v>
      </c>
      <c r="AC4" s="263">
        <f>+'7.รายจ่าย'!P3/'8.คำนวณ'!X4</f>
        <v>795.86767301897089</v>
      </c>
      <c r="AD4" s="263">
        <f>+'7.รายจ่าย'!R3/'8.คำนวณ'!X4</f>
        <v>1129.0533142436061</v>
      </c>
      <c r="AE4" s="263">
        <f>+'7.รายจ่าย'!S3/'8.คำนวณ'!X4</f>
        <v>2323.1602371051154</v>
      </c>
      <c r="AF4" s="263">
        <f>+'7.รายจ่าย'!T3/'8.คำนวณ'!X4</f>
        <v>134.33871394751154</v>
      </c>
      <c r="AG4" s="263">
        <f>+'7.รายจ่าย'!U3/'8.คำนวณ'!X4</f>
        <v>356.80450201522149</v>
      </c>
      <c r="AH4" s="263">
        <f>+'7.รายจ่าย'!V3/'8.คำนวณ'!X4</f>
        <v>151.39073982568837</v>
      </c>
      <c r="AI4" s="263">
        <f>+'7.รายจ่าย'!Y3/'8.คำนวณ'!X4</f>
        <v>236.05342320032648</v>
      </c>
    </row>
    <row r="5" spans="1:35" s="63" customFormat="1">
      <c r="A5" s="67" t="s">
        <v>161</v>
      </c>
      <c r="B5" s="294">
        <v>20</v>
      </c>
      <c r="C5" s="237">
        <v>3</v>
      </c>
      <c r="D5" s="237">
        <v>1</v>
      </c>
      <c r="E5" s="212" t="s">
        <v>55</v>
      </c>
      <c r="F5" s="212" t="s">
        <v>158</v>
      </c>
      <c r="G5" s="282" t="s">
        <v>304</v>
      </c>
      <c r="H5" s="248">
        <f>+DATA!G7</f>
        <v>14045</v>
      </c>
      <c r="I5" s="250">
        <f>+DATA!H7</f>
        <v>11241</v>
      </c>
      <c r="J5" s="250">
        <f>+DATA!I7</f>
        <v>405</v>
      </c>
      <c r="K5" s="250">
        <f>+DATA!J7</f>
        <v>797</v>
      </c>
      <c r="L5" s="250">
        <f>+DATA!K7</f>
        <v>1602</v>
      </c>
      <c r="M5" s="261">
        <f>+'6.รายรับ'!G6/I5</f>
        <v>1182.8286184503161</v>
      </c>
      <c r="N5" s="261">
        <f>+('6.รายรับ'!H6+'6.รายรับ'!I6+'6.รายรับ'!J6)/I5</f>
        <v>574.24972333422295</v>
      </c>
      <c r="O5" s="261">
        <f>+'6.รายรับ'!K6/'8.คำนวณ'!J5</f>
        <v>1352.8863209876542</v>
      </c>
      <c r="P5" s="261">
        <f>+'6.รายรับ'!L6/'8.คำนวณ'!K5</f>
        <v>3445.9507779171895</v>
      </c>
      <c r="Q5" s="261">
        <f>+'6.รายรับ'!M6/'8.คำนวณ'!H5</f>
        <v>6.3729797080811679</v>
      </c>
      <c r="R5" s="262">
        <f>+'6.รายรับ'!Q6/'8.คำนวณ'!H5</f>
        <v>61.12616589533642</v>
      </c>
      <c r="S5" s="262">
        <f>+'6.รายรับ'!V6/'8.คำนวณ'!I5</f>
        <v>997.23530468819501</v>
      </c>
      <c r="T5" s="66"/>
      <c r="U5" s="281">
        <f>+'2.Hosp. Group'!L6</f>
        <v>21</v>
      </c>
      <c r="V5" s="63">
        <f>+DATA!L7</f>
        <v>24219</v>
      </c>
      <c r="W5" s="63">
        <f>+DATA!M7</f>
        <v>475.74</v>
      </c>
      <c r="X5" s="63">
        <f t="shared" si="0"/>
        <v>1629.0257142857142</v>
      </c>
      <c r="Y5" s="263">
        <f>+('7.รายจ่าย'!G4+'7.รายจ่าย'!K4)/'8.คำนวณ'!X5</f>
        <v>13784.995346035053</v>
      </c>
      <c r="Z5" s="263">
        <f>+'7.รายจ่าย'!L4/'8.คำนวณ'!X5</f>
        <v>42.835444148035904</v>
      </c>
      <c r="AA5" s="263">
        <f>+'7.รายจ่าย'!M4/'8.คำนวณ'!X5</f>
        <v>1474.8135397318995</v>
      </c>
      <c r="AB5" s="263">
        <f>+'7.รายจ่าย'!O4/'8.คำนวณ'!X5</f>
        <v>431.26386148425269</v>
      </c>
      <c r="AC5" s="263">
        <f>+'7.รายจ่าย'!P4/'8.คำนวณ'!X5</f>
        <v>722.53923905436909</v>
      </c>
      <c r="AD5" s="263">
        <f>+'7.รายจ่าย'!R4/'8.คำนวณ'!X5</f>
        <v>512.95534666645619</v>
      </c>
      <c r="AE5" s="263">
        <f>+'7.รายจ่าย'!S4/'8.คำนวณ'!X5</f>
        <v>496.36578042265404</v>
      </c>
      <c r="AF5" s="263">
        <f>+'7.รายจ่าย'!T4/'8.คำนวณ'!X5</f>
        <v>247.0439824680484</v>
      </c>
      <c r="AG5" s="263">
        <f>+'7.รายจ่าย'!U4/'8.คำนวณ'!X5</f>
        <v>410.37958095899569</v>
      </c>
      <c r="AH5" s="263">
        <f>+'7.รายจ่าย'!V4/'8.คำนวณ'!X5</f>
        <v>14.754180851306389</v>
      </c>
      <c r="AI5" s="263">
        <f>+'7.รายจ่าย'!Y4/'8.คำนวณ'!X5</f>
        <v>558.37755783912917</v>
      </c>
    </row>
    <row r="6" spans="1:35" s="63" customFormat="1">
      <c r="A6" s="67" t="s">
        <v>163</v>
      </c>
      <c r="B6" s="294">
        <v>41</v>
      </c>
      <c r="C6" s="237">
        <v>4</v>
      </c>
      <c r="D6" s="237">
        <v>1</v>
      </c>
      <c r="E6" s="212" t="s">
        <v>49</v>
      </c>
      <c r="F6" s="212" t="s">
        <v>162</v>
      </c>
      <c r="G6" s="282" t="s">
        <v>361</v>
      </c>
      <c r="H6" s="248">
        <f>+DATA!G8</f>
        <v>14869</v>
      </c>
      <c r="I6" s="250">
        <f>+DATA!H8</f>
        <v>10820</v>
      </c>
      <c r="J6" s="250">
        <f>+DATA!I8</f>
        <v>564</v>
      </c>
      <c r="K6" s="250">
        <f>+DATA!J8</f>
        <v>609</v>
      </c>
      <c r="L6" s="250">
        <f>+DATA!K8</f>
        <v>2876</v>
      </c>
      <c r="M6" s="261">
        <f>+'6.รายรับ'!G7/I6</f>
        <v>928.7622994454714</v>
      </c>
      <c r="N6" s="261">
        <f>+('6.รายรับ'!H7+'6.รายรับ'!I7+'6.รายรับ'!J7)/I6</f>
        <v>449.29599168207022</v>
      </c>
      <c r="O6" s="261">
        <f>+'6.รายรับ'!K7/'8.คำนวณ'!J6</f>
        <v>416.84939716312056</v>
      </c>
      <c r="P6" s="261">
        <f>+'6.รายรับ'!L7/'8.คำนวณ'!K6</f>
        <v>2377.387093596059</v>
      </c>
      <c r="Q6" s="261">
        <f>+'6.รายรับ'!M7/'8.คำนวณ'!H6</f>
        <v>6.2273858363037196</v>
      </c>
      <c r="R6" s="262">
        <f>+'6.รายรับ'!Q7/'8.คำนวณ'!H6</f>
        <v>22.763635752236198</v>
      </c>
      <c r="S6" s="262">
        <f>+'6.รายรับ'!V7/'8.คำนวณ'!I6</f>
        <v>938.4630314232902</v>
      </c>
      <c r="T6" s="66"/>
      <c r="U6" s="281">
        <f>+'2.Hosp. Group'!L7</f>
        <v>21</v>
      </c>
      <c r="V6" s="63">
        <f>+DATA!L8</f>
        <v>17382</v>
      </c>
      <c r="W6" s="63">
        <f>+DATA!M8</f>
        <v>353.66</v>
      </c>
      <c r="X6" s="63">
        <f t="shared" si="0"/>
        <v>1181.3742857142856</v>
      </c>
      <c r="Y6" s="263">
        <f>+('7.รายจ่าย'!G5+'7.รายจ่าย'!K5)/'8.คำนวณ'!X6</f>
        <v>16675.364300898953</v>
      </c>
      <c r="Z6" s="263">
        <f>+'7.รายจ่าย'!L5/'8.คำนวณ'!X6</f>
        <v>47.917921258776104</v>
      </c>
      <c r="AA6" s="263">
        <f>+'7.รายจ่าย'!M5/'8.คำนวณ'!X6</f>
        <v>1340.6377886771097</v>
      </c>
      <c r="AB6" s="263">
        <f>+'7.รายจ่าย'!O5/'8.คำนวณ'!X6</f>
        <v>574.0041985000521</v>
      </c>
      <c r="AC6" s="263">
        <f>+'7.รายจ่าย'!P5/'8.คำนวณ'!X6</f>
        <v>845.58188888969505</v>
      </c>
      <c r="AD6" s="263">
        <f>+'7.รายจ่าย'!R5/'8.คำนวณ'!X6</f>
        <v>1318.986978845461</v>
      </c>
      <c r="AE6" s="263">
        <f>+'7.รายจ่าย'!S5/'8.คำนวณ'!X6</f>
        <v>2673.2951683390534</v>
      </c>
      <c r="AF6" s="263">
        <f>+'7.รายจ่าย'!T5/'8.คำนวณ'!X6</f>
        <v>264.06626906677695</v>
      </c>
      <c r="AG6" s="263">
        <f>+'7.รายจ่าย'!U5/'8.คำนวณ'!X6</f>
        <v>421.10766758327475</v>
      </c>
      <c r="AH6" s="263">
        <f>+'7.รายจ่าย'!V5/'8.คำนวณ'!X6</f>
        <v>27.886979087309939</v>
      </c>
      <c r="AI6" s="263">
        <f>+'7.รายจ่าย'!Y5/'8.คำนวณ'!X6</f>
        <v>67.717742774154075</v>
      </c>
    </row>
    <row r="7" spans="1:35" s="63" customFormat="1">
      <c r="A7" s="67" t="s">
        <v>160</v>
      </c>
      <c r="B7" s="294">
        <v>88</v>
      </c>
      <c r="C7" s="237">
        <v>5</v>
      </c>
      <c r="D7" s="237">
        <v>1</v>
      </c>
      <c r="E7" s="212" t="s">
        <v>45</v>
      </c>
      <c r="F7" s="212" t="s">
        <v>166</v>
      </c>
      <c r="G7" s="282" t="s">
        <v>331</v>
      </c>
      <c r="H7" s="248">
        <f>+DATA!G9</f>
        <v>25442</v>
      </c>
      <c r="I7" s="250">
        <f>+DATA!H9</f>
        <v>19069</v>
      </c>
      <c r="J7" s="250">
        <f>+DATA!I9</f>
        <v>452</v>
      </c>
      <c r="K7" s="250">
        <f>+DATA!J9</f>
        <v>2090</v>
      </c>
      <c r="L7" s="250">
        <f>+DATA!K9</f>
        <v>3831</v>
      </c>
      <c r="M7" s="261">
        <f>+'6.รายรับ'!G8/I7</f>
        <v>781.5776453930464</v>
      </c>
      <c r="N7" s="261">
        <f>+('6.รายรับ'!H8+'6.รายรับ'!I8+'6.รายรับ'!J8)/I7</f>
        <v>254.50148723058365</v>
      </c>
      <c r="O7" s="261">
        <f>+'6.รายรับ'!K8/'8.คำนวณ'!J7</f>
        <v>1547.4466814159293</v>
      </c>
      <c r="P7" s="261">
        <f>+'6.รายรับ'!L8/'8.คำนวณ'!K7</f>
        <v>848.12474641148322</v>
      </c>
      <c r="Q7" s="261">
        <f>+'6.รายรับ'!M8/'8.คำนวณ'!H7</f>
        <v>10.092815030264916</v>
      </c>
      <c r="R7" s="262">
        <f>+'6.รายรับ'!Q8/'8.คำนวณ'!H7</f>
        <v>23.92910148573225</v>
      </c>
      <c r="S7" s="262">
        <f>+'6.รายรับ'!V8/'8.คำนวณ'!I7</f>
        <v>418.04969689024068</v>
      </c>
      <c r="T7" s="66"/>
      <c r="U7" s="281">
        <f>+'2.Hosp. Group'!L8</f>
        <v>21</v>
      </c>
      <c r="V7" s="63">
        <f>+DATA!L9</f>
        <v>27729</v>
      </c>
      <c r="W7" s="63">
        <f>+DATA!M9</f>
        <v>648.89</v>
      </c>
      <c r="X7" s="63">
        <f t="shared" si="0"/>
        <v>1969.3185714285714</v>
      </c>
      <c r="Y7" s="263">
        <f>+('7.รายจ่าย'!G6+'7.รายจ่าย'!K6)/'8.คำนวณ'!X7</f>
        <v>9280.7181911364569</v>
      </c>
      <c r="Z7" s="263">
        <f>+'7.รายจ่าย'!L6/'8.คำนวณ'!X7</f>
        <v>39.505035461867521</v>
      </c>
      <c r="AA7" s="263">
        <f>+'7.รายจ่าย'!M6/'8.คำนวณ'!X7</f>
        <v>1286.5441563180302</v>
      </c>
      <c r="AB7" s="263">
        <f>+'7.รายจ่าย'!O6/'8.คำนวณ'!X7</f>
        <v>554.99844761385918</v>
      </c>
      <c r="AC7" s="263">
        <f>+'7.รายจ่าย'!P6/'8.คำนวณ'!X7</f>
        <v>855.94771940693045</v>
      </c>
      <c r="AD7" s="263">
        <f>+'7.รายจ่าย'!R6/'8.คำนวณ'!X7</f>
        <v>372.93778703728555</v>
      </c>
      <c r="AE7" s="263">
        <f>+'7.รายจ่าย'!S6/'8.คำนวณ'!X7</f>
        <v>590.39263980361591</v>
      </c>
      <c r="AF7" s="263">
        <f>+'7.รายจ่าย'!T6/'8.คำนวณ'!X7</f>
        <v>134.3939491760384</v>
      </c>
      <c r="AG7" s="263">
        <f>+'7.รายจ่าย'!U6/'8.คำนวณ'!X7</f>
        <v>401.90101362110028</v>
      </c>
      <c r="AH7" s="263">
        <f>+'7.รายจ่าย'!V6/'8.คำนวณ'!X7</f>
        <v>16.500367422233797</v>
      </c>
      <c r="AI7" s="263">
        <f>+'7.รายจ่าย'!Y6/'8.คำนวณ'!X7</f>
        <v>401.49441104718602</v>
      </c>
    </row>
    <row r="8" spans="1:35" s="63" customFormat="1">
      <c r="A8" s="67" t="s">
        <v>158</v>
      </c>
      <c r="B8" s="294">
        <v>59</v>
      </c>
      <c r="C8" s="237">
        <v>6</v>
      </c>
      <c r="D8" s="237">
        <v>1</v>
      </c>
      <c r="E8" s="212" t="s">
        <v>47</v>
      </c>
      <c r="F8" s="212" t="s">
        <v>161</v>
      </c>
      <c r="G8" s="282" t="s">
        <v>352</v>
      </c>
      <c r="H8" s="248">
        <f>+DATA!G10</f>
        <v>15230</v>
      </c>
      <c r="I8" s="250">
        <f>+DATA!H10</f>
        <v>12022</v>
      </c>
      <c r="J8" s="250">
        <f>+DATA!I10</f>
        <v>185</v>
      </c>
      <c r="K8" s="250">
        <f>+DATA!J10</f>
        <v>779</v>
      </c>
      <c r="L8" s="250">
        <f>+DATA!K10</f>
        <v>2244</v>
      </c>
      <c r="M8" s="261">
        <f>+'6.รายรับ'!G9/I8</f>
        <v>758.93997920479137</v>
      </c>
      <c r="N8" s="261">
        <f>+('6.รายรับ'!H9+'6.รายรับ'!I9+'6.รายรับ'!J9)/I8</f>
        <v>218.85942688404594</v>
      </c>
      <c r="O8" s="261">
        <f>+'6.รายรับ'!K9/'8.คำนวณ'!J8</f>
        <v>1257.0122702702702</v>
      </c>
      <c r="P8" s="261">
        <f>+'6.รายรับ'!L9/'8.คำนวณ'!K8</f>
        <v>1990.7903209242618</v>
      </c>
      <c r="Q8" s="261">
        <f>+'6.รายรับ'!M9/'8.คำนวณ'!H8</f>
        <v>18.151805646749835</v>
      </c>
      <c r="R8" s="262">
        <f>+'6.รายรับ'!Q9/'8.คำนวณ'!H8</f>
        <v>36.079317137229154</v>
      </c>
      <c r="S8" s="262">
        <f>+'6.รายรับ'!V9/'8.คำนวณ'!I8</f>
        <v>622.04347612710035</v>
      </c>
      <c r="T8" s="66"/>
      <c r="U8" s="281">
        <f>+'2.Hosp. Group'!L9</f>
        <v>21</v>
      </c>
      <c r="V8" s="63">
        <f>+DATA!L10</f>
        <v>19088</v>
      </c>
      <c r="W8" s="63">
        <f>+DATA!M10</f>
        <v>421.95</v>
      </c>
      <c r="X8" s="63">
        <f t="shared" si="0"/>
        <v>1330.902380952381</v>
      </c>
      <c r="Y8" s="263">
        <f>+('7.รายจ่าย'!G7+'7.รายจ่าย'!K7)/'8.คำนวณ'!X8</f>
        <v>13589.684133750998</v>
      </c>
      <c r="Z8" s="263">
        <f>+'7.รายจ่าย'!L7/'8.คำนวณ'!X8</f>
        <v>93.363722071848855</v>
      </c>
      <c r="AA8" s="263">
        <f>+'7.รายจ่าย'!M7/'8.คำนวณ'!X8</f>
        <v>1340.3492814578008</v>
      </c>
      <c r="AB8" s="263">
        <f>+'7.รายจ่าย'!O7/'8.คำนวณ'!X8</f>
        <v>800.54481474259319</v>
      </c>
      <c r="AC8" s="263">
        <f>+'7.รายจ่าย'!P7/'8.คำนวณ'!X8</f>
        <v>958.8344030813322</v>
      </c>
      <c r="AD8" s="263">
        <f>+'7.รายจ่าย'!R7/'8.คำนวณ'!X8</f>
        <v>662.90380318401935</v>
      </c>
      <c r="AE8" s="263">
        <f>+'7.รายจ่าย'!S7/'8.คำนวณ'!X8</f>
        <v>916.35776406627076</v>
      </c>
      <c r="AF8" s="263">
        <f>+'7.รายจ่าย'!T7/'8.คำนวณ'!X8</f>
        <v>275.89438959245336</v>
      </c>
      <c r="AG8" s="263">
        <f>+'7.รายจ่าย'!U7/'8.คำนวณ'!X8</f>
        <v>290.37591752105175</v>
      </c>
      <c r="AH8" s="263">
        <f>+'7.รายจ่าย'!V7/'8.คำนวณ'!X8</f>
        <v>45.626727301025618</v>
      </c>
      <c r="AI8" s="263">
        <f>+'7.รายจ่าย'!Y7/'8.คำนวณ'!X8</f>
        <v>22.240549287182525</v>
      </c>
    </row>
    <row r="9" spans="1:35" s="63" customFormat="1">
      <c r="A9" s="260" t="s">
        <v>166</v>
      </c>
      <c r="B9" s="294">
        <v>12</v>
      </c>
      <c r="C9" s="237">
        <v>7</v>
      </c>
      <c r="D9" s="237">
        <v>1</v>
      </c>
      <c r="E9" s="212" t="s">
        <v>51</v>
      </c>
      <c r="F9" s="212" t="s">
        <v>163</v>
      </c>
      <c r="G9" s="282" t="s">
        <v>384</v>
      </c>
      <c r="H9" s="248">
        <f>+DATA!G11</f>
        <v>15621</v>
      </c>
      <c r="I9" s="250">
        <f>+DATA!H11</f>
        <v>11638</v>
      </c>
      <c r="J9" s="250">
        <f>+DATA!I11</f>
        <v>185</v>
      </c>
      <c r="K9" s="250">
        <f>+DATA!J11</f>
        <v>103</v>
      </c>
      <c r="L9" s="250">
        <f>+DATA!K11</f>
        <v>3695</v>
      </c>
      <c r="M9" s="261">
        <f>+'6.รายรับ'!G10/I9</f>
        <v>994.32568052930071</v>
      </c>
      <c r="N9" s="261">
        <f>+('6.รายรับ'!H10+'6.รายรับ'!I10+'6.รายรับ'!J10)/I9</f>
        <v>295.662982471215</v>
      </c>
      <c r="O9" s="261">
        <f>+'6.รายรับ'!K10/'8.คำนวณ'!J9</f>
        <v>1999.051027027027</v>
      </c>
      <c r="P9" s="261">
        <f>+'6.รายรับ'!L10/'8.คำนวณ'!K9</f>
        <v>11273.125825242718</v>
      </c>
      <c r="Q9" s="261">
        <f>+'6.รายรับ'!M10/'8.คำนวณ'!H9</f>
        <v>7.0590231099161382</v>
      </c>
      <c r="R9" s="262">
        <f>+'6.รายรับ'!Q10/'8.คำนวณ'!H9</f>
        <v>16.577651878880992</v>
      </c>
      <c r="S9" s="262">
        <f>+'6.รายรับ'!V10/'8.คำนวณ'!I9</f>
        <v>511.80557054476719</v>
      </c>
      <c r="T9" s="66"/>
      <c r="U9" s="281">
        <f>+'2.Hosp. Group'!L10</f>
        <v>21</v>
      </c>
      <c r="V9" s="63">
        <f>+DATA!L11</f>
        <v>23222</v>
      </c>
      <c r="W9" s="63">
        <f>+DATA!M11</f>
        <v>399.76</v>
      </c>
      <c r="X9" s="63">
        <f t="shared" si="0"/>
        <v>1505.5695238095238</v>
      </c>
      <c r="Y9" s="263">
        <f>+('7.รายจ่าย'!G8+'7.รายจ่าย'!K8)/'8.คำนวณ'!X9</f>
        <v>8708.7961682590612</v>
      </c>
      <c r="Z9" s="263">
        <f>+'7.รายจ่าย'!L8/'8.คำนวณ'!X9</f>
        <v>40.601911126180376</v>
      </c>
      <c r="AA9" s="263">
        <f>+'7.รายจ่าย'!M8/'8.คำนวณ'!X9</f>
        <v>1504.7367684938715</v>
      </c>
      <c r="AB9" s="263">
        <f>+'7.รายจ่าย'!O8/'8.คำนวณ'!X9</f>
        <v>466.29517195834137</v>
      </c>
      <c r="AC9" s="263">
        <f>+'7.รายจ่าย'!P8/'8.คำนวณ'!X9</f>
        <v>946.48203053044949</v>
      </c>
      <c r="AD9" s="263">
        <f>+'7.รายจ่าย'!R8/'8.คำนวณ'!X9</f>
        <v>391.26305406971449</v>
      </c>
      <c r="AE9" s="263">
        <f>+'7.รายจ่าย'!S8/'8.คำนวณ'!X9</f>
        <v>324.67746740989645</v>
      </c>
      <c r="AF9" s="263">
        <f>+'7.รายจ่าย'!T8/'8.คำนวณ'!X9</f>
        <v>292.17382063297674</v>
      </c>
      <c r="AG9" s="263">
        <f>+'7.รายจ่าย'!U8/'8.คำนวณ'!X9</f>
        <v>353.87671680009714</v>
      </c>
      <c r="AH9" s="263">
        <f>+'7.รายจ่าย'!V8/'8.คำนวณ'!X9</f>
        <v>7.9704057569102149E-3</v>
      </c>
      <c r="AI9" s="263">
        <f>+'7.รายจ่าย'!Y8/'8.คำนวณ'!X9</f>
        <v>517.1650911409572</v>
      </c>
    </row>
    <row r="10" spans="1:35" s="63" customFormat="1">
      <c r="A10" s="67" t="s">
        <v>169</v>
      </c>
      <c r="B10" s="294">
        <v>83</v>
      </c>
      <c r="C10" s="237">
        <v>8</v>
      </c>
      <c r="D10" s="237">
        <v>2</v>
      </c>
      <c r="E10" s="212" t="s">
        <v>45</v>
      </c>
      <c r="F10" s="212" t="s">
        <v>197</v>
      </c>
      <c r="G10" s="282" t="s">
        <v>326</v>
      </c>
      <c r="H10" s="248">
        <f>+DATA!G12</f>
        <v>27187</v>
      </c>
      <c r="I10" s="250">
        <f>+DATA!H12</f>
        <v>21043</v>
      </c>
      <c r="J10" s="250">
        <f>+DATA!I12</f>
        <v>568</v>
      </c>
      <c r="K10" s="250">
        <f>+DATA!J12</f>
        <v>815</v>
      </c>
      <c r="L10" s="250">
        <f>+DATA!K12</f>
        <v>4761</v>
      </c>
      <c r="M10" s="261">
        <f>+'6.รายรับ'!G11/I10</f>
        <v>784.43474647151095</v>
      </c>
      <c r="N10" s="261">
        <f>+('6.รายรับ'!H11+'6.รายรับ'!I11+'6.รายรับ'!J11)/I10</f>
        <v>303.77680416290457</v>
      </c>
      <c r="O10" s="261">
        <f>+'6.รายรับ'!K11/'8.คำนวณ'!J10</f>
        <v>918.13644366197184</v>
      </c>
      <c r="P10" s="261">
        <f>+'6.รายรับ'!L11/'8.คำนวณ'!K10</f>
        <v>2156.0551533742332</v>
      </c>
      <c r="Q10" s="261">
        <f>+'6.รายรับ'!M11/'8.คำนวณ'!H10</f>
        <v>6.8788023687791959</v>
      </c>
      <c r="R10" s="262">
        <f>+'6.รายรับ'!Q11/'8.คำนวณ'!H10</f>
        <v>25.857910030529297</v>
      </c>
      <c r="S10" s="262">
        <f>+'6.รายรับ'!V11/'8.คำนวณ'!I10</f>
        <v>709.29129781875201</v>
      </c>
      <c r="T10" s="66"/>
      <c r="U10" s="281">
        <f>+'2.Hosp. Group'!L11</f>
        <v>21</v>
      </c>
      <c r="V10" s="63">
        <f>+DATA!L12</f>
        <v>39917</v>
      </c>
      <c r="W10" s="63">
        <f>+DATA!M12</f>
        <v>749.84</v>
      </c>
      <c r="X10" s="63">
        <f t="shared" si="0"/>
        <v>2650.649523809524</v>
      </c>
      <c r="Y10" s="263">
        <f>+('7.รายจ่าย'!G9+'7.รายจ่าย'!K9)/'8.คำนวณ'!X10</f>
        <v>10578.749041744304</v>
      </c>
      <c r="Z10" s="263">
        <f>+'7.รายจ่าย'!L9/'8.คำนวณ'!X10</f>
        <v>54.533048862776489</v>
      </c>
      <c r="AA10" s="263">
        <f>+'7.รายจ่าย'!M9/'8.คำนวณ'!X10</f>
        <v>1168.0286405991415</v>
      </c>
      <c r="AB10" s="263">
        <f>+'7.รายจ่าย'!O9/'8.คำนวณ'!X10</f>
        <v>433.34461598271326</v>
      </c>
      <c r="AC10" s="263">
        <f>+'7.รายจ่าย'!P9/'8.คำนวณ'!X10</f>
        <v>680.59073211884811</v>
      </c>
      <c r="AD10" s="263">
        <f>+'7.รายจ่าย'!R9/'8.คำนวณ'!X10</f>
        <v>580.26604278843422</v>
      </c>
      <c r="AE10" s="263">
        <f>+'7.รายจ่าย'!S9/'8.คำนวณ'!X10</f>
        <v>101.22787550365013</v>
      </c>
      <c r="AF10" s="263">
        <f>+'7.รายจ่าย'!T9/'8.คำนวณ'!X10</f>
        <v>28.020301942165478</v>
      </c>
      <c r="AG10" s="263">
        <f>+'7.รายจ่าย'!U9/'8.คำนวณ'!X10</f>
        <v>394.53399274643192</v>
      </c>
      <c r="AH10" s="263">
        <f>+'7.รายจ่าย'!V9/'8.คำนวณ'!X10</f>
        <v>13.925643382286893</v>
      </c>
      <c r="AI10" s="263">
        <f>+'7.รายจ่าย'!Y9/'8.คำนวณ'!X10</f>
        <v>164.5016612280476</v>
      </c>
    </row>
    <row r="11" spans="1:35" s="63" customFormat="1">
      <c r="A11" s="67" t="s">
        <v>165</v>
      </c>
      <c r="B11" s="294">
        <v>84</v>
      </c>
      <c r="C11" s="237">
        <v>9</v>
      </c>
      <c r="D11" s="237">
        <v>2</v>
      </c>
      <c r="E11" s="212" t="s">
        <v>45</v>
      </c>
      <c r="F11" s="212" t="s">
        <v>198</v>
      </c>
      <c r="G11" s="282" t="s">
        <v>327</v>
      </c>
      <c r="H11" s="248">
        <f>+DATA!G13</f>
        <v>28676</v>
      </c>
      <c r="I11" s="250">
        <f>+DATA!H13</f>
        <v>23638</v>
      </c>
      <c r="J11" s="250">
        <f>+DATA!I13</f>
        <v>689</v>
      </c>
      <c r="K11" s="250">
        <f>+DATA!J13</f>
        <v>731</v>
      </c>
      <c r="L11" s="250">
        <f>+DATA!K13</f>
        <v>3618</v>
      </c>
      <c r="M11" s="261">
        <f>+'6.รายรับ'!G12/I11</f>
        <v>821.111286064811</v>
      </c>
      <c r="N11" s="261">
        <f>+('6.รายรับ'!H12+'6.รายรับ'!I12+'6.รายรับ'!J12)/I11</f>
        <v>385.97274304086636</v>
      </c>
      <c r="O11" s="261">
        <f>+'6.รายรับ'!K12/'8.คำนวณ'!J11</f>
        <v>748.81966618287368</v>
      </c>
      <c r="P11" s="261">
        <f>+'6.รายรับ'!L12/'8.คำนวณ'!K11</f>
        <v>2203.3753761969906</v>
      </c>
      <c r="Q11" s="261">
        <f>+'6.รายรับ'!M12/'8.คำนวณ'!H11</f>
        <v>7.6032222067233928</v>
      </c>
      <c r="R11" s="262">
        <f>+'6.รายรับ'!Q12/'8.คำนวณ'!H11</f>
        <v>22.387398521411633</v>
      </c>
      <c r="S11" s="262">
        <f>+'6.รายรับ'!V12/'8.คำนวณ'!I11</f>
        <v>472.51909171672725</v>
      </c>
      <c r="T11" s="66"/>
      <c r="U11" s="281">
        <f>+'2.Hosp. Group'!L12</f>
        <v>21</v>
      </c>
      <c r="V11" s="63">
        <f>+DATA!L13</f>
        <v>30976</v>
      </c>
      <c r="W11" s="63">
        <f>+DATA!M13</f>
        <v>859.82</v>
      </c>
      <c r="X11" s="63">
        <f t="shared" si="0"/>
        <v>2334.867619047619</v>
      </c>
      <c r="Y11" s="263">
        <f>+('7.รายจ่าย'!G10+'7.รายจ่าย'!K10)/'8.คำนวณ'!X11</f>
        <v>11398.299138199331</v>
      </c>
      <c r="Z11" s="263">
        <f>+'7.รายจ่าย'!L10/'8.คำนวณ'!X11</f>
        <v>64.415724802996891</v>
      </c>
      <c r="AA11" s="263">
        <f>+'7.รายจ่าย'!M10/'8.คำนวณ'!X11</f>
        <v>1541.6019866120687</v>
      </c>
      <c r="AB11" s="263">
        <f>+'7.รายจ่าย'!O10/'8.คำนวณ'!X11</f>
        <v>515.26845041892864</v>
      </c>
      <c r="AC11" s="263">
        <f>+'7.รายจ่าย'!P10/'8.คำนวณ'!X11</f>
        <v>766.5169045986496</v>
      </c>
      <c r="AD11" s="263">
        <f>+'7.รายจ่าย'!R10/'8.คำนวณ'!X11</f>
        <v>704.74428895938229</v>
      </c>
      <c r="AE11" s="263">
        <f>+'7.รายจ่าย'!S10/'8.คำนวณ'!X11</f>
        <v>1120.9019126606954</v>
      </c>
      <c r="AF11" s="263">
        <f>+'7.รายจ่าย'!T10/'8.คำนวณ'!X11</f>
        <v>76.041141926675976</v>
      </c>
      <c r="AG11" s="263">
        <f>+'7.รายจ่าย'!U10/'8.คำนวณ'!X11</f>
        <v>372.04341818502206</v>
      </c>
      <c r="AH11" s="263">
        <f>+'7.รายจ่าย'!V10/'8.คำนวณ'!X11</f>
        <v>0.51495424845132443</v>
      </c>
      <c r="AI11" s="263">
        <f>+'7.รายจ่าย'!Y10/'8.คำนวณ'!X11</f>
        <v>207.22275475187541</v>
      </c>
    </row>
    <row r="12" spans="1:35" s="63" customFormat="1">
      <c r="A12" s="67" t="s">
        <v>220</v>
      </c>
      <c r="B12" s="294">
        <v>55</v>
      </c>
      <c r="C12" s="237">
        <v>10</v>
      </c>
      <c r="D12" s="237">
        <v>2</v>
      </c>
      <c r="E12" s="212" t="s">
        <v>47</v>
      </c>
      <c r="F12" s="212" t="s">
        <v>216</v>
      </c>
      <c r="G12" s="282" t="s">
        <v>348</v>
      </c>
      <c r="H12" s="248">
        <f>+DATA!G14</f>
        <v>29755</v>
      </c>
      <c r="I12" s="250">
        <f>+DATA!H14</f>
        <v>23304</v>
      </c>
      <c r="J12" s="250">
        <f>+DATA!I14</f>
        <v>1098</v>
      </c>
      <c r="K12" s="250">
        <f>+DATA!J14</f>
        <v>1286</v>
      </c>
      <c r="L12" s="250">
        <f>+DATA!K14</f>
        <v>4067</v>
      </c>
      <c r="M12" s="261">
        <f>+'6.รายรับ'!G13/I12</f>
        <v>878.83278578784768</v>
      </c>
      <c r="N12" s="261">
        <f>+('6.รายรับ'!H13+'6.รายรับ'!I13+'6.รายรับ'!J13)/I12</f>
        <v>143.13590842773772</v>
      </c>
      <c r="O12" s="261">
        <f>+'6.รายรับ'!K13/'8.คำนวณ'!J12</f>
        <v>482.09188524590166</v>
      </c>
      <c r="P12" s="261">
        <f>+'6.รายรับ'!L13/'8.คำนวณ'!K12</f>
        <v>2471.8645178849147</v>
      </c>
      <c r="Q12" s="261">
        <f>+'6.รายรับ'!M13/'8.คำนวณ'!H12</f>
        <v>17.058183498571669</v>
      </c>
      <c r="R12" s="262">
        <f>+'6.รายรับ'!Q13/'8.คำนวณ'!H12</f>
        <v>44.168173416232563</v>
      </c>
      <c r="S12" s="262">
        <f>+'6.รายรับ'!V13/'8.คำนวณ'!I12</f>
        <v>791.44461251287328</v>
      </c>
      <c r="T12" s="66"/>
      <c r="U12" s="281">
        <f>+'2.Hosp. Group'!L13</f>
        <v>21</v>
      </c>
      <c r="V12" s="63">
        <f>+DATA!L14</f>
        <v>37083</v>
      </c>
      <c r="W12" s="63">
        <f>+DATA!M14</f>
        <v>875.1</v>
      </c>
      <c r="X12" s="63">
        <f t="shared" si="0"/>
        <v>2640.957142857143</v>
      </c>
      <c r="Y12" s="263">
        <f>+('7.รายจ่าย'!G11+'7.รายจ่าย'!K11)/'8.คำนวณ'!X12</f>
        <v>12411.460874574694</v>
      </c>
      <c r="Z12" s="263">
        <f>+'7.รายจ่าย'!L11/'8.คำนวณ'!X12</f>
        <v>33.390848555988896</v>
      </c>
      <c r="AA12" s="263">
        <f>+'7.รายจ่าย'!M11/'8.คำนวณ'!X12</f>
        <v>1442.9961350592589</v>
      </c>
      <c r="AB12" s="263">
        <f>+'7.รายจ่าย'!O11/'8.คำนวณ'!X12</f>
        <v>545.20116083454582</v>
      </c>
      <c r="AC12" s="263">
        <f>+'7.รายจ่าย'!P11/'8.คำนวณ'!X12</f>
        <v>918.41560419112113</v>
      </c>
      <c r="AD12" s="263">
        <f>+'7.รายจ่าย'!R11/'8.คำนวณ'!X12</f>
        <v>384.29889055374946</v>
      </c>
      <c r="AE12" s="263">
        <f>+'7.รายจ่าย'!S11/'8.คำนวณ'!X12</f>
        <v>477.88172307659022</v>
      </c>
      <c r="AF12" s="263">
        <f>+'7.รายจ่าย'!T11/'8.คำนวณ'!X12</f>
        <v>382.35493625146722</v>
      </c>
      <c r="AG12" s="263">
        <f>+'7.รายจ่าย'!U11/'8.คำนวณ'!X12</f>
        <v>313.86497968810011</v>
      </c>
      <c r="AH12" s="263">
        <f>+'7.รายจ่าย'!V11/'8.คำนวณ'!X12</f>
        <v>3.066691188800597</v>
      </c>
      <c r="AI12" s="263">
        <f>+'7.รายจ่าย'!Y11/'8.คำนวณ'!X12</f>
        <v>0</v>
      </c>
    </row>
    <row r="13" spans="1:35" s="63" customFormat="1" ht="25.2" customHeight="1">
      <c r="A13" s="67" t="s">
        <v>167</v>
      </c>
      <c r="B13" s="294">
        <v>47</v>
      </c>
      <c r="C13" s="237">
        <v>11</v>
      </c>
      <c r="D13" s="237">
        <v>2</v>
      </c>
      <c r="E13" s="212" t="s">
        <v>49</v>
      </c>
      <c r="F13" s="212" t="s">
        <v>168</v>
      </c>
      <c r="G13" s="282" t="s">
        <v>367</v>
      </c>
      <c r="H13" s="248">
        <f>+DATA!G15</f>
        <v>24290</v>
      </c>
      <c r="I13" s="250">
        <f>+DATA!H15</f>
        <v>17778</v>
      </c>
      <c r="J13" s="250">
        <f>+DATA!I15</f>
        <v>1531</v>
      </c>
      <c r="K13" s="250">
        <f>+DATA!J15</f>
        <v>931</v>
      </c>
      <c r="L13" s="250">
        <f>+DATA!K15</f>
        <v>4050</v>
      </c>
      <c r="M13" s="261">
        <f>+'6.รายรับ'!G14/I13</f>
        <v>847.76122792215097</v>
      </c>
      <c r="N13" s="261">
        <f>+('6.รายรับ'!H14+'6.รายรับ'!I14+'6.รายรับ'!J14)/I13</f>
        <v>216.80111767352906</v>
      </c>
      <c r="O13" s="261">
        <f>+'6.รายรับ'!K14/'8.คำนวณ'!J13</f>
        <v>424.38467668190719</v>
      </c>
      <c r="P13" s="261">
        <f>+'6.รายรับ'!L14/'8.คำนวณ'!K13</f>
        <v>1944.4035230934478</v>
      </c>
      <c r="Q13" s="261">
        <f>+'6.รายรับ'!M14/'8.คำนวณ'!H13</f>
        <v>11.418526142445451</v>
      </c>
      <c r="R13" s="262">
        <f>+'6.รายรับ'!Q14/'8.คำนวณ'!H13</f>
        <v>32.673662000823384</v>
      </c>
      <c r="S13" s="262">
        <f>+'6.รายรับ'!V14/'8.คำนวณ'!I13</f>
        <v>724.85110811114862</v>
      </c>
      <c r="T13" s="66"/>
      <c r="U13" s="281">
        <f>+'2.Hosp. Group'!L14</f>
        <v>21</v>
      </c>
      <c r="V13" s="63">
        <f>+DATA!L15</f>
        <v>28217</v>
      </c>
      <c r="W13" s="63">
        <f>+DATA!M15</f>
        <v>568.22</v>
      </c>
      <c r="X13" s="63">
        <f t="shared" si="0"/>
        <v>1911.8866666666668</v>
      </c>
      <c r="Y13" s="263">
        <f>+('7.รายจ่าย'!G12+'7.รายจ่าย'!K12)/'8.คำนวณ'!X13</f>
        <v>12905.138207285649</v>
      </c>
      <c r="Z13" s="263">
        <f>+'7.รายจ่าย'!L12/'8.คำนวณ'!X13</f>
        <v>68.568577984050663</v>
      </c>
      <c r="AA13" s="263">
        <f>+'7.รายจ่าย'!M12/'8.คำนวณ'!X13</f>
        <v>1251.9058172904251</v>
      </c>
      <c r="AB13" s="263">
        <f>+'7.รายจ่าย'!O12/'8.คำนวณ'!X13</f>
        <v>651.47460449189794</v>
      </c>
      <c r="AC13" s="263">
        <f>+'7.รายจ่าย'!P12/'8.คำนวณ'!X13</f>
        <v>745.05811188250345</v>
      </c>
      <c r="AD13" s="263">
        <f>+'7.รายจ่าย'!R12/'8.คำนวณ'!X13</f>
        <v>657.04026912334416</v>
      </c>
      <c r="AE13" s="263">
        <f>+'7.รายจ่าย'!S12/'8.คำนวณ'!X13</f>
        <v>505.46513391658499</v>
      </c>
      <c r="AF13" s="263">
        <f>+'7.รายจ่าย'!T12/'8.คำนวณ'!X13</f>
        <v>102.55942646530652</v>
      </c>
      <c r="AG13" s="263">
        <f>+'7.รายจ่าย'!U12/'8.คำนวณ'!X13</f>
        <v>446.231795469048</v>
      </c>
      <c r="AH13" s="263">
        <f>+'7.รายจ่าย'!V12/'8.คำนวณ'!X13</f>
        <v>19.054251821063311</v>
      </c>
      <c r="AI13" s="263">
        <f>+'7.รายจ่าย'!Y12/'8.คำนวณ'!X13</f>
        <v>9.1312943933217792</v>
      </c>
    </row>
    <row r="14" spans="1:35" s="63" customFormat="1" ht="24.6" customHeight="1">
      <c r="A14" s="67" t="s">
        <v>198</v>
      </c>
      <c r="B14" s="294">
        <v>5</v>
      </c>
      <c r="C14" s="237">
        <v>12</v>
      </c>
      <c r="D14" s="237">
        <v>2</v>
      </c>
      <c r="E14" s="212" t="s">
        <v>51</v>
      </c>
      <c r="F14" s="212" t="s">
        <v>169</v>
      </c>
      <c r="G14" s="282" t="s">
        <v>377</v>
      </c>
      <c r="H14" s="248">
        <f>+DATA!G16</f>
        <v>23716</v>
      </c>
      <c r="I14" s="250">
        <f>+DATA!H16</f>
        <v>17669</v>
      </c>
      <c r="J14" s="250">
        <f>+DATA!I16</f>
        <v>1150</v>
      </c>
      <c r="K14" s="250">
        <f>+DATA!J16</f>
        <v>865</v>
      </c>
      <c r="L14" s="250">
        <f>+DATA!K16</f>
        <v>4032</v>
      </c>
      <c r="M14" s="261">
        <f>+'6.รายรับ'!G15/I14</f>
        <v>1222.3880095081784</v>
      </c>
      <c r="N14" s="261">
        <f>+('6.รายรับ'!H15+'6.รายรับ'!I15+'6.รายรับ'!J15)/I14</f>
        <v>397.53025524930672</v>
      </c>
      <c r="O14" s="261">
        <f>+'6.รายรับ'!K15/'8.คำนวณ'!J14</f>
        <v>151.23597391304347</v>
      </c>
      <c r="P14" s="261">
        <f>+'6.รายรับ'!L15/'8.คำนวณ'!K14</f>
        <v>1821.0656069364161</v>
      </c>
      <c r="Q14" s="261">
        <f>+'6.รายรับ'!M15/'8.คำนวณ'!H14</f>
        <v>7.707707876539045</v>
      </c>
      <c r="R14" s="262">
        <f>+'6.รายรับ'!Q15/'8.คำนวณ'!H14</f>
        <v>20.072567043346265</v>
      </c>
      <c r="S14" s="262">
        <f>+'6.รายรับ'!V15/'8.คำนวณ'!I14</f>
        <v>832.60921670722735</v>
      </c>
      <c r="T14" s="66"/>
      <c r="U14" s="281">
        <f>+'2.Hosp. Group'!L15</f>
        <v>21</v>
      </c>
      <c r="V14" s="63">
        <f>+DATA!L16</f>
        <v>27551</v>
      </c>
      <c r="W14" s="63">
        <f>+DATA!M16</f>
        <v>540.84</v>
      </c>
      <c r="X14" s="63">
        <f t="shared" si="0"/>
        <v>1852.7923809523809</v>
      </c>
      <c r="Y14" s="263">
        <f>+('7.รายจ่าย'!G13+'7.รายจ่าย'!K13)/'8.คำนวณ'!X14</f>
        <v>14431.262161309161</v>
      </c>
      <c r="Z14" s="263">
        <f>+'7.รายจ่าย'!L13/'8.คำนวณ'!X14</f>
        <v>28.654856607684053</v>
      </c>
      <c r="AA14" s="263">
        <f>+'7.รายจ่าย'!M13/'8.คำนวณ'!X14</f>
        <v>1804.8499466956441</v>
      </c>
      <c r="AB14" s="263">
        <f>+'7.รายจ่าย'!O13/'8.คำนวณ'!X14</f>
        <v>1036.8076907853886</v>
      </c>
      <c r="AC14" s="263">
        <f>+'7.รายจ่าย'!P13/'8.คำนวณ'!X14</f>
        <v>707.65996961086285</v>
      </c>
      <c r="AD14" s="263">
        <f>+'7.รายจ่าย'!R13/'8.คำนวณ'!X14</f>
        <v>758.17483083448826</v>
      </c>
      <c r="AE14" s="263">
        <f>+'7.รายจ่าย'!S13/'8.คำนวณ'!X14</f>
        <v>605.6647855077947</v>
      </c>
      <c r="AF14" s="263">
        <f>+'7.รายจ่าย'!T13/'8.คำนวณ'!X14</f>
        <v>146.08760419279625</v>
      </c>
      <c r="AG14" s="263">
        <f>+'7.รายจ่าย'!U13/'8.คำนวณ'!X14</f>
        <v>407.22865538348299</v>
      </c>
      <c r="AH14" s="263">
        <f>+'7.รายจ่าย'!V13/'8.คำนวณ'!X14</f>
        <v>38.01043264426616</v>
      </c>
      <c r="AI14" s="263">
        <f>+'7.รายจ่าย'!Y13/'8.คำนวณ'!X14</f>
        <v>306.2944374308637</v>
      </c>
    </row>
    <row r="15" spans="1:35" s="63" customFormat="1">
      <c r="A15" s="67" t="s">
        <v>197</v>
      </c>
      <c r="B15" s="294">
        <v>58</v>
      </c>
      <c r="C15" s="237">
        <v>13</v>
      </c>
      <c r="D15" s="237">
        <v>2</v>
      </c>
      <c r="E15" s="212" t="s">
        <v>47</v>
      </c>
      <c r="F15" s="212" t="s">
        <v>167</v>
      </c>
      <c r="G15" s="282" t="s">
        <v>351</v>
      </c>
      <c r="H15" s="248">
        <f>+DATA!G17</f>
        <v>26601</v>
      </c>
      <c r="I15" s="250">
        <f>+DATA!H17</f>
        <v>20272</v>
      </c>
      <c r="J15" s="250">
        <f>+DATA!I17</f>
        <v>1093</v>
      </c>
      <c r="K15" s="250">
        <f>+DATA!J17</f>
        <v>645</v>
      </c>
      <c r="L15" s="250">
        <f>+DATA!K17</f>
        <v>4591</v>
      </c>
      <c r="M15" s="261">
        <f>+'6.รายรับ'!G16/I15</f>
        <v>896.59842393449094</v>
      </c>
      <c r="N15" s="261">
        <f>+('6.รายรับ'!H16+'6.รายรับ'!I16+'6.รายรับ'!J16)/I15</f>
        <v>132.27090222967641</v>
      </c>
      <c r="O15" s="261">
        <f>+'6.รายรับ'!K16/'8.คำนวณ'!J15</f>
        <v>577.24615736505018</v>
      </c>
      <c r="P15" s="261">
        <f>+'6.รายรับ'!L16/'8.คำนวณ'!K15</f>
        <v>2505.5833023255818</v>
      </c>
      <c r="Q15" s="261">
        <f>+'6.รายรับ'!M16/'8.คำนวณ'!H15</f>
        <v>8.174880643584828</v>
      </c>
      <c r="R15" s="262">
        <f>+'6.รายรับ'!Q16/'8.คำนวณ'!H15</f>
        <v>27.296188113228826</v>
      </c>
      <c r="S15" s="262">
        <f>+'6.รายรับ'!V16/'8.คำนวณ'!I15</f>
        <v>503.54936957379641</v>
      </c>
      <c r="T15" s="66"/>
      <c r="U15" s="281">
        <f>+'2.Hosp. Group'!L16</f>
        <v>21</v>
      </c>
      <c r="V15" s="63">
        <f>+DATA!L17</f>
        <v>31605</v>
      </c>
      <c r="W15" s="63">
        <f>+DATA!M17</f>
        <v>953.5</v>
      </c>
      <c r="X15" s="63">
        <f t="shared" si="0"/>
        <v>2458.5</v>
      </c>
      <c r="Y15" s="263">
        <f>+('7.รายจ่าย'!G14+'7.รายจ่าย'!K14)/'8.คำนวณ'!X15</f>
        <v>9224.8338458409598</v>
      </c>
      <c r="Z15" s="263">
        <f>+'7.รายจ่าย'!L14/'8.คำนวณ'!X15</f>
        <v>71.202493390278633</v>
      </c>
      <c r="AA15" s="263">
        <f>+'7.รายจ่าย'!M14/'8.คำนวณ'!X15</f>
        <v>1208.9886150091518</v>
      </c>
      <c r="AB15" s="263">
        <f>+'7.รายจ่าย'!O14/'8.คำนวณ'!X15</f>
        <v>672.48824486475496</v>
      </c>
      <c r="AC15" s="263">
        <f>+'7.รายจ่าย'!P14/'8.คำนวณ'!X15</f>
        <v>689.48890787065284</v>
      </c>
      <c r="AD15" s="263">
        <f>+'7.รายจ่าย'!R14/'8.คำนวณ'!X15</f>
        <v>832.4291885295911</v>
      </c>
      <c r="AE15" s="263">
        <f>+'7.รายจ่าย'!S14/'8.คำนวณ'!X15</f>
        <v>311.177225950783</v>
      </c>
      <c r="AF15" s="263">
        <f>+'7.รายจ่าย'!T14/'8.คำนวณ'!X15</f>
        <v>203.90604026845637</v>
      </c>
      <c r="AG15" s="263">
        <f>+'7.รายจ่าย'!U14/'8.คำนวณ'!X15</f>
        <v>302.72903803131987</v>
      </c>
      <c r="AH15" s="263">
        <f>+'7.รายจ่าย'!V14/'8.คำนวณ'!X15</f>
        <v>18.769330892820825</v>
      </c>
      <c r="AI15" s="263">
        <f>+'7.รายจ่าย'!Y14/'8.คำนวณ'!X15</f>
        <v>0</v>
      </c>
    </row>
    <row r="16" spans="1:35" s="63" customFormat="1">
      <c r="A16" s="67" t="s">
        <v>168</v>
      </c>
      <c r="B16" s="294">
        <v>87</v>
      </c>
      <c r="C16" s="237">
        <v>14</v>
      </c>
      <c r="D16" s="237">
        <v>2</v>
      </c>
      <c r="E16" s="212" t="s">
        <v>45</v>
      </c>
      <c r="F16" s="212" t="s">
        <v>165</v>
      </c>
      <c r="G16" s="282" t="s">
        <v>330</v>
      </c>
      <c r="H16" s="248">
        <f>+DATA!G18</f>
        <v>22059</v>
      </c>
      <c r="I16" s="250">
        <f>+DATA!H18</f>
        <v>18239</v>
      </c>
      <c r="J16" s="250">
        <f>+DATA!I18</f>
        <v>318</v>
      </c>
      <c r="K16" s="250">
        <f>+DATA!J18</f>
        <v>468</v>
      </c>
      <c r="L16" s="250">
        <f>+DATA!K18</f>
        <v>3034</v>
      </c>
      <c r="M16" s="261">
        <f>+'6.รายรับ'!G17/I16</f>
        <v>1021.9810400789518</v>
      </c>
      <c r="N16" s="261">
        <f>+('6.รายรับ'!H17+'6.รายรับ'!I17+'6.รายรับ'!J17)/I16</f>
        <v>384.20149788913869</v>
      </c>
      <c r="O16" s="261">
        <f>+'6.รายรับ'!K17/'8.คำนวณ'!J16</f>
        <v>1837.5802515723271</v>
      </c>
      <c r="P16" s="261">
        <f>+'6.รายรับ'!L17/'8.คำนวณ'!K16</f>
        <v>4006.9536324786327</v>
      </c>
      <c r="Q16" s="261">
        <f>+'6.รายรับ'!M17/'8.คำนวณ'!H16</f>
        <v>8.3645677501246656</v>
      </c>
      <c r="R16" s="262">
        <f>+'6.รายรับ'!Q17/'8.คำนวณ'!H16</f>
        <v>28.107575139398886</v>
      </c>
      <c r="S16" s="262">
        <f>+'6.รายรับ'!V17/'8.คำนวณ'!I16</f>
        <v>465.08689621141514</v>
      </c>
      <c r="T16" s="66"/>
      <c r="U16" s="281">
        <f>+'2.Hosp. Group'!L17</f>
        <v>21</v>
      </c>
      <c r="V16" s="63">
        <f>+DATA!L18</f>
        <v>33131</v>
      </c>
      <c r="W16" s="63">
        <f>+DATA!M18</f>
        <v>656.41</v>
      </c>
      <c r="X16" s="63">
        <f t="shared" si="0"/>
        <v>2234.0766666666668</v>
      </c>
      <c r="Y16" s="263">
        <f>+('7.รายจ่าย'!G15+'7.รายจ่าย'!K15)/'8.คำนวณ'!X16</f>
        <v>9288.7894088982321</v>
      </c>
      <c r="Z16" s="263">
        <f>+'7.รายจ่าย'!L15/'8.คำนวณ'!X16</f>
        <v>42.250832931725711</v>
      </c>
      <c r="AA16" s="263">
        <f>+'7.รายจ่าย'!M15/'8.คำนวณ'!X16</f>
        <v>1100.9033112859449</v>
      </c>
      <c r="AB16" s="263">
        <f>+'7.รายจ่าย'!O15/'8.คำนวณ'!X16</f>
        <v>539.62444887746312</v>
      </c>
      <c r="AC16" s="263">
        <f>+'7.รายจ่าย'!P15/'8.คำนวณ'!X16</f>
        <v>811.09544584414436</v>
      </c>
      <c r="AD16" s="263">
        <f>+'7.รายจ่าย'!R15/'8.คำนวณ'!X16</f>
        <v>369.29898705356277</v>
      </c>
      <c r="AE16" s="263">
        <f>+'7.รายจ่าย'!S15/'8.คำนวณ'!X16</f>
        <v>551.43000165616513</v>
      </c>
      <c r="AF16" s="263">
        <f>+'7.รายจ่าย'!T15/'8.คำนวณ'!X16</f>
        <v>124.76071397131999</v>
      </c>
      <c r="AG16" s="263">
        <f>+'7.รายจ่าย'!U15/'8.คำนวณ'!X16</f>
        <v>289.6571499336788</v>
      </c>
      <c r="AH16" s="263">
        <f>+'7.รายจ่าย'!V15/'8.คำนวณ'!X16</f>
        <v>264.12082844068317</v>
      </c>
      <c r="AI16" s="263">
        <f>+'7.รายจ่าย'!Y15/'8.คำนวณ'!X16</f>
        <v>661.24697600649324</v>
      </c>
    </row>
    <row r="17" spans="1:35" s="63" customFormat="1">
      <c r="A17" s="67" t="s">
        <v>216</v>
      </c>
      <c r="B17" s="294">
        <v>60</v>
      </c>
      <c r="C17" s="237">
        <v>15</v>
      </c>
      <c r="D17" s="237">
        <v>2</v>
      </c>
      <c r="E17" s="212" t="s">
        <v>47</v>
      </c>
      <c r="F17" s="212" t="s">
        <v>219</v>
      </c>
      <c r="G17" s="282" t="s">
        <v>353</v>
      </c>
      <c r="H17" s="248">
        <f>+DATA!G19</f>
        <v>50852</v>
      </c>
      <c r="I17" s="250">
        <f>+DATA!H19</f>
        <v>36388</v>
      </c>
      <c r="J17" s="250">
        <f>+DATA!I19</f>
        <v>1151</v>
      </c>
      <c r="K17" s="250">
        <f>+DATA!J19</f>
        <v>1264</v>
      </c>
      <c r="L17" s="250">
        <f>+DATA!K19</f>
        <v>12049</v>
      </c>
      <c r="M17" s="261">
        <f>+'6.รายรับ'!G18/I17</f>
        <v>739.71254809277787</v>
      </c>
      <c r="N17" s="261">
        <f>+('6.รายรับ'!H18+'6.รายรับ'!I18+'6.รายรับ'!J18)/I17</f>
        <v>114.06463394525667</v>
      </c>
      <c r="O17" s="261">
        <f>+'6.รายรับ'!K18/'8.คำนวณ'!J17</f>
        <v>314.68956559513464</v>
      </c>
      <c r="P17" s="261">
        <f>+'6.รายรับ'!L18/'8.คำนวณ'!K17</f>
        <v>1492.1538686708861</v>
      </c>
      <c r="Q17" s="261">
        <f>+'6.รายรับ'!M18/'8.คำนวณ'!H17</f>
        <v>5.4823802406984976</v>
      </c>
      <c r="R17" s="262">
        <f>+'6.รายรับ'!Q18/'8.คำนวณ'!H17</f>
        <v>20.310744906788326</v>
      </c>
      <c r="S17" s="262">
        <f>+'6.รายรับ'!V18/'8.คำนวณ'!I17</f>
        <v>257.45410574914808</v>
      </c>
      <c r="T17" s="66"/>
      <c r="U17" s="281">
        <f>+'2.Hosp. Group'!L18</f>
        <v>21</v>
      </c>
      <c r="V17" s="63">
        <f>+DATA!L19</f>
        <v>39237</v>
      </c>
      <c r="W17" s="63">
        <f>+DATA!M19</f>
        <v>1098.01</v>
      </c>
      <c r="X17" s="63">
        <f t="shared" si="0"/>
        <v>2966.4385714285713</v>
      </c>
      <c r="Y17" s="263">
        <f>+('7.รายจ่าย'!G16+'7.รายจ่าย'!K16)/'8.คำนวณ'!X17</f>
        <v>8594.7606788708163</v>
      </c>
      <c r="Z17" s="263">
        <f>+'7.รายจ่าย'!L16/'8.คำนวณ'!X17</f>
        <v>55.222660458163638</v>
      </c>
      <c r="AA17" s="263">
        <f>+'7.รายจ่าย'!M16/'8.คำนวณ'!X17</f>
        <v>1486.7097442965519</v>
      </c>
      <c r="AB17" s="263">
        <f>+'7.รายจ่าย'!O16/'8.คำนวณ'!X17</f>
        <v>881.81368904607598</v>
      </c>
      <c r="AC17" s="263">
        <f>+'7.รายจ่าย'!P16/'8.คำนวณ'!X17</f>
        <v>696.77679487716637</v>
      </c>
      <c r="AD17" s="263">
        <f>+'7.รายจ่าย'!R16/'8.คำนวณ'!X17</f>
        <v>925.21012450234946</v>
      </c>
      <c r="AE17" s="263">
        <f>+'7.รายจ่าย'!S16/'8.คำนวณ'!X17</f>
        <v>485.9980462382261</v>
      </c>
      <c r="AF17" s="263">
        <f>+'7.รายจ่าย'!T16/'8.คำนวณ'!X17</f>
        <v>310.18087104931504</v>
      </c>
      <c r="AG17" s="263">
        <f>+'7.รายจ่าย'!U16/'8.คำนวณ'!X17</f>
        <v>281.81009310346656</v>
      </c>
      <c r="AH17" s="263">
        <f>+'7.รายจ่าย'!V16/'8.คำนวณ'!X17</f>
        <v>40.7271369660685</v>
      </c>
      <c r="AI17" s="263">
        <f>+'7.รายจ่าย'!Y16/'8.คำนวณ'!X17</f>
        <v>21.05959671698675</v>
      </c>
    </row>
    <row r="18" spans="1:35" s="63" customFormat="1">
      <c r="A18" s="67" t="s">
        <v>213</v>
      </c>
      <c r="B18" s="294">
        <v>61</v>
      </c>
      <c r="C18" s="237">
        <v>16</v>
      </c>
      <c r="D18" s="237">
        <v>2</v>
      </c>
      <c r="E18" s="212" t="s">
        <v>47</v>
      </c>
      <c r="F18" s="212" t="s">
        <v>220</v>
      </c>
      <c r="G18" s="282" t="s">
        <v>354</v>
      </c>
      <c r="H18" s="248">
        <f>+DATA!G20</f>
        <v>37916</v>
      </c>
      <c r="I18" s="250">
        <f>+DATA!H20</f>
        <v>28793</v>
      </c>
      <c r="J18" s="250">
        <f>+DATA!I20</f>
        <v>1679</v>
      </c>
      <c r="K18" s="250">
        <f>+DATA!J20</f>
        <v>1261</v>
      </c>
      <c r="L18" s="250">
        <f>+DATA!K20</f>
        <v>6183</v>
      </c>
      <c r="M18" s="261">
        <f>+'6.รายรับ'!G19/I18</f>
        <v>1347.7063855798283</v>
      </c>
      <c r="N18" s="261">
        <f>+('6.รายรับ'!H19+'6.รายรับ'!I19+'6.รายรับ'!J19)/I18</f>
        <v>160.79193137220852</v>
      </c>
      <c r="O18" s="261">
        <f>+'6.รายรับ'!K19/'8.คำนวณ'!J18</f>
        <v>210.21954734961287</v>
      </c>
      <c r="P18" s="261">
        <f>+'6.รายรับ'!L19/'8.คำนวณ'!K18</f>
        <v>1780.1594528152264</v>
      </c>
      <c r="Q18" s="261">
        <f>+'6.รายรับ'!M19/'8.คำนวณ'!H18</f>
        <v>6.9749182403207088</v>
      </c>
      <c r="R18" s="262">
        <f>+'6.รายรับ'!Q19/'8.คำนวณ'!H18</f>
        <v>32.361720645637725</v>
      </c>
      <c r="S18" s="262">
        <f>+'6.รายรับ'!V19/'8.คำนวณ'!I18</f>
        <v>306.69277810578961</v>
      </c>
      <c r="T18" s="66"/>
      <c r="U18" s="281">
        <f>+'2.Hosp. Group'!L19</f>
        <v>21</v>
      </c>
      <c r="V18" s="63">
        <f>+DATA!L20</f>
        <v>33131</v>
      </c>
      <c r="W18" s="63">
        <f>+DATA!M20</f>
        <v>753.2</v>
      </c>
      <c r="X18" s="63">
        <f t="shared" si="0"/>
        <v>2330.8666666666668</v>
      </c>
      <c r="Y18" s="263">
        <f>+('7.รายจ่าย'!G17+'7.รายจ่าย'!K17)/'8.คำนวณ'!X18</f>
        <v>9390.1619697966416</v>
      </c>
      <c r="Z18" s="263">
        <f>+'7.รายจ่าย'!L17/'8.คำนวณ'!X18</f>
        <v>200.28979206589821</v>
      </c>
      <c r="AA18" s="263">
        <f>+'7.รายจ่าย'!M17/'8.คำนวณ'!X18</f>
        <v>2050.8665031604837</v>
      </c>
      <c r="AB18" s="263">
        <f>+'7.รายจ่าย'!O17/'8.คำนวณ'!X18</f>
        <v>797.74405657409261</v>
      </c>
      <c r="AC18" s="263">
        <f>+'7.รายจ่าย'!P17/'8.คำนวณ'!X18</f>
        <v>846.16028372851292</v>
      </c>
      <c r="AD18" s="263">
        <f>+'7.รายจ่าย'!R17/'8.คำนวณ'!X18</f>
        <v>547.19281383176497</v>
      </c>
      <c r="AE18" s="263">
        <f>+'7.รายจ่าย'!S17/'8.คำนวณ'!X18</f>
        <v>733.57096072991453</v>
      </c>
      <c r="AF18" s="263">
        <f>+'7.รายจ่าย'!T17/'8.คำนวณ'!X18</f>
        <v>253.8261876841232</v>
      </c>
      <c r="AG18" s="263">
        <f>+'7.รายจ่าย'!U17/'8.คำนวณ'!X18</f>
        <v>363.11669050138715</v>
      </c>
      <c r="AH18" s="263">
        <f>+'7.รายจ่าย'!V17/'8.คำนวณ'!X18</f>
        <v>206.05879644195292</v>
      </c>
      <c r="AI18" s="263">
        <f>+'7.รายจ่าย'!Y17/'8.คำนวณ'!X18</f>
        <v>91.041672625346791</v>
      </c>
    </row>
    <row r="19" spans="1:35" s="63" customFormat="1">
      <c r="A19" s="67" t="s">
        <v>219</v>
      </c>
      <c r="B19" s="294">
        <v>34</v>
      </c>
      <c r="C19" s="237">
        <v>17</v>
      </c>
      <c r="D19" s="237">
        <v>2</v>
      </c>
      <c r="E19" s="212" t="s">
        <v>53</v>
      </c>
      <c r="F19" s="212" t="s">
        <v>213</v>
      </c>
      <c r="G19" s="282" t="s">
        <v>345</v>
      </c>
      <c r="H19" s="248">
        <f>+DATA!G21</f>
        <v>25000</v>
      </c>
      <c r="I19" s="250">
        <f>+DATA!H21</f>
        <v>19761</v>
      </c>
      <c r="J19" s="250">
        <f>+DATA!I21</f>
        <v>785</v>
      </c>
      <c r="K19" s="250">
        <f>+DATA!J21</f>
        <v>892</v>
      </c>
      <c r="L19" s="250">
        <f>+DATA!K21</f>
        <v>3562</v>
      </c>
      <c r="M19" s="261">
        <f>+'6.รายรับ'!G20/I19</f>
        <v>791.57167501644653</v>
      </c>
      <c r="N19" s="261">
        <f>+('6.รายรับ'!H20+'6.รายรับ'!I20+'6.รายรับ'!J20)/I19</f>
        <v>222.30252770608774</v>
      </c>
      <c r="O19" s="261">
        <f>+'6.รายรับ'!K20/'8.คำนวณ'!J19</f>
        <v>501.21622929936314</v>
      </c>
      <c r="P19" s="261">
        <f>+'6.รายรับ'!L20/'8.คำนวณ'!K19</f>
        <v>2145.0663340807173</v>
      </c>
      <c r="Q19" s="261">
        <f>+'6.รายรับ'!M20/'8.คำนวณ'!H19</f>
        <v>5.2451600000000003</v>
      </c>
      <c r="R19" s="262">
        <f>+'6.รายรับ'!Q20/'8.คำนวณ'!H19</f>
        <v>40.789659999999998</v>
      </c>
      <c r="S19" s="262">
        <f>+'6.รายรับ'!V20/'8.คำนวณ'!I19</f>
        <v>541.97511360761098</v>
      </c>
      <c r="T19" s="66"/>
      <c r="U19" s="281">
        <f>+'2.Hosp. Group'!L20</f>
        <v>21</v>
      </c>
      <c r="V19" s="63">
        <f>+DATA!L21</f>
        <v>39527</v>
      </c>
      <c r="W19" s="63">
        <f>+DATA!M21</f>
        <v>618.30999999999995</v>
      </c>
      <c r="X19" s="63">
        <f t="shared" si="0"/>
        <v>2500.5480952380949</v>
      </c>
      <c r="Y19" s="263">
        <f>+('7.รายจ่าย'!G18+'7.รายจ่าย'!K18)/'8.คำนวณ'!X19</f>
        <v>9328.7401447796892</v>
      </c>
      <c r="Z19" s="263">
        <f>+'7.รายจ่าย'!L18/'8.คำนวณ'!X19</f>
        <v>70.844360217407583</v>
      </c>
      <c r="AA19" s="263">
        <f>+'7.รายจ่าย'!M18/'8.คำนวณ'!X19</f>
        <v>1113.6890369368546</v>
      </c>
      <c r="AB19" s="263">
        <f>+'7.รายจ่าย'!O18/'8.คำนวณ'!X19</f>
        <v>551.27721103430474</v>
      </c>
      <c r="AC19" s="263">
        <f>+'7.รายจ่าย'!P18/'8.คำนวณ'!X19</f>
        <v>705.19388263639735</v>
      </c>
      <c r="AD19" s="263">
        <f>+'7.รายจ่าย'!R18/'8.คำนวณ'!X19</f>
        <v>758.52844966751115</v>
      </c>
      <c r="AE19" s="263">
        <f>+'7.รายจ่าย'!S18/'8.คำนวณ'!X19</f>
        <v>464.04455175636735</v>
      </c>
      <c r="AF19" s="263">
        <f>+'7.รายจ่าย'!T18/'8.คำนวณ'!X19</f>
        <v>224.99670415114707</v>
      </c>
      <c r="AG19" s="263">
        <f>+'7.รายจ่าย'!U18/'8.คำนวณ'!X19</f>
        <v>296.07529701583525</v>
      </c>
      <c r="AH19" s="263">
        <f>+'7.รายจ่าย'!V18/'8.คำนวณ'!X19</f>
        <v>77.475130499960883</v>
      </c>
      <c r="AI19" s="263">
        <f>+'7.รายจ่าย'!Y18/'8.คำนวณ'!X19</f>
        <v>506.61353101443859</v>
      </c>
    </row>
    <row r="20" spans="1:35" s="63" customFormat="1">
      <c r="A20" s="67" t="s">
        <v>199</v>
      </c>
      <c r="B20" s="294">
        <v>75</v>
      </c>
      <c r="C20" s="237">
        <v>18</v>
      </c>
      <c r="D20" s="237">
        <v>3</v>
      </c>
      <c r="E20" s="212" t="s">
        <v>45</v>
      </c>
      <c r="F20" s="212" t="s">
        <v>189</v>
      </c>
      <c r="G20" s="282" t="s">
        <v>318</v>
      </c>
      <c r="H20" s="248">
        <f>+DATA!G22</f>
        <v>32172</v>
      </c>
      <c r="I20" s="250">
        <f>+DATA!H22</f>
        <v>24948</v>
      </c>
      <c r="J20" s="250">
        <f>+DATA!I22</f>
        <v>509</v>
      </c>
      <c r="K20" s="250">
        <f>+DATA!J22</f>
        <v>1093</v>
      </c>
      <c r="L20" s="250">
        <f>+DATA!K22</f>
        <v>5622</v>
      </c>
      <c r="M20" s="261">
        <f>+'6.รายรับ'!G21/I20</f>
        <v>783.56870971620981</v>
      </c>
      <c r="N20" s="261">
        <f>+('6.รายรับ'!H21+'6.รายรับ'!I21+'6.รายรับ'!J21)/I20</f>
        <v>225.17330928330932</v>
      </c>
      <c r="O20" s="261">
        <f>+'6.รายรับ'!K21/'8.คำนวณ'!J20</f>
        <v>1043.0206090373281</v>
      </c>
      <c r="P20" s="261">
        <f>+'6.รายรับ'!L21/'8.คำนวณ'!K20</f>
        <v>2220.4947758462945</v>
      </c>
      <c r="Q20" s="261">
        <f>+'6.รายรับ'!M21/'8.คำนวณ'!H20</f>
        <v>5.194889966430436</v>
      </c>
      <c r="R20" s="262">
        <f>+'6.รายรับ'!Q21/'8.คำนวณ'!H20</f>
        <v>18.541492602262839</v>
      </c>
      <c r="S20" s="262">
        <f>+'6.รายรับ'!V21/'8.คำนวณ'!I20</f>
        <v>627.27502845919514</v>
      </c>
      <c r="T20" s="66"/>
      <c r="U20" s="281">
        <f>+'2.Hosp. Group'!L21</f>
        <v>21</v>
      </c>
      <c r="V20" s="63">
        <f>+DATA!L22</f>
        <v>41112</v>
      </c>
      <c r="W20" s="63">
        <f>+DATA!M22</f>
        <v>858.21</v>
      </c>
      <c r="X20" s="63">
        <f t="shared" si="0"/>
        <v>2815.9242857142858</v>
      </c>
      <c r="Y20" s="263">
        <f>+('7.รายจ่าย'!G19+'7.รายจ่าย'!K19)/'8.คำนวณ'!X20</f>
        <v>10318.283398955024</v>
      </c>
      <c r="Z20" s="263">
        <f>+'7.รายจ่าย'!L19/'8.คำนวณ'!X20</f>
        <v>48.658268510669167</v>
      </c>
      <c r="AA20" s="263">
        <f>+'7.รายจ่าย'!M19/'8.คำนวณ'!X20</f>
        <v>1299.8205237864045</v>
      </c>
      <c r="AB20" s="263">
        <f>+'7.รายจ่าย'!O19/'8.คำนวณ'!X20</f>
        <v>598.3559886705558</v>
      </c>
      <c r="AC20" s="263">
        <f>+'7.รายจ่าย'!P19/'8.คำนวณ'!X20</f>
        <v>604.13154878859871</v>
      </c>
      <c r="AD20" s="263">
        <f>+'7.รายจ่าย'!R19/'8.คำนวณ'!X20</f>
        <v>757.8801783935952</v>
      </c>
      <c r="AE20" s="263">
        <f>+'7.รายจ่าย'!S19/'8.คำนวณ'!X20</f>
        <v>144.5923109742703</v>
      </c>
      <c r="AF20" s="263">
        <f>+'7.รายจ่าย'!T19/'8.คำนวณ'!X20</f>
        <v>178.31995787224392</v>
      </c>
      <c r="AG20" s="263">
        <f>+'7.รายจ่าย'!U19/'8.คำนวณ'!X20</f>
        <v>377.64525324595269</v>
      </c>
      <c r="AH20" s="263">
        <f>+'7.รายจ่าย'!V19/'8.คำนวณ'!X20</f>
        <v>92.918265355146005</v>
      </c>
      <c r="AI20" s="263">
        <f>+'7.รายจ่าย'!Y19/'8.คำนวณ'!X20</f>
        <v>2.5252809658538911</v>
      </c>
    </row>
    <row r="21" spans="1:35" s="63" customFormat="1">
      <c r="A21" s="67" t="s">
        <v>223</v>
      </c>
      <c r="B21" s="294">
        <v>76</v>
      </c>
      <c r="C21" s="237">
        <v>19</v>
      </c>
      <c r="D21" s="237">
        <v>3</v>
      </c>
      <c r="E21" s="212" t="s">
        <v>45</v>
      </c>
      <c r="F21" s="212" t="s">
        <v>190</v>
      </c>
      <c r="G21" s="282" t="s">
        <v>319</v>
      </c>
      <c r="H21" s="248">
        <f>+DATA!G23</f>
        <v>39520</v>
      </c>
      <c r="I21" s="250">
        <f>+DATA!H23</f>
        <v>29634</v>
      </c>
      <c r="J21" s="250">
        <f>+DATA!I23</f>
        <v>2918</v>
      </c>
      <c r="K21" s="250">
        <f>+DATA!J23</f>
        <v>1440</v>
      </c>
      <c r="L21" s="250">
        <f>+DATA!K23</f>
        <v>5528</v>
      </c>
      <c r="M21" s="261">
        <f>+'6.รายรับ'!G22/I21</f>
        <v>819.37873996085568</v>
      </c>
      <c r="N21" s="261">
        <f>+('6.รายรับ'!H22+'6.รายรับ'!I22+'6.รายรับ'!J22)/I21</f>
        <v>109.00973881352499</v>
      </c>
      <c r="O21" s="261">
        <f>+'6.รายรับ'!K22/'8.คำนวณ'!J21</f>
        <v>161.54523646333104</v>
      </c>
      <c r="P21" s="261">
        <f>+'6.รายรับ'!L22/'8.คำนวณ'!K21</f>
        <v>1402.892034722222</v>
      </c>
      <c r="Q21" s="261">
        <f>+'6.รายรับ'!M22/'8.คำนวณ'!H21</f>
        <v>3.7884615384615383</v>
      </c>
      <c r="R21" s="262">
        <f>+'6.รายรับ'!Q22/'8.คำนวณ'!H21</f>
        <v>30.603408400809716</v>
      </c>
      <c r="S21" s="262">
        <f>+'6.รายรับ'!V22/'8.คำนวณ'!I21</f>
        <v>491.80160356347443</v>
      </c>
      <c r="T21" s="66"/>
      <c r="U21" s="281">
        <f>+'2.Hosp. Group'!L22</f>
        <v>21</v>
      </c>
      <c r="V21" s="63">
        <f>+DATA!L23</f>
        <v>46332</v>
      </c>
      <c r="W21" s="63">
        <f>+DATA!M23</f>
        <v>635.05999999999995</v>
      </c>
      <c r="X21" s="63">
        <f t="shared" si="0"/>
        <v>2841.3457142857142</v>
      </c>
      <c r="Y21" s="263">
        <f>+('7.รายจ่าย'!G20+'7.รายจ่าย'!K20)/'8.คำนวณ'!X21</f>
        <v>10333.401128338584</v>
      </c>
      <c r="Z21" s="263">
        <f>+'7.รายจ่าย'!L20/'8.คำนวณ'!X21</f>
        <v>123.94554391229107</v>
      </c>
      <c r="AA21" s="263">
        <f>+'7.รายจ่าย'!M20/'8.คำนวณ'!X21</f>
        <v>1091.2485321341699</v>
      </c>
      <c r="AB21" s="263">
        <f>+'7.รายจ่าย'!O20/'8.คำนวณ'!X21</f>
        <v>583.54245372665468</v>
      </c>
      <c r="AC21" s="263">
        <f>+'7.รายจ่าย'!P20/'8.คำนวณ'!X21</f>
        <v>1075.5361393142687</v>
      </c>
      <c r="AD21" s="263">
        <f>+'7.รายจ่าย'!R20/'8.คำนวณ'!X21</f>
        <v>443.00844971849364</v>
      </c>
      <c r="AE21" s="263">
        <f>+'7.รายจ่าย'!S20/'8.คำนวณ'!X21</f>
        <v>921.16606115211016</v>
      </c>
      <c r="AF21" s="263">
        <f>+'7.รายจ่าย'!T20/'8.คำนวณ'!X21</f>
        <v>155.87033206599287</v>
      </c>
      <c r="AG21" s="263">
        <f>+'7.รายจ่าย'!U20/'8.คำนวณ'!X21</f>
        <v>253.08705180945449</v>
      </c>
      <c r="AH21" s="263">
        <f>+'7.รายจ่าย'!V20/'8.คำนวณ'!X21</f>
        <v>132.96672351431062</v>
      </c>
      <c r="AI21" s="263">
        <f>+'7.รายจ่าย'!Y20/'8.คำนวณ'!X21</f>
        <v>127.65078116908387</v>
      </c>
    </row>
    <row r="22" spans="1:35" s="63" customFormat="1">
      <c r="A22" s="67" t="s">
        <v>205</v>
      </c>
      <c r="B22" s="294">
        <v>82</v>
      </c>
      <c r="C22" s="237">
        <v>20</v>
      </c>
      <c r="D22" s="237">
        <v>3</v>
      </c>
      <c r="E22" s="212" t="s">
        <v>45</v>
      </c>
      <c r="F22" s="212" t="s">
        <v>196</v>
      </c>
      <c r="G22" s="282" t="s">
        <v>325</v>
      </c>
      <c r="H22" s="248">
        <f>+DATA!G24</f>
        <v>29222</v>
      </c>
      <c r="I22" s="250">
        <f>+DATA!H24</f>
        <v>22343</v>
      </c>
      <c r="J22" s="250">
        <f>+DATA!I24</f>
        <v>385</v>
      </c>
      <c r="K22" s="250">
        <f>+DATA!J24</f>
        <v>767</v>
      </c>
      <c r="L22" s="250">
        <f>+DATA!K24</f>
        <v>5727</v>
      </c>
      <c r="M22" s="261">
        <f>+'6.รายรับ'!G23/I22</f>
        <v>925.8057109609274</v>
      </c>
      <c r="N22" s="261">
        <f>+('6.รายรับ'!H23+'6.รายรับ'!I23+'6.รายรับ'!J23)/I22</f>
        <v>282.77617732623196</v>
      </c>
      <c r="O22" s="261">
        <f>+'6.รายรับ'!K23/'8.คำนวณ'!J22</f>
        <v>1481.3142857142857</v>
      </c>
      <c r="P22" s="261">
        <f>+'6.รายรับ'!L23/'8.คำนวณ'!K22</f>
        <v>4960.3901564537155</v>
      </c>
      <c r="Q22" s="261">
        <f>+'6.รายรับ'!M23/'8.คำนวณ'!H22</f>
        <v>2.7553555540346313</v>
      </c>
      <c r="R22" s="262">
        <f>+'6.รายรับ'!Q23/'8.คำนวณ'!H22</f>
        <v>20.908408048730408</v>
      </c>
      <c r="S22" s="262">
        <f>+'6.รายรับ'!V23/'8.คำนวณ'!I22</f>
        <v>539.60224902654079</v>
      </c>
      <c r="T22" s="66"/>
      <c r="U22" s="281">
        <f>+'2.Hosp. Group'!L23</f>
        <v>21</v>
      </c>
      <c r="V22" s="63">
        <f>+DATA!L24</f>
        <v>55856</v>
      </c>
      <c r="W22" s="63">
        <f>+DATA!M24</f>
        <v>641.17999999999995</v>
      </c>
      <c r="X22" s="63">
        <f t="shared" si="0"/>
        <v>3300.9895238095237</v>
      </c>
      <c r="Y22" s="263">
        <f>+('7.รายจ่าย'!G21+'7.รายจ่าย'!K21)/'8.คำนวณ'!X22</f>
        <v>8221.2545766219009</v>
      </c>
      <c r="Z22" s="263">
        <f>+'7.รายจ่าย'!L21/'8.คำนวณ'!X22</f>
        <v>49.73902486382871</v>
      </c>
      <c r="AA22" s="263">
        <f>+'7.รายจ่าย'!M21/'8.คำนวณ'!X22</f>
        <v>988.370519344993</v>
      </c>
      <c r="AB22" s="263">
        <f>+'7.รายจ่าย'!O21/'8.คำนวณ'!X22</f>
        <v>586.159167135742</v>
      </c>
      <c r="AC22" s="263">
        <f>+'7.รายจ่าย'!P21/'8.คำนวณ'!X22</f>
        <v>201.0426859016878</v>
      </c>
      <c r="AD22" s="263">
        <f>+'7.รายจ่าย'!R21/'8.คำนวณ'!X22</f>
        <v>577.98592701928635</v>
      </c>
      <c r="AE22" s="263">
        <f>+'7.รายจ่าย'!S21/'8.คำนวณ'!X22</f>
        <v>726.85587236612173</v>
      </c>
      <c r="AF22" s="263">
        <f>+'7.รายจ่าย'!T21/'8.คำนวณ'!X22</f>
        <v>98.008490383403071</v>
      </c>
      <c r="AG22" s="263">
        <f>+'7.รายจ่าย'!U21/'8.คำนวณ'!X22</f>
        <v>382.11812273318333</v>
      </c>
      <c r="AH22" s="263">
        <f>+'7.รายจ่าย'!V21/'8.คำนวณ'!X22</f>
        <v>37.223102077039528</v>
      </c>
      <c r="AI22" s="263">
        <f>+'7.รายจ่าย'!Y21/'8.คำนวณ'!X22</f>
        <v>112.61166305399335</v>
      </c>
    </row>
    <row r="23" spans="1:35" s="63" customFormat="1">
      <c r="A23" s="67" t="s">
        <v>196</v>
      </c>
      <c r="B23" s="294">
        <v>85</v>
      </c>
      <c r="C23" s="237">
        <v>21</v>
      </c>
      <c r="D23" s="237">
        <v>3</v>
      </c>
      <c r="E23" s="212" t="s">
        <v>45</v>
      </c>
      <c r="F23" s="212" t="s">
        <v>199</v>
      </c>
      <c r="G23" s="282" t="s">
        <v>328</v>
      </c>
      <c r="H23" s="248">
        <f>+DATA!G25</f>
        <v>24684</v>
      </c>
      <c r="I23" s="250">
        <f>+DATA!H25</f>
        <v>19451</v>
      </c>
      <c r="J23" s="250">
        <f>+DATA!I25</f>
        <v>306</v>
      </c>
      <c r="K23" s="250">
        <f>+DATA!J25</f>
        <v>1185</v>
      </c>
      <c r="L23" s="250">
        <f>+DATA!K25</f>
        <v>3742</v>
      </c>
      <c r="M23" s="261">
        <f>+'6.รายรับ'!G24/I23</f>
        <v>937.07460181995771</v>
      </c>
      <c r="N23" s="261">
        <f>+('6.รายรับ'!H24+'6.รายรับ'!I24+'6.รายรับ'!J24)/I23</f>
        <v>324.68647987250012</v>
      </c>
      <c r="O23" s="261">
        <f>+'6.รายรับ'!K24/'8.คำนวณ'!J23</f>
        <v>2535.9411764705883</v>
      </c>
      <c r="P23" s="261">
        <f>+'6.รายรับ'!L24/'8.คำนวณ'!K23</f>
        <v>1802.8788016877636</v>
      </c>
      <c r="Q23" s="261">
        <f>+'6.รายรับ'!M24/'8.คำนวณ'!H23</f>
        <v>5.4765435099659703</v>
      </c>
      <c r="R23" s="262">
        <f>+'6.รายรับ'!Q24/'8.คำนวณ'!H23</f>
        <v>23.860294117647058</v>
      </c>
      <c r="S23" s="262">
        <f>+'6.รายรับ'!V24/'8.คำนวณ'!I23</f>
        <v>731.57619454012649</v>
      </c>
      <c r="T23" s="66"/>
      <c r="U23" s="281">
        <f>+'2.Hosp. Group'!L24</f>
        <v>21</v>
      </c>
      <c r="V23" s="63">
        <f>+DATA!L25</f>
        <v>38673</v>
      </c>
      <c r="W23" s="63">
        <f>+DATA!M25</f>
        <v>830.97</v>
      </c>
      <c r="X23" s="63">
        <f t="shared" si="0"/>
        <v>2672.5414285714287</v>
      </c>
      <c r="Y23" s="263">
        <f>+('7.รายจ่าย'!G22+'7.รายจ่าย'!K22)/'8.คำนวณ'!X23</f>
        <v>9837.926229661547</v>
      </c>
      <c r="Z23" s="263">
        <f>+'7.รายจ่าย'!L22/'8.คำนวณ'!X23</f>
        <v>65.991455965669914</v>
      </c>
      <c r="AA23" s="263">
        <f>+'7.รายจ่าย'!M22/'8.คำนวณ'!X23</f>
        <v>1154.1394034249904</v>
      </c>
      <c r="AB23" s="263">
        <f>+'7.รายจ่าย'!O22/'8.คำนวณ'!X23</f>
        <v>441.74167606114889</v>
      </c>
      <c r="AC23" s="263">
        <f>+'7.รายจ่าย'!P22/'8.คำนวณ'!X23</f>
        <v>605.48631078283427</v>
      </c>
      <c r="AD23" s="263">
        <f>+'7.รายจ่าย'!R22/'8.คำนวณ'!X23</f>
        <v>622.37168046038562</v>
      </c>
      <c r="AE23" s="263">
        <f>+'7.รายจ่าย'!S22/'8.คำนวณ'!X23</f>
        <v>402.95774968609334</v>
      </c>
      <c r="AF23" s="263">
        <f>+'7.รายจ่าย'!T22/'8.คำนวณ'!X23</f>
        <v>43.882724790047348</v>
      </c>
      <c r="AG23" s="263">
        <f>+'7.รายจ่าย'!U22/'8.คำนวณ'!X23</f>
        <v>363.53849920273848</v>
      </c>
      <c r="AH23" s="263">
        <f>+'7.รายจ่าย'!V22/'8.คำนวณ'!X23</f>
        <v>2.1125958758356811</v>
      </c>
      <c r="AI23" s="263">
        <f>+'7.รายจ่าย'!Y22/'8.คำนวณ'!X23</f>
        <v>464.43094828411046</v>
      </c>
    </row>
    <row r="24" spans="1:35" s="63" customFormat="1">
      <c r="A24" s="67" t="s">
        <v>190</v>
      </c>
      <c r="B24" s="294">
        <v>22</v>
      </c>
      <c r="C24" s="237">
        <v>22</v>
      </c>
      <c r="D24" s="237">
        <v>3</v>
      </c>
      <c r="E24" s="212" t="s">
        <v>53</v>
      </c>
      <c r="F24" s="212" t="s">
        <v>202</v>
      </c>
      <c r="G24" s="282" t="s">
        <v>333</v>
      </c>
      <c r="H24" s="248">
        <f>+DATA!G26</f>
        <v>26261</v>
      </c>
      <c r="I24" s="250">
        <f>+DATA!H26</f>
        <v>21566</v>
      </c>
      <c r="J24" s="250">
        <f>+DATA!I26</f>
        <v>1342</v>
      </c>
      <c r="K24" s="250">
        <f>+DATA!J26</f>
        <v>827</v>
      </c>
      <c r="L24" s="250">
        <f>+DATA!K26</f>
        <v>2526</v>
      </c>
      <c r="M24" s="261">
        <f>+'6.รายรับ'!G25/I24</f>
        <v>1160.6780793842158</v>
      </c>
      <c r="N24" s="261">
        <f>+('6.รายรับ'!H25+'6.รายรับ'!I25+'6.รายรับ'!J25)/I24</f>
        <v>230.57740378373364</v>
      </c>
      <c r="O24" s="261">
        <f>+'6.รายรับ'!K25/'8.คำนวณ'!J24</f>
        <v>530.59005216095375</v>
      </c>
      <c r="P24" s="261">
        <f>+'6.รายรับ'!L25/'8.คำนวณ'!K24</f>
        <v>2085.513361547763</v>
      </c>
      <c r="Q24" s="261">
        <f>+'6.รายรับ'!M25/'8.คำนวณ'!H24</f>
        <v>11.107356917101404</v>
      </c>
      <c r="R24" s="262">
        <f>+'6.รายรับ'!Q25/'8.คำนวณ'!H24</f>
        <v>45.35663150679715</v>
      </c>
      <c r="S24" s="262">
        <f>+'6.รายรับ'!V25/'8.คำนวณ'!I24</f>
        <v>600.66580311601604</v>
      </c>
      <c r="T24" s="66"/>
      <c r="U24" s="281">
        <f>+'2.Hosp. Group'!L25</f>
        <v>21</v>
      </c>
      <c r="V24" s="63">
        <f>+DATA!L26</f>
        <v>39699</v>
      </c>
      <c r="W24" s="63">
        <f>+DATA!M26</f>
        <v>1153.24</v>
      </c>
      <c r="X24" s="63">
        <f t="shared" si="0"/>
        <v>3043.6685714285713</v>
      </c>
      <c r="Y24" s="263">
        <f>+('7.รายจ่าย'!G23+'7.รายจ่าย'!K23)/'8.คำนวณ'!X24</f>
        <v>8672.7303747169753</v>
      </c>
      <c r="Z24" s="263">
        <f>+'7.รายจ่าย'!L23/'8.คำนวณ'!X24</f>
        <v>149.41442845288205</v>
      </c>
      <c r="AA24" s="263">
        <f>+'7.รายจ่าย'!M23/'8.คำนวณ'!X24</f>
        <v>1371.1661148576343</v>
      </c>
      <c r="AB24" s="263">
        <f>+'7.รายจ่าย'!O23/'8.คำนวณ'!X24</f>
        <v>475.5562033223066</v>
      </c>
      <c r="AC24" s="263">
        <f>+'7.รายจ่าย'!P23/'8.คำนวณ'!X24</f>
        <v>572.09579792806426</v>
      </c>
      <c r="AD24" s="263">
        <f>+'7.รายจ่าย'!R23/'8.คำนวณ'!X24</f>
        <v>542.96779074875815</v>
      </c>
      <c r="AE24" s="263">
        <f>+'7.รายจ่าย'!S23/'8.คำนวณ'!X24</f>
        <v>2033.6751734748668</v>
      </c>
      <c r="AF24" s="263">
        <f>+'7.รายจ่าย'!T23/'8.คำนวณ'!X24</f>
        <v>150.82785435620923</v>
      </c>
      <c r="AG24" s="263">
        <f>+'7.รายจ่าย'!U23/'8.คำนวณ'!X24</f>
        <v>295.94994292601785</v>
      </c>
      <c r="AH24" s="263">
        <f>+'7.รายจ่าย'!V23/'8.คำนวณ'!X24</f>
        <v>0.11926397092230805</v>
      </c>
      <c r="AI24" s="263">
        <f>+'7.รายจ่าย'!Y23/'8.คำนวณ'!X24</f>
        <v>1411.5890738995422</v>
      </c>
    </row>
    <row r="25" spans="1:35" s="63" customFormat="1" ht="25.2" customHeight="1">
      <c r="A25" s="67" t="s">
        <v>236</v>
      </c>
      <c r="B25" s="294">
        <v>26</v>
      </c>
      <c r="C25" s="237">
        <v>23</v>
      </c>
      <c r="D25" s="237">
        <v>3</v>
      </c>
      <c r="E25" s="212" t="s">
        <v>53</v>
      </c>
      <c r="F25" s="212" t="s">
        <v>205</v>
      </c>
      <c r="G25" s="282" t="s">
        <v>337</v>
      </c>
      <c r="H25" s="248">
        <f>+DATA!G27</f>
        <v>22553</v>
      </c>
      <c r="I25" s="250">
        <f>+DATA!H27</f>
        <v>18002</v>
      </c>
      <c r="J25" s="250">
        <f>+DATA!I27</f>
        <v>762</v>
      </c>
      <c r="K25" s="250">
        <f>+DATA!J27</f>
        <v>956</v>
      </c>
      <c r="L25" s="250">
        <f>+DATA!K27</f>
        <v>2833</v>
      </c>
      <c r="M25" s="261">
        <f>+'6.รายรับ'!G26/I25</f>
        <v>1100.8687029218977</v>
      </c>
      <c r="N25" s="261">
        <f>+('6.รายรับ'!H26+'6.รายรับ'!I26+'6.รายรับ'!J26)/I25</f>
        <v>244.95976335962672</v>
      </c>
      <c r="O25" s="261">
        <f>+'6.รายรับ'!K26/'8.คำนวณ'!J25</f>
        <v>1038.7602362204725</v>
      </c>
      <c r="P25" s="261">
        <f>+'6.รายรับ'!L26/'8.คำนวณ'!K25</f>
        <v>2455.7284937238492</v>
      </c>
      <c r="Q25" s="261">
        <f>+'6.รายรับ'!M26/'8.คำนวณ'!H25</f>
        <v>9.0378220192435599</v>
      </c>
      <c r="R25" s="262">
        <f>+'6.รายรับ'!Q26/'8.คำนวณ'!H25</f>
        <v>47.711444153771112</v>
      </c>
      <c r="S25" s="262">
        <f>+'6.รายรับ'!V26/'8.คำนวณ'!I25</f>
        <v>744.88060382179765</v>
      </c>
      <c r="T25" s="66"/>
      <c r="U25" s="281">
        <f>+'2.Hosp. Group'!L26</f>
        <v>21</v>
      </c>
      <c r="V25" s="63">
        <f>+DATA!L27</f>
        <v>40074</v>
      </c>
      <c r="W25" s="63">
        <f>+DATA!M27</f>
        <v>903.53</v>
      </c>
      <c r="X25" s="63">
        <f t="shared" si="0"/>
        <v>2811.8157142857144</v>
      </c>
      <c r="Y25" s="263">
        <f>+('7.รายจ่าย'!G24+'7.รายจ่าย'!K24)/'8.คำนวณ'!X25</f>
        <v>8978.6060024254803</v>
      </c>
      <c r="Z25" s="263">
        <f>+'7.รายจ่าย'!L24/'8.คำนวณ'!X25</f>
        <v>95.049970253079977</v>
      </c>
      <c r="AA25" s="263">
        <f>+'7.รายจ่าย'!M24/'8.คำนวณ'!X25</f>
        <v>1078.6640762374693</v>
      </c>
      <c r="AB25" s="263">
        <f>+'7.รายจ่าย'!O24/'8.คำนวณ'!X25</f>
        <v>392.53253845634055</v>
      </c>
      <c r="AC25" s="263">
        <f>+'7.รายจ่าย'!P24/'8.คำนวณ'!X25</f>
        <v>433.56662878231703</v>
      </c>
      <c r="AD25" s="263">
        <f>+'7.รายจ่าย'!R24/'8.คำนวณ'!X25</f>
        <v>607.51342675881517</v>
      </c>
      <c r="AE25" s="263">
        <f>+'7.รายจ่าย'!S24/'8.คำนวณ'!X25</f>
        <v>370.13378391491818</v>
      </c>
      <c r="AF25" s="263">
        <f>+'7.รายจ่าย'!T24/'8.คำนวณ'!X25</f>
        <v>128.32587077694077</v>
      </c>
      <c r="AG25" s="263">
        <f>+'7.รายจ่าย'!U24/'8.คำนวณ'!X25</f>
        <v>223.91411599317374</v>
      </c>
      <c r="AH25" s="263">
        <f>+'7.รายจ่าย'!V24/'8.คำนวณ'!X25</f>
        <v>44.071554679208298</v>
      </c>
      <c r="AI25" s="263">
        <f>+'7.รายจ่าย'!Y24/'8.คำนวณ'!X25</f>
        <v>541.80897854004854</v>
      </c>
    </row>
    <row r="26" spans="1:35" s="63" customFormat="1" ht="24.6" customHeight="1">
      <c r="A26" s="67" t="s">
        <v>189</v>
      </c>
      <c r="B26" s="294">
        <v>37</v>
      </c>
      <c r="C26" s="237">
        <v>24</v>
      </c>
      <c r="D26" s="237">
        <v>3</v>
      </c>
      <c r="E26" s="212" t="s">
        <v>49</v>
      </c>
      <c r="F26" s="212" t="s">
        <v>223</v>
      </c>
      <c r="G26" s="282" t="s">
        <v>357</v>
      </c>
      <c r="H26" s="248">
        <f>+DATA!G28</f>
        <v>32760</v>
      </c>
      <c r="I26" s="250">
        <f>+DATA!H28</f>
        <v>23937</v>
      </c>
      <c r="J26" s="250">
        <f>+DATA!I28</f>
        <v>2098</v>
      </c>
      <c r="K26" s="250">
        <f>+DATA!J28</f>
        <v>1479</v>
      </c>
      <c r="L26" s="250">
        <f>+DATA!K28</f>
        <v>5246</v>
      </c>
      <c r="M26" s="261">
        <f>+'6.รายรับ'!G27/I26</f>
        <v>875.83258344821832</v>
      </c>
      <c r="N26" s="261">
        <f>+('6.รายรับ'!H27+'6.รายรับ'!I27+'6.รายรับ'!J27)/I26</f>
        <v>200.07639553828798</v>
      </c>
      <c r="O26" s="261">
        <f>+'6.รายรับ'!K27/'8.คำนวณ'!J26</f>
        <v>253.76479980934226</v>
      </c>
      <c r="P26" s="261">
        <f>+'6.รายรับ'!L27/'8.คำนวณ'!K26</f>
        <v>3341.6957876943884</v>
      </c>
      <c r="Q26" s="261">
        <f>+'6.รายรับ'!M27/'8.คำนวณ'!H26</f>
        <v>5.3173992673992672</v>
      </c>
      <c r="R26" s="262">
        <f>+'6.รายรับ'!Q27/'8.คำนวณ'!H26</f>
        <v>15.269200244200244</v>
      </c>
      <c r="S26" s="262">
        <f>+'6.รายรับ'!V27/'8.คำนวณ'!I26</f>
        <v>635.81488281739564</v>
      </c>
      <c r="T26" s="66"/>
      <c r="U26" s="281">
        <f>+'2.Hosp. Group'!L27</f>
        <v>21</v>
      </c>
      <c r="V26" s="63">
        <f>+DATA!L28</f>
        <v>35446</v>
      </c>
      <c r="W26" s="63">
        <f>+DATA!M28</f>
        <v>1027.77</v>
      </c>
      <c r="X26" s="63">
        <f t="shared" si="0"/>
        <v>2715.6747619047619</v>
      </c>
      <c r="Y26" s="263">
        <f>+('7.รายจ่าย'!G25+'7.รายจ่าย'!K25)/'8.คำนวณ'!X26</f>
        <v>10585.085409799931</v>
      </c>
      <c r="Z26" s="263">
        <f>+'7.รายจ่าย'!L25/'8.คำนวณ'!X26</f>
        <v>111.33255139431277</v>
      </c>
      <c r="AA26" s="263">
        <f>+'7.รายจ่าย'!M25/'8.คำนวณ'!X26</f>
        <v>1066.4431582995157</v>
      </c>
      <c r="AB26" s="263">
        <f>+'7.รายจ่าย'!O25/'8.คำนวณ'!X26</f>
        <v>572.7245109827129</v>
      </c>
      <c r="AC26" s="263">
        <f>+'7.รายจ่าย'!P25/'8.คำนวณ'!X26</f>
        <v>702.92318755471979</v>
      </c>
      <c r="AD26" s="263">
        <f>+'7.รายจ่าย'!R25/'8.คำนวณ'!X26</f>
        <v>627.13139433731897</v>
      </c>
      <c r="AE26" s="263">
        <f>+'7.รายจ่าย'!S25/'8.คำนวณ'!X26</f>
        <v>1536.8058570727926</v>
      </c>
      <c r="AF26" s="263">
        <f>+'7.รายจ่าย'!T25/'8.คำนวณ'!X26</f>
        <v>182.56917468726968</v>
      </c>
      <c r="AG26" s="263">
        <f>+'7.รายจ่าย'!U25/'8.คำนวณ'!X26</f>
        <v>360.08327790848085</v>
      </c>
      <c r="AH26" s="263">
        <f>+'7.รายจ่าย'!V25/'8.คำนวณ'!X26</f>
        <v>26.924553346997687</v>
      </c>
      <c r="AI26" s="263">
        <f>+'7.รายจ่าย'!Y25/'8.คำนวณ'!X26</f>
        <v>150.17630451223471</v>
      </c>
    </row>
    <row r="27" spans="1:35" s="63" customFormat="1">
      <c r="A27" s="67" t="s">
        <v>234</v>
      </c>
      <c r="B27" s="294">
        <v>46</v>
      </c>
      <c r="C27" s="237">
        <v>25</v>
      </c>
      <c r="D27" s="237">
        <v>3</v>
      </c>
      <c r="E27" s="212" t="s">
        <v>49</v>
      </c>
      <c r="F27" s="212" t="s">
        <v>231</v>
      </c>
      <c r="G27" s="282" t="s">
        <v>366</v>
      </c>
      <c r="H27" s="248">
        <f>+DATA!G29</f>
        <v>34562</v>
      </c>
      <c r="I27" s="250">
        <f>+DATA!H29</f>
        <v>26439</v>
      </c>
      <c r="J27" s="250">
        <f>+DATA!I29</f>
        <v>794</v>
      </c>
      <c r="K27" s="250">
        <f>+DATA!J29</f>
        <v>531</v>
      </c>
      <c r="L27" s="250">
        <f>+DATA!K29</f>
        <v>6798</v>
      </c>
      <c r="M27" s="261">
        <f>+'6.รายรับ'!G28/I27</f>
        <v>1074.1536245697644</v>
      </c>
      <c r="N27" s="261">
        <f>+('6.รายรับ'!H28+'6.รายรับ'!I28+'6.รายรับ'!J28)/I27</f>
        <v>252.63876924240705</v>
      </c>
      <c r="O27" s="261">
        <f>+'6.รายรับ'!K28/'8.คำนวณ'!J27</f>
        <v>611.63007556675052</v>
      </c>
      <c r="P27" s="261">
        <f>+'6.รายรับ'!L28/'8.คำนวณ'!K27</f>
        <v>5407.9741807909604</v>
      </c>
      <c r="Q27" s="261">
        <f>+'6.รายรับ'!M28/'8.คำนวณ'!H27</f>
        <v>8.7166251953011979</v>
      </c>
      <c r="R27" s="262">
        <f>+'6.รายรับ'!Q28/'8.คำนวณ'!H27</f>
        <v>47.291186563277584</v>
      </c>
      <c r="S27" s="262">
        <f>+'6.รายรับ'!V28/'8.คำนวณ'!I27</f>
        <v>658.52168501077949</v>
      </c>
      <c r="T27" s="66"/>
      <c r="U27" s="281">
        <f>+'2.Hosp. Group'!L28</f>
        <v>21</v>
      </c>
      <c r="V27" s="63">
        <f>+DATA!L29</f>
        <v>55584</v>
      </c>
      <c r="W27" s="63">
        <f>+DATA!M29</f>
        <v>1376.83</v>
      </c>
      <c r="X27" s="63">
        <f t="shared" si="0"/>
        <v>4023.6871428571426</v>
      </c>
      <c r="Y27" s="263">
        <f>+('7.รายจ่าย'!G26+'7.รายจ่าย'!K26)/'8.คำนวณ'!X27</f>
        <v>8518.5683958671871</v>
      </c>
      <c r="Z27" s="263">
        <f>+'7.รายจ่าย'!L26/'8.คำนวณ'!X27</f>
        <v>49.503848815283497</v>
      </c>
      <c r="AA27" s="263">
        <f>+'7.รายจ่าย'!M26/'8.คำนวณ'!X27</f>
        <v>991.53656294635243</v>
      </c>
      <c r="AB27" s="263">
        <f>+'7.รายจ่าย'!O26/'8.คำนวณ'!X27</f>
        <v>638.31089963327884</v>
      </c>
      <c r="AC27" s="263">
        <f>+'7.รายจ่าย'!P26/'8.คำนวณ'!X27</f>
        <v>755.87139159143658</v>
      </c>
      <c r="AD27" s="263">
        <f>+'7.รายจ่าย'!R26/'8.คำนวณ'!X27</f>
        <v>545.50117145574723</v>
      </c>
      <c r="AE27" s="263">
        <f>+'7.รายจ่าย'!S26/'8.คำนวณ'!X27</f>
        <v>450.10290206459536</v>
      </c>
      <c r="AF27" s="263">
        <f>+'7.รายจ่าย'!T26/'8.คำนวณ'!X27</f>
        <v>139.36550732963121</v>
      </c>
      <c r="AG27" s="263">
        <f>+'7.รายจ่าย'!U26/'8.คำนวณ'!X27</f>
        <v>246.88471412680838</v>
      </c>
      <c r="AH27" s="263">
        <f>+'7.รายจ่าย'!V26/'8.คำนวณ'!X27</f>
        <v>76.333581388215009</v>
      </c>
      <c r="AI27" s="263">
        <f>+'7.รายจ่าย'!Y26/'8.คำนวณ'!X27</f>
        <v>692.73402753196171</v>
      </c>
    </row>
    <row r="28" spans="1:35" s="63" customFormat="1">
      <c r="A28" s="67" t="s">
        <v>233</v>
      </c>
      <c r="B28" s="294">
        <v>49</v>
      </c>
      <c r="C28" s="237">
        <v>26</v>
      </c>
      <c r="D28" s="237">
        <v>3</v>
      </c>
      <c r="E28" s="212" t="s">
        <v>49</v>
      </c>
      <c r="F28" s="212" t="s">
        <v>233</v>
      </c>
      <c r="G28" s="282" t="s">
        <v>369</v>
      </c>
      <c r="H28" s="248">
        <f>+DATA!G30</f>
        <v>45186</v>
      </c>
      <c r="I28" s="250">
        <f>+DATA!H30</f>
        <v>32820</v>
      </c>
      <c r="J28" s="250">
        <f>+DATA!I30</f>
        <v>2632</v>
      </c>
      <c r="K28" s="250">
        <f>+DATA!J30</f>
        <v>1379</v>
      </c>
      <c r="L28" s="250">
        <f>+DATA!K30</f>
        <v>8355</v>
      </c>
      <c r="M28" s="261">
        <f>+'6.รายรับ'!G29/I28</f>
        <v>755.31914411943944</v>
      </c>
      <c r="N28" s="261">
        <f>+('6.รายรับ'!H29+'6.รายรับ'!I29+'6.รายรับ'!J29)/I28</f>
        <v>271.02139518586227</v>
      </c>
      <c r="O28" s="261">
        <f>+'6.รายรับ'!K29/'8.คำนวณ'!J28</f>
        <v>89.035022796352536</v>
      </c>
      <c r="P28" s="261">
        <f>+'6.รายรับ'!L29/'8.คำนวณ'!K28</f>
        <v>3235.6078535170418</v>
      </c>
      <c r="Q28" s="261">
        <f>+'6.รายรับ'!M29/'8.คำนวณ'!H28</f>
        <v>7.441751870048245</v>
      </c>
      <c r="R28" s="262">
        <f>+'6.รายรับ'!Q29/'8.คำนวณ'!H28</f>
        <v>19.392101535873945</v>
      </c>
      <c r="S28" s="262">
        <f>+'6.รายรับ'!V29/'8.คำนวณ'!I28</f>
        <v>486.50150030469229</v>
      </c>
      <c r="T28" s="66"/>
      <c r="U28" s="281">
        <f>+'2.Hosp. Group'!L29</f>
        <v>21</v>
      </c>
      <c r="V28" s="63">
        <f>+DATA!L30</f>
        <v>49839</v>
      </c>
      <c r="W28" s="63">
        <f>+DATA!M30</f>
        <v>791.38</v>
      </c>
      <c r="X28" s="63">
        <f t="shared" si="0"/>
        <v>3164.6657142857143</v>
      </c>
      <c r="Y28" s="263">
        <f>+('7.รายจ่าย'!G27+'7.รายจ่าย'!K27)/'8.คำนวณ'!X28</f>
        <v>10070.978807059741</v>
      </c>
      <c r="Z28" s="263">
        <f>+'7.รายจ่าย'!L27/'8.คำนวณ'!X28</f>
        <v>35.114565022891156</v>
      </c>
      <c r="AA28" s="263">
        <f>+'7.รายจ่าย'!M27/'8.คำนวณ'!X28</f>
        <v>1884.8428391895147</v>
      </c>
      <c r="AB28" s="263">
        <f>+'7.รายจ่าย'!O27/'8.คำนวณ'!X28</f>
        <v>1112.4655075282155</v>
      </c>
      <c r="AC28" s="263">
        <f>+'7.รายจ่าย'!P27/'8.คำนวณ'!X28</f>
        <v>791.49252279410234</v>
      </c>
      <c r="AD28" s="263">
        <f>+'7.รายจ่าย'!R27/'8.คำนวณ'!X28</f>
        <v>560.49011495684942</v>
      </c>
      <c r="AE28" s="263">
        <f>+'7.รายจ่าย'!S27/'8.คำนวณ'!X28</f>
        <v>616.48112506579344</v>
      </c>
      <c r="AF28" s="263">
        <f>+'7.รายจ่าย'!T27/'8.คำนวณ'!X28</f>
        <v>297.17514736379286</v>
      </c>
      <c r="AG28" s="263">
        <f>+'7.รายจ่าย'!U27/'8.คำนวณ'!X28</f>
        <v>352.13360607710314</v>
      </c>
      <c r="AH28" s="263">
        <f>+'7.รายจ่าย'!V27/'8.คำนวณ'!X28</f>
        <v>18.448299211020256</v>
      </c>
      <c r="AI28" s="263">
        <f>+'7.รายจ่าย'!Y27/'8.คำนวณ'!X28</f>
        <v>267.16629063958908</v>
      </c>
    </row>
    <row r="29" spans="1:35" s="63" customFormat="1">
      <c r="A29" s="67" t="s">
        <v>238</v>
      </c>
      <c r="B29" s="294">
        <v>50</v>
      </c>
      <c r="C29" s="237">
        <v>27</v>
      </c>
      <c r="D29" s="237">
        <v>3</v>
      </c>
      <c r="E29" s="212" t="s">
        <v>49</v>
      </c>
      <c r="F29" s="212" t="s">
        <v>234</v>
      </c>
      <c r="G29" s="282" t="s">
        <v>370</v>
      </c>
      <c r="H29" s="248">
        <f>+DATA!G31</f>
        <v>37009</v>
      </c>
      <c r="I29" s="250">
        <f>+DATA!H31</f>
        <v>28073</v>
      </c>
      <c r="J29" s="250">
        <f>+DATA!I31</f>
        <v>1324</v>
      </c>
      <c r="K29" s="250">
        <f>+DATA!J31</f>
        <v>1361</v>
      </c>
      <c r="L29" s="250">
        <f>+DATA!K31</f>
        <v>6251</v>
      </c>
      <c r="M29" s="261">
        <f>+'6.รายรับ'!G30/I29</f>
        <v>1022.195774231468</v>
      </c>
      <c r="N29" s="261">
        <f>+('6.รายรับ'!H30+'6.รายรับ'!I30+'6.รายรับ'!J30)/I29</f>
        <v>122.40749759555447</v>
      </c>
      <c r="O29" s="261">
        <f>+'6.รายรับ'!K30/'8.คำนวณ'!J29</f>
        <v>466.40595166163143</v>
      </c>
      <c r="P29" s="261">
        <f>+'6.รายรับ'!L30/'8.คำนวณ'!K29</f>
        <v>2152.7694121969139</v>
      </c>
      <c r="Q29" s="261">
        <f>+'6.รายรับ'!M30/'8.คำนวณ'!H29</f>
        <v>7.0417736226323324</v>
      </c>
      <c r="R29" s="262">
        <f>+'6.รายรับ'!Q30/'8.คำนวณ'!H29</f>
        <v>19.308006160663624</v>
      </c>
      <c r="S29" s="262">
        <f>+'6.รายรับ'!V30/'8.คำนวณ'!I29</f>
        <v>503.83593239055324</v>
      </c>
      <c r="T29" s="66"/>
      <c r="U29" s="281">
        <f>+'2.Hosp. Group'!L30</f>
        <v>21</v>
      </c>
      <c r="V29" s="63">
        <f>+DATA!L31</f>
        <v>45825</v>
      </c>
      <c r="W29" s="63">
        <f>+DATA!M31</f>
        <v>1088.3</v>
      </c>
      <c r="X29" s="63">
        <f t="shared" si="0"/>
        <v>3270.4428571428571</v>
      </c>
      <c r="Y29" s="263">
        <f>+('7.รายจ่าย'!G28+'7.รายจ่าย'!K28)/'8.คำนวณ'!X29</f>
        <v>9370.2742376523947</v>
      </c>
      <c r="Z29" s="263">
        <f>+'7.รายจ่าย'!L28/'8.คำนวณ'!X29</f>
        <v>99.111347960739266</v>
      </c>
      <c r="AA29" s="263">
        <f>+'7.รายจ่าย'!M28/'8.คำนวณ'!X29</f>
        <v>983.53411158820779</v>
      </c>
      <c r="AB29" s="263">
        <f>+'7.รายจ่าย'!O28/'8.คำนวณ'!X29</f>
        <v>557.13380407196928</v>
      </c>
      <c r="AC29" s="263">
        <f>+'7.รายจ่าย'!P28/'8.คำนวณ'!X29</f>
        <v>567.1810458172987</v>
      </c>
      <c r="AD29" s="263">
        <f>+'7.รายจ่าย'!R28/'8.คำนวณ'!X29</f>
        <v>811.13321524826245</v>
      </c>
      <c r="AE29" s="263">
        <f>+'7.รายจ่าย'!S28/'8.คำนวณ'!X29</f>
        <v>326.17034346593516</v>
      </c>
      <c r="AF29" s="263">
        <f>+'7.รายจ่าย'!T28/'8.คำนวณ'!X29</f>
        <v>120.94539402702125</v>
      </c>
      <c r="AG29" s="263">
        <f>+'7.รายจ่าย'!U28/'8.คำนวณ'!X29</f>
        <v>339.79177088292982</v>
      </c>
      <c r="AH29" s="263">
        <f>+'7.รายจ่าย'!V28/'8.คำนวณ'!X29</f>
        <v>14.870811729298348</v>
      </c>
      <c r="AI29" s="263">
        <f>+'7.รายจ่าย'!Y28/'8.คำนวณ'!X29</f>
        <v>76.234323879247455</v>
      </c>
    </row>
    <row r="30" spans="1:35" s="63" customFormat="1">
      <c r="A30" s="67" t="s">
        <v>202</v>
      </c>
      <c r="B30" s="294">
        <v>2</v>
      </c>
      <c r="C30" s="237">
        <v>28</v>
      </c>
      <c r="D30" s="237">
        <v>3</v>
      </c>
      <c r="E30" s="212" t="s">
        <v>51</v>
      </c>
      <c r="F30" s="212" t="s">
        <v>238</v>
      </c>
      <c r="G30" s="282" t="s">
        <v>374</v>
      </c>
      <c r="H30" s="248">
        <f>+DATA!G32</f>
        <v>54482</v>
      </c>
      <c r="I30" s="250">
        <f>+DATA!H32</f>
        <v>39229</v>
      </c>
      <c r="J30" s="250">
        <f>+DATA!I32</f>
        <v>3867</v>
      </c>
      <c r="K30" s="250">
        <f>+DATA!J32</f>
        <v>1868</v>
      </c>
      <c r="L30" s="250">
        <f>+DATA!K32</f>
        <v>9518</v>
      </c>
      <c r="M30" s="261">
        <f>+'6.รายรับ'!G31/I30</f>
        <v>571.43467001453007</v>
      </c>
      <c r="N30" s="261">
        <f>+('6.รายรับ'!H31+'6.รายรับ'!I31+'6.รายรับ'!J31)/I30</f>
        <v>170.64368961737492</v>
      </c>
      <c r="O30" s="261">
        <f>+'6.รายรับ'!K31/'8.คำนวณ'!J30</f>
        <v>179.78499870700804</v>
      </c>
      <c r="P30" s="261">
        <f>+'6.รายรับ'!L31/'8.คำนวณ'!K30</f>
        <v>2782.3611456102785</v>
      </c>
      <c r="Q30" s="261">
        <f>+'6.รายรับ'!M31/'8.คำนวณ'!H30</f>
        <v>1.8446092287360962</v>
      </c>
      <c r="R30" s="262">
        <f>+'6.รายรับ'!Q31/'8.คำนวณ'!H30</f>
        <v>14.241337505965273</v>
      </c>
      <c r="S30" s="262">
        <f>+'6.รายรับ'!V31/'8.คำนวณ'!I30</f>
        <v>498.3926098039716</v>
      </c>
      <c r="T30" s="66"/>
      <c r="U30" s="281">
        <f>+'2.Hosp. Group'!L31</f>
        <v>21</v>
      </c>
      <c r="V30" s="63">
        <f>+DATA!L32</f>
        <v>50072</v>
      </c>
      <c r="W30" s="63">
        <f>+DATA!M32</f>
        <v>668.34</v>
      </c>
      <c r="X30" s="63">
        <f t="shared" si="0"/>
        <v>3052.7209523809524</v>
      </c>
      <c r="Y30" s="263">
        <f>+('7.รายจ่าย'!G29+'7.รายจ่าย'!K29)/'8.คำนวณ'!X30</f>
        <v>11566.025241338171</v>
      </c>
      <c r="Z30" s="263">
        <f>+'7.รายจ่าย'!L29/'8.คำนวณ'!X30</f>
        <v>99.298627266791186</v>
      </c>
      <c r="AA30" s="263">
        <f>+'7.รายจ่าย'!M29/'8.คำนวณ'!X30</f>
        <v>1971.5031225850973</v>
      </c>
      <c r="AB30" s="263">
        <f>+'7.รายจ่าย'!O29/'8.คำนวณ'!X30</f>
        <v>1145.1768093226433</v>
      </c>
      <c r="AC30" s="263">
        <f>+'7.รายจ่าย'!P29/'8.คำนวณ'!X30</f>
        <v>324.45930874470457</v>
      </c>
      <c r="AD30" s="263">
        <f>+'7.รายจ่าย'!R29/'8.คำนวณ'!X30</f>
        <v>894.43858531202613</v>
      </c>
      <c r="AE30" s="263">
        <f>+'7.รายจ่าย'!S29/'8.คำนวณ'!X30</f>
        <v>2655.3612585119222</v>
      </c>
      <c r="AF30" s="263">
        <f>+'7.รายจ่าย'!T29/'8.คำนวณ'!X30</f>
        <v>245.71079758042552</v>
      </c>
      <c r="AG30" s="263">
        <f>+'7.รายจ่าย'!U29/'8.คำนวณ'!X30</f>
        <v>663.06653034279805</v>
      </c>
      <c r="AH30" s="263">
        <f>+'7.รายจ่าย'!V29/'8.คำนวณ'!X30</f>
        <v>19.666389734435196</v>
      </c>
      <c r="AI30" s="263">
        <f>+'7.รายจ่าย'!Y29/'8.คำนวณ'!X30</f>
        <v>1380.7317228626953</v>
      </c>
    </row>
    <row r="31" spans="1:35" s="63" customFormat="1">
      <c r="A31" s="67" t="s">
        <v>231</v>
      </c>
      <c r="B31" s="294">
        <v>3</v>
      </c>
      <c r="C31" s="237">
        <v>29</v>
      </c>
      <c r="D31" s="237">
        <v>3</v>
      </c>
      <c r="E31" s="212" t="s">
        <v>51</v>
      </c>
      <c r="F31" s="212" t="s">
        <v>239</v>
      </c>
      <c r="G31" s="282" t="s">
        <v>375</v>
      </c>
      <c r="H31" s="248">
        <f>+DATA!G33</f>
        <v>59559</v>
      </c>
      <c r="I31" s="250">
        <f>+DATA!H33</f>
        <v>44414</v>
      </c>
      <c r="J31" s="250">
        <f>+DATA!I33</f>
        <v>2123</v>
      </c>
      <c r="K31" s="250">
        <f>+DATA!J33</f>
        <v>1934</v>
      </c>
      <c r="L31" s="250">
        <f>+DATA!K33</f>
        <v>11088</v>
      </c>
      <c r="M31" s="261">
        <f>+'6.รายรับ'!G32/I31</f>
        <v>565.42488967442705</v>
      </c>
      <c r="N31" s="261">
        <f>+('6.รายรับ'!H32+'6.รายรับ'!I32+'6.รายรับ'!J32)/I31</f>
        <v>121.15514477417032</v>
      </c>
      <c r="O31" s="261">
        <f>+'6.รายรับ'!K32/'8.คำนวณ'!J31</f>
        <v>205.86929816297689</v>
      </c>
      <c r="P31" s="261">
        <f>+'6.รายรับ'!L32/'8.คำนวณ'!K31</f>
        <v>1876.0903567735263</v>
      </c>
      <c r="Q31" s="261">
        <f>+'6.รายรับ'!M32/'8.คำนวณ'!H31</f>
        <v>1.2518678957000622</v>
      </c>
      <c r="R31" s="262">
        <f>+'6.รายรับ'!Q32/'8.คำนวณ'!H31</f>
        <v>18.265014523413758</v>
      </c>
      <c r="S31" s="262">
        <f>+'6.รายรับ'!V32/'8.คำนวณ'!I31</f>
        <v>467.20832732922048</v>
      </c>
      <c r="T31" s="66"/>
      <c r="U31" s="281">
        <f>+'2.Hosp. Group'!L32</f>
        <v>21</v>
      </c>
      <c r="V31" s="63">
        <f>+DATA!L33</f>
        <v>48201</v>
      </c>
      <c r="W31" s="63">
        <f>+DATA!M33</f>
        <v>840.51</v>
      </c>
      <c r="X31" s="63">
        <f t="shared" si="0"/>
        <v>3135.795714285714</v>
      </c>
      <c r="Y31" s="263">
        <f>+('7.รายจ่าย'!G30+'7.รายจ่าย'!K30)/'8.คำนวณ'!X31</f>
        <v>11484.457729799275</v>
      </c>
      <c r="Z31" s="263">
        <f>+'7.รายจ่าย'!L30/'8.คำนวณ'!X31</f>
        <v>36.410535125055979</v>
      </c>
      <c r="AA31" s="263">
        <f>+'7.รายจ่าย'!M30/'8.คำนวณ'!X31</f>
        <v>1404.6476879643674</v>
      </c>
      <c r="AB31" s="263">
        <f>+'7.รายจ่าย'!O30/'8.คำนวณ'!X31</f>
        <v>589.30293564130693</v>
      </c>
      <c r="AC31" s="263">
        <f>+'7.รายจ่าย'!P30/'8.คำนวณ'!X31</f>
        <v>1273.1717445150628</v>
      </c>
      <c r="AD31" s="263">
        <f>+'7.รายจ่าย'!R30/'8.คำนวณ'!X31</f>
        <v>800.27951073707891</v>
      </c>
      <c r="AE31" s="263">
        <f>+'7.รายจ่าย'!S30/'8.คำนวณ'!X31</f>
        <v>1160.1902009833914</v>
      </c>
      <c r="AF31" s="263">
        <f>+'7.รายจ่าย'!T30/'8.คำนวณ'!X31</f>
        <v>357.03378089953929</v>
      </c>
      <c r="AG31" s="263">
        <f>+'7.รายจ่าย'!U30/'8.คำนวณ'!X31</f>
        <v>426.72588456700669</v>
      </c>
      <c r="AH31" s="263">
        <f>+'7.รายจ่าย'!V30/'8.คำนวณ'!X31</f>
        <v>0.12724043156965856</v>
      </c>
      <c r="AI31" s="263">
        <f>+'7.รายจ่าย'!Y30/'8.คำนวณ'!X31</f>
        <v>945.04777096904559</v>
      </c>
    </row>
    <row r="32" spans="1:35" s="63" customFormat="1">
      <c r="A32" s="67" t="s">
        <v>239</v>
      </c>
      <c r="B32" s="294">
        <v>52</v>
      </c>
      <c r="C32" s="237">
        <v>30</v>
      </c>
      <c r="D32" s="237">
        <v>3</v>
      </c>
      <c r="E32" s="212" t="s">
        <v>49</v>
      </c>
      <c r="F32" s="212" t="s">
        <v>236</v>
      </c>
      <c r="G32" s="282" t="s">
        <v>372</v>
      </c>
      <c r="H32" s="248">
        <f>+DATA!G34</f>
        <v>35858</v>
      </c>
      <c r="I32" s="250">
        <f>+DATA!H34</f>
        <v>28539</v>
      </c>
      <c r="J32" s="250">
        <f>+DATA!I34</f>
        <v>2736</v>
      </c>
      <c r="K32" s="250">
        <f>+DATA!J34</f>
        <v>1186</v>
      </c>
      <c r="L32" s="250">
        <f>+DATA!K34</f>
        <v>3397</v>
      </c>
      <c r="M32" s="261">
        <f>+'6.รายรับ'!G33/I32</f>
        <v>1031.5056901082728</v>
      </c>
      <c r="N32" s="261">
        <f>+('6.รายรับ'!H33+'6.รายรับ'!I33+'6.รายรับ'!J33)/I32</f>
        <v>182.87403588072459</v>
      </c>
      <c r="O32" s="261">
        <f>+'6.รายรับ'!K33/'8.คำนวณ'!J32</f>
        <v>248.67474049707596</v>
      </c>
      <c r="P32" s="261">
        <f>+'6.รายรับ'!L33/'8.คำนวณ'!K32</f>
        <v>2250.661011804385</v>
      </c>
      <c r="Q32" s="261">
        <f>+'6.รายรับ'!M33/'8.คำนวณ'!H32</f>
        <v>5.0966032684477662</v>
      </c>
      <c r="R32" s="262">
        <f>+'6.รายรับ'!Q33/'8.คำนวณ'!H32</f>
        <v>24.062329187350102</v>
      </c>
      <c r="S32" s="262">
        <f>+'6.รายรับ'!V33/'8.คำนวณ'!I32</f>
        <v>498.11008654823223</v>
      </c>
      <c r="T32" s="66"/>
      <c r="U32" s="281">
        <f>+'2.Hosp. Group'!L33</f>
        <v>21</v>
      </c>
      <c r="V32" s="63">
        <f>+DATA!L34</f>
        <v>33662</v>
      </c>
      <c r="W32" s="63">
        <f>+DATA!M34</f>
        <v>1529.15</v>
      </c>
      <c r="X32" s="63">
        <f t="shared" si="0"/>
        <v>3132.1023809523813</v>
      </c>
      <c r="Y32" s="263">
        <f>+('7.รายจ่าย'!G31+'7.รายจ่าย'!K31)/'8.คำนวณ'!X32</f>
        <v>9737.8909819435139</v>
      </c>
      <c r="Z32" s="263">
        <f>+'7.รายจ่าย'!L31/'8.คำนวณ'!X32</f>
        <v>57.724485987276154</v>
      </c>
      <c r="AA32" s="263">
        <f>+'7.รายจ่าย'!M31/'8.คำนวณ'!X32</f>
        <v>1324.0929974769722</v>
      </c>
      <c r="AB32" s="263">
        <f>+'7.รายจ่าย'!O31/'8.คำนวณ'!X32</f>
        <v>785.94580591311319</v>
      </c>
      <c r="AC32" s="263">
        <f>+'7.รายจ่าย'!P31/'8.คำนวณ'!X32</f>
        <v>759.46230061505923</v>
      </c>
      <c r="AD32" s="263">
        <f>+'7.รายจ่าย'!R31/'8.คำนวณ'!X32</f>
        <v>825.93971567857579</v>
      </c>
      <c r="AE32" s="263">
        <f>+'7.รายจ่าย'!S31/'8.คำนวณ'!X32</f>
        <v>351.87850394113792</v>
      </c>
      <c r="AF32" s="263">
        <f>+'7.รายจ่าย'!T31/'8.คำนวณ'!X32</f>
        <v>115.6739326924027</v>
      </c>
      <c r="AG32" s="263">
        <f>+'7.รายจ่าย'!U31/'8.คำนวณ'!X32</f>
        <v>337.46268845739542</v>
      </c>
      <c r="AH32" s="263">
        <f>+'7.รายจ่าย'!V31/'8.คำนวณ'!X32</f>
        <v>12.809198142431335</v>
      </c>
      <c r="AI32" s="263">
        <f>+'7.รายจ่าย'!Y31/'8.คำนวณ'!X32</f>
        <v>9.4310454791129938</v>
      </c>
    </row>
    <row r="33" spans="1:35" s="63" customFormat="1">
      <c r="A33" s="67" t="s">
        <v>240</v>
      </c>
      <c r="B33" s="294">
        <v>27</v>
      </c>
      <c r="C33" s="237">
        <v>31</v>
      </c>
      <c r="D33" s="237">
        <v>4</v>
      </c>
      <c r="E33" s="212" t="s">
        <v>53</v>
      </c>
      <c r="F33" s="212" t="s">
        <v>206</v>
      </c>
      <c r="G33" s="282" t="s">
        <v>338</v>
      </c>
      <c r="H33" s="248">
        <f>+DATA!G35</f>
        <v>27820</v>
      </c>
      <c r="I33" s="250">
        <f>+DATA!H35</f>
        <v>20876</v>
      </c>
      <c r="J33" s="250">
        <f>+DATA!I35</f>
        <v>382</v>
      </c>
      <c r="K33" s="250">
        <f>+DATA!J35</f>
        <v>1272</v>
      </c>
      <c r="L33" s="250">
        <f>+DATA!K35</f>
        <v>5290</v>
      </c>
      <c r="M33" s="261">
        <f>+'6.รายรับ'!G34/I33</f>
        <v>960.12819505652419</v>
      </c>
      <c r="N33" s="261">
        <f>+('6.รายรับ'!H34+'6.รายรับ'!I34+'6.รายรับ'!J34)/I33</f>
        <v>133.45053123203678</v>
      </c>
      <c r="O33" s="261">
        <f>+'6.รายรับ'!K34/'8.คำนวณ'!J33</f>
        <v>1433.1544502617801</v>
      </c>
      <c r="P33" s="261">
        <f>+'6.รายรับ'!L34/'8.คำนวณ'!K33</f>
        <v>2656.7224842767296</v>
      </c>
      <c r="Q33" s="261">
        <f>+'6.รายรับ'!M34/'8.คำนวณ'!H33</f>
        <v>4.3057153127246588</v>
      </c>
      <c r="R33" s="262">
        <f>+'6.รายรับ'!Q34/'8.คำนวณ'!H33</f>
        <v>176.64069015097053</v>
      </c>
      <c r="S33" s="262">
        <f>+'6.รายรับ'!V34/'8.คำนวณ'!I33</f>
        <v>735.45829660854577</v>
      </c>
      <c r="T33" s="66"/>
      <c r="U33" s="281">
        <f>+'2.Hosp. Group'!L34</f>
        <v>21</v>
      </c>
      <c r="V33" s="63">
        <f>+DATA!L35</f>
        <v>37152</v>
      </c>
      <c r="W33" s="63">
        <f>+DATA!M35</f>
        <v>1078.96</v>
      </c>
      <c r="X33" s="63">
        <f t="shared" si="0"/>
        <v>2848.1028571428569</v>
      </c>
      <c r="Y33" s="263">
        <f>+('7.รายจ่าย'!G32+'7.รายจ่าย'!K32)/'8.คำนวณ'!X33</f>
        <v>10276.504648206928</v>
      </c>
      <c r="Z33" s="263">
        <f>+'7.รายจ่าย'!L32/'8.คำนวณ'!X33</f>
        <v>26.994811583851309</v>
      </c>
      <c r="AA33" s="263">
        <f>+'7.รายจ่าย'!M32/'8.คำนวณ'!X33</f>
        <v>2034.7867442588354</v>
      </c>
      <c r="AB33" s="263">
        <f>+'7.รายจ่าย'!O32/'8.คำนวณ'!X33</f>
        <v>651.66964224807293</v>
      </c>
      <c r="AC33" s="263">
        <f>+'7.รายจ่าย'!P32/'8.คำนวณ'!X33</f>
        <v>987.76838517068006</v>
      </c>
      <c r="AD33" s="263">
        <f>+'7.รายจ่าย'!R32/'8.คำนวณ'!X33</f>
        <v>791.32748817257811</v>
      </c>
      <c r="AE33" s="263">
        <f>+'7.รายจ่าย'!S32/'8.คำนวณ'!X33</f>
        <v>488.32089982705287</v>
      </c>
      <c r="AF33" s="263">
        <f>+'7.รายจ่าย'!T32/'8.คำนวณ'!X33</f>
        <v>34.616025103427248</v>
      </c>
      <c r="AG33" s="263">
        <f>+'7.รายจ่าย'!U32/'8.คำนวณ'!X33</f>
        <v>321.498799702258</v>
      </c>
      <c r="AH33" s="263">
        <f>+'7.รายจ่าย'!V32/'8.คำนวณ'!X33</f>
        <v>41.903753475998059</v>
      </c>
      <c r="AI33" s="263">
        <f>+'7.รายจ่าย'!Y32/'8.คำนวณ'!X33</f>
        <v>727.74872045150858</v>
      </c>
    </row>
    <row r="34" spans="1:35" s="63" customFormat="1">
      <c r="A34" s="67" t="s">
        <v>217</v>
      </c>
      <c r="B34" s="294">
        <v>29</v>
      </c>
      <c r="C34" s="237">
        <v>32</v>
      </c>
      <c r="D34" s="237">
        <v>4</v>
      </c>
      <c r="E34" s="212" t="s">
        <v>53</v>
      </c>
      <c r="F34" s="212" t="s">
        <v>208</v>
      </c>
      <c r="G34" s="282" t="s">
        <v>340</v>
      </c>
      <c r="H34" s="248">
        <f>+DATA!G36</f>
        <v>34393</v>
      </c>
      <c r="I34" s="250">
        <f>+DATA!H36</f>
        <v>26706</v>
      </c>
      <c r="J34" s="250">
        <f>+DATA!I36</f>
        <v>751</v>
      </c>
      <c r="K34" s="250">
        <f>+DATA!J36</f>
        <v>941</v>
      </c>
      <c r="L34" s="250">
        <f>+DATA!K36</f>
        <v>5995</v>
      </c>
      <c r="M34" s="261">
        <f>+'6.รายรับ'!G35/I34</f>
        <v>806.01875271474557</v>
      </c>
      <c r="N34" s="261">
        <f>+('6.รายรับ'!H35+'6.รายรับ'!I35+'6.รายรับ'!J35)/I34</f>
        <v>89.484137646970709</v>
      </c>
      <c r="O34" s="261">
        <f>+'6.รายรับ'!K35/'8.คำนวณ'!J34</f>
        <v>946.06968042609867</v>
      </c>
      <c r="P34" s="261">
        <f>+'6.รายรับ'!L35/'8.คำนวณ'!K34</f>
        <v>2205.6350584484589</v>
      </c>
      <c r="Q34" s="261">
        <f>+'6.รายรับ'!M35/'8.คำนวณ'!H34</f>
        <v>5.6756316692350186</v>
      </c>
      <c r="R34" s="262">
        <f>+'6.รายรับ'!Q35/'8.คำนวณ'!H34</f>
        <v>30.147486407117729</v>
      </c>
      <c r="S34" s="262">
        <f>+'6.รายรับ'!V35/'8.คำนวณ'!I34</f>
        <v>620.75834119673482</v>
      </c>
      <c r="T34" s="66"/>
      <c r="U34" s="281">
        <f>+'2.Hosp. Group'!L35</f>
        <v>21</v>
      </c>
      <c r="V34" s="63">
        <f>+DATA!L36</f>
        <v>43311</v>
      </c>
      <c r="W34" s="63">
        <f>+DATA!M36</f>
        <v>979.83</v>
      </c>
      <c r="X34" s="63">
        <f t="shared" si="0"/>
        <v>3042.2585714285715</v>
      </c>
      <c r="Y34" s="263">
        <f>+('7.รายจ่าย'!G33+'7.รายจ่าย'!K33)/'8.คำนวณ'!X34</f>
        <v>9715.1325885232818</v>
      </c>
      <c r="Z34" s="263">
        <f>+'7.รายจ่าย'!L33/'8.คำนวณ'!X34</f>
        <v>60.977883912375248</v>
      </c>
      <c r="AA34" s="263">
        <f>+'7.รายจ่าย'!M33/'8.คำนวณ'!X34</f>
        <v>1139.588394148896</v>
      </c>
      <c r="AB34" s="263">
        <f>+'7.รายจ่าย'!O33/'8.คำนวณ'!X34</f>
        <v>907.54588578692244</v>
      </c>
      <c r="AC34" s="263">
        <f>+'7.รายจ่าย'!P33/'8.คำนวณ'!X34</f>
        <v>515.20735769148951</v>
      </c>
      <c r="AD34" s="263">
        <f>+'7.รายจ่าย'!R33/'8.คำนวณ'!X34</f>
        <v>1052.1884957651293</v>
      </c>
      <c r="AE34" s="263">
        <f>+'7.รายจ่าย'!S33/'8.คำนวณ'!X34</f>
        <v>118.42274794900969</v>
      </c>
      <c r="AF34" s="263">
        <f>+'7.รายจ่าย'!T33/'8.คำนวณ'!X34</f>
        <v>114.49191178922051</v>
      </c>
      <c r="AG34" s="263">
        <f>+'7.รายจ่าย'!U33/'8.คำนวณ'!X34</f>
        <v>210.60328205407544</v>
      </c>
      <c r="AH34" s="263">
        <f>+'7.รายจ่าย'!V33/'8.คำนวณ'!X34</f>
        <v>29.829078584003145</v>
      </c>
      <c r="AI34" s="263">
        <f>+'7.รายจ่าย'!Y33/'8.คำนวณ'!X34</f>
        <v>162.21040664806833</v>
      </c>
    </row>
    <row r="35" spans="1:35" s="63" customFormat="1">
      <c r="A35" s="67" t="s">
        <v>176</v>
      </c>
      <c r="B35" s="294">
        <v>30</v>
      </c>
      <c r="C35" s="237">
        <v>33</v>
      </c>
      <c r="D35" s="237">
        <v>4</v>
      </c>
      <c r="E35" s="212" t="s">
        <v>53</v>
      </c>
      <c r="F35" s="212" t="s">
        <v>209</v>
      </c>
      <c r="G35" s="282" t="s">
        <v>341</v>
      </c>
      <c r="H35" s="248">
        <f>+DATA!G37</f>
        <v>24981</v>
      </c>
      <c r="I35" s="250">
        <f>+DATA!H37</f>
        <v>20307</v>
      </c>
      <c r="J35" s="250">
        <f>+DATA!I37</f>
        <v>604</v>
      </c>
      <c r="K35" s="250">
        <f>+DATA!J37</f>
        <v>1173</v>
      </c>
      <c r="L35" s="250">
        <f>+DATA!K37</f>
        <v>2897</v>
      </c>
      <c r="M35" s="261">
        <f>+'6.รายรับ'!G36/I35</f>
        <v>1326.0858836854286</v>
      </c>
      <c r="N35" s="261">
        <f>+('6.รายรับ'!H36+'6.รายรับ'!I36+'6.รายรับ'!J36)/I35</f>
        <v>380.72783424434925</v>
      </c>
      <c r="O35" s="261">
        <f>+'6.รายรับ'!K36/'8.คำนวณ'!J35</f>
        <v>1246.5664403973512</v>
      </c>
      <c r="P35" s="261">
        <f>+'6.รายรับ'!L36/'8.คำนวณ'!K35</f>
        <v>2298.0212702472295</v>
      </c>
      <c r="Q35" s="261">
        <f>+'6.รายรับ'!M36/'8.คำนวณ'!H35</f>
        <v>7.1042292142027943</v>
      </c>
      <c r="R35" s="262">
        <f>+'6.รายรับ'!Q36/'8.คำนวณ'!H35</f>
        <v>59.862691645650692</v>
      </c>
      <c r="S35" s="262">
        <f>+'6.รายรับ'!V36/'8.คำนวณ'!I35</f>
        <v>738.99529324863352</v>
      </c>
      <c r="T35" s="66"/>
      <c r="U35" s="281">
        <f>+'2.Hosp. Group'!L36</f>
        <v>21</v>
      </c>
      <c r="V35" s="63">
        <f>+DATA!L37</f>
        <v>41505</v>
      </c>
      <c r="W35" s="63">
        <f>+DATA!M37</f>
        <v>1433.97</v>
      </c>
      <c r="X35" s="63">
        <f t="shared" ref="X35:X66" si="1">+(V35/U35)+W35</f>
        <v>3410.3985714285714</v>
      </c>
      <c r="Y35" s="263">
        <f>+('7.รายจ่าย'!G34+'7.รายจ่าย'!K34)/'8.คำนวณ'!X35</f>
        <v>9123.5456555350265</v>
      </c>
      <c r="Z35" s="263">
        <f>+'7.รายจ่าย'!L34/'8.คำนวณ'!X35</f>
        <v>69.768032978131174</v>
      </c>
      <c r="AA35" s="263">
        <f>+'7.รายจ่าย'!M34/'8.คำนวณ'!X35</f>
        <v>911.75922839349744</v>
      </c>
      <c r="AB35" s="263">
        <f>+'7.รายจ่าย'!O34/'8.คำนวณ'!X35</f>
        <v>521.21151025916959</v>
      </c>
      <c r="AC35" s="263">
        <f>+'7.รายจ่าย'!P34/'8.คำนวณ'!X35</f>
        <v>717.61116735831888</v>
      </c>
      <c r="AD35" s="263">
        <f>+'7.รายจ่าย'!R34/'8.คำนวณ'!X35</f>
        <v>756.81370254586921</v>
      </c>
      <c r="AE35" s="263">
        <f>+'7.รายจ่าย'!S34/'8.คำนวณ'!X35</f>
        <v>1047.4485797428788</v>
      </c>
      <c r="AF35" s="263">
        <f>+'7.รายจ่าย'!T34/'8.คำนวณ'!X35</f>
        <v>181.23975454900747</v>
      </c>
      <c r="AG35" s="263">
        <f>+'7.รายจ่าย'!U34/'8.คำนวณ'!X35</f>
        <v>307.74984742043142</v>
      </c>
      <c r="AH35" s="263">
        <f>+'7.รายจ่าย'!V34/'8.คำนวณ'!X35</f>
        <v>42.534887627294502</v>
      </c>
      <c r="AI35" s="263">
        <f>+'7.รายจ่าย'!Y34/'8.คำนวณ'!X35</f>
        <v>230.74494769987086</v>
      </c>
    </row>
    <row r="36" spans="1:35" s="63" customFormat="1">
      <c r="A36" s="67" t="s">
        <v>209</v>
      </c>
      <c r="B36" s="294">
        <v>56</v>
      </c>
      <c r="C36" s="237">
        <v>34</v>
      </c>
      <c r="D36" s="237">
        <v>4</v>
      </c>
      <c r="E36" s="212" t="s">
        <v>47</v>
      </c>
      <c r="F36" s="212" t="s">
        <v>217</v>
      </c>
      <c r="G36" s="282" t="s">
        <v>349</v>
      </c>
      <c r="H36" s="248">
        <f>+DATA!G38</f>
        <v>25633</v>
      </c>
      <c r="I36" s="250">
        <f>+DATA!H38</f>
        <v>20814</v>
      </c>
      <c r="J36" s="250">
        <f>+DATA!I38</f>
        <v>1204</v>
      </c>
      <c r="K36" s="250">
        <f>+DATA!J38</f>
        <v>970</v>
      </c>
      <c r="L36" s="250">
        <f>+DATA!K38</f>
        <v>2645</v>
      </c>
      <c r="M36" s="261">
        <f>+'6.รายรับ'!G37/I36</f>
        <v>800.2326924185644</v>
      </c>
      <c r="N36" s="261">
        <f>+('6.รายรับ'!H37+'6.รายรับ'!I37+'6.รายรับ'!J37)/I36</f>
        <v>625.8739209186125</v>
      </c>
      <c r="O36" s="261">
        <f>+'6.รายรับ'!K37/'8.คำนวณ'!J36</f>
        <v>728.30323089701005</v>
      </c>
      <c r="P36" s="261">
        <f>+'6.รายรับ'!L37/'8.คำนวณ'!K36</f>
        <v>3969.4573917525772</v>
      </c>
      <c r="Q36" s="261">
        <f>+'6.รายรับ'!M37/'8.คำนวณ'!H36</f>
        <v>10.465201107946788</v>
      </c>
      <c r="R36" s="262">
        <f>+'6.รายรับ'!Q37/'8.คำนวณ'!H36</f>
        <v>51.598934966644556</v>
      </c>
      <c r="S36" s="262">
        <f>+'6.รายรับ'!V37/'8.คำนวณ'!I36</f>
        <v>721.08425867204767</v>
      </c>
      <c r="T36" s="66"/>
      <c r="U36" s="281">
        <f>+'2.Hosp. Group'!L37</f>
        <v>21</v>
      </c>
      <c r="V36" s="63">
        <f>+DATA!L38</f>
        <v>44930</v>
      </c>
      <c r="W36" s="63">
        <f>+DATA!M38</f>
        <v>793.23</v>
      </c>
      <c r="X36" s="63">
        <f t="shared" si="1"/>
        <v>2932.7538095238097</v>
      </c>
      <c r="Y36" s="263">
        <f>+('7.รายจ่าย'!G35+'7.รายจ่าย'!K35)/'8.คำนวณ'!X36</f>
        <v>11614.949301022622</v>
      </c>
      <c r="Z36" s="263">
        <f>+'7.รายจ่าย'!L35/'8.คำนวณ'!X36</f>
        <v>70.84237665136115</v>
      </c>
      <c r="AA36" s="263">
        <f>+'7.รายจ่าย'!M35/'8.คำนวณ'!X36</f>
        <v>1502.3372318849358</v>
      </c>
      <c r="AB36" s="263">
        <f>+'7.รายจ่าย'!O35/'8.คำนวณ'!X36</f>
        <v>729.50167963378476</v>
      </c>
      <c r="AC36" s="263">
        <f>+'7.รายจ่าย'!P35/'8.คำนวณ'!X36</f>
        <v>1141.5400737450889</v>
      </c>
      <c r="AD36" s="263">
        <f>+'7.รายจ่าย'!R35/'8.คำนวณ'!X36</f>
        <v>822.7397888511415</v>
      </c>
      <c r="AE36" s="263">
        <f>+'7.รายจ่าย'!S35/'8.คำนวณ'!X36</f>
        <v>383.18091220294656</v>
      </c>
      <c r="AF36" s="263">
        <f>+'7.รายจ่าย'!T35/'8.คำนวณ'!X36</f>
        <v>45.261214756226998</v>
      </c>
      <c r="AG36" s="263">
        <f>+'7.รายจ่าย'!U35/'8.คำนวณ'!X36</f>
        <v>461.32167166792527</v>
      </c>
      <c r="AH36" s="263">
        <f>+'7.รายจ่าย'!V35/'8.คำนวณ'!X36</f>
        <v>1.2275152412416543E-2</v>
      </c>
      <c r="AI36" s="263">
        <f>+'7.รายจ่าย'!Y35/'8.คำนวณ'!X36</f>
        <v>1186.9075163063872</v>
      </c>
    </row>
    <row r="37" spans="1:35" s="63" customFormat="1">
      <c r="A37" s="67" t="s">
        <v>226</v>
      </c>
      <c r="B37" s="294">
        <v>19</v>
      </c>
      <c r="C37" s="237">
        <v>35</v>
      </c>
      <c r="D37" s="237">
        <v>4</v>
      </c>
      <c r="E37" s="212" t="s">
        <v>55</v>
      </c>
      <c r="F37" s="212" t="s">
        <v>176</v>
      </c>
      <c r="G37" s="282" t="s">
        <v>303</v>
      </c>
      <c r="H37" s="248">
        <f>+DATA!G39</f>
        <v>39590</v>
      </c>
      <c r="I37" s="250">
        <f>+DATA!H39</f>
        <v>31592</v>
      </c>
      <c r="J37" s="250">
        <f>+DATA!I39</f>
        <v>1037</v>
      </c>
      <c r="K37" s="250">
        <f>+DATA!J39</f>
        <v>2407</v>
      </c>
      <c r="L37" s="250">
        <f>+DATA!K39</f>
        <v>4554</v>
      </c>
      <c r="M37" s="261">
        <f>+'6.รายรับ'!G38/I37</f>
        <v>834.11949765763495</v>
      </c>
      <c r="N37" s="261">
        <f>+('6.รายรับ'!H38+'6.รายรับ'!I38+'6.รายรับ'!J38)/I37</f>
        <v>155.24980817928588</v>
      </c>
      <c r="O37" s="261">
        <f>+'6.รายรับ'!K38/'8.คำนวณ'!J37</f>
        <v>832.56706846673114</v>
      </c>
      <c r="P37" s="261">
        <f>+'6.รายรับ'!L38/'8.คำนวณ'!K37</f>
        <v>1395.9168923971749</v>
      </c>
      <c r="Q37" s="261">
        <f>+'6.รายรับ'!M38/'8.คำนวณ'!H37</f>
        <v>10.019424096994191</v>
      </c>
      <c r="R37" s="262">
        <f>+'6.รายรับ'!Q38/'8.คำนวณ'!H37</f>
        <v>31.297840363728213</v>
      </c>
      <c r="S37" s="262">
        <f>+'6.รายรับ'!V38/'8.คำนวณ'!I37</f>
        <v>581.2677497467713</v>
      </c>
      <c r="T37" s="66"/>
      <c r="U37" s="281">
        <f>+'2.Hosp. Group'!L38</f>
        <v>21</v>
      </c>
      <c r="V37" s="63">
        <f>+DATA!L39</f>
        <v>44838</v>
      </c>
      <c r="W37" s="63">
        <f>+DATA!M39</f>
        <v>964.79</v>
      </c>
      <c r="X37" s="63">
        <f t="shared" si="1"/>
        <v>3099.9328571428573</v>
      </c>
      <c r="Y37" s="263">
        <f>+('7.รายจ่าย'!G36+'7.รายจ่าย'!K36)/'8.คำนวณ'!X37</f>
        <v>11470.823920610261</v>
      </c>
      <c r="Z37" s="263">
        <f>+'7.รายจ่าย'!L36/'8.คำนวณ'!X37</f>
        <v>46.684559527326165</v>
      </c>
      <c r="AA37" s="263">
        <f>+'7.รายจ่าย'!M36/'8.คำนวณ'!X37</f>
        <v>1123.6120524269418</v>
      </c>
      <c r="AB37" s="263">
        <f>+'7.รายจ่าย'!O36/'8.คำนวณ'!X37</f>
        <v>359.08474837934273</v>
      </c>
      <c r="AC37" s="263">
        <f>+'7.รายจ่าย'!P36/'8.คำนวณ'!X37</f>
        <v>725.99717597570077</v>
      </c>
      <c r="AD37" s="263">
        <f>+'7.รายจ่าย'!R36/'8.คำนวณ'!X37</f>
        <v>827.73416659254826</v>
      </c>
      <c r="AE37" s="263">
        <f>+'7.รายจ่าย'!S36/'8.คำนวณ'!X37</f>
        <v>2008.5385609734406</v>
      </c>
      <c r="AF37" s="263">
        <f>+'7.รายจ่าย'!T36/'8.คำนวณ'!X37</f>
        <v>315.13263190493063</v>
      </c>
      <c r="AG37" s="263">
        <f>+'7.รายจ่าย'!U36/'8.คำนวณ'!X37</f>
        <v>432.95938391292344</v>
      </c>
      <c r="AH37" s="263">
        <f>+'7.รายจ่าย'!V36/'8.คำนวณ'!X37</f>
        <v>10.473997823916001</v>
      </c>
      <c r="AI37" s="263">
        <f>+'7.รายจ่าย'!Y36/'8.คำนวณ'!X37</f>
        <v>657.57524886483714</v>
      </c>
    </row>
    <row r="38" spans="1:35" s="63" customFormat="1">
      <c r="A38" s="67" t="s">
        <v>208</v>
      </c>
      <c r="B38" s="294">
        <v>36</v>
      </c>
      <c r="C38" s="237">
        <v>36</v>
      </c>
      <c r="D38" s="237">
        <v>4</v>
      </c>
      <c r="E38" s="212" t="s">
        <v>49</v>
      </c>
      <c r="F38" s="212" t="s">
        <v>222</v>
      </c>
      <c r="G38" s="282" t="s">
        <v>356</v>
      </c>
      <c r="H38" s="248">
        <f>+DATA!G40</f>
        <v>47794</v>
      </c>
      <c r="I38" s="250">
        <f>+DATA!H40</f>
        <v>36040</v>
      </c>
      <c r="J38" s="250">
        <f>+DATA!I40</f>
        <v>1824</v>
      </c>
      <c r="K38" s="250">
        <f>+DATA!J40</f>
        <v>815</v>
      </c>
      <c r="L38" s="250">
        <f>+DATA!K40</f>
        <v>9115</v>
      </c>
      <c r="M38" s="261">
        <f>+'6.รายรับ'!G39/I38</f>
        <v>976.70369367369585</v>
      </c>
      <c r="N38" s="261">
        <f>+('6.รายรับ'!H39+'6.รายรับ'!I39+'6.รายรับ'!J39)/I38</f>
        <v>214.64501637069924</v>
      </c>
      <c r="O38" s="261">
        <f>+'6.รายรับ'!K39/'8.คำนวณ'!J38</f>
        <v>461.94370614035086</v>
      </c>
      <c r="P38" s="261">
        <f>+'6.รายรับ'!L39/'8.คำนวณ'!K38</f>
        <v>2798.3449938650306</v>
      </c>
      <c r="Q38" s="261">
        <f>+'6.รายรับ'!M39/'8.คำนวณ'!H38</f>
        <v>6.4668159183161062</v>
      </c>
      <c r="R38" s="262">
        <f>+'6.รายรับ'!Q39/'8.คำนวณ'!H38</f>
        <v>11.92132903711763</v>
      </c>
      <c r="S38" s="262">
        <f>+'6.รายรับ'!V39/'8.คำนวณ'!I38</f>
        <v>512.83471753607103</v>
      </c>
      <c r="T38" s="66"/>
      <c r="U38" s="281">
        <f>+'2.Hosp. Group'!L39</f>
        <v>21</v>
      </c>
      <c r="V38" s="63">
        <f>+DATA!L40</f>
        <v>49208</v>
      </c>
      <c r="W38" s="63">
        <f>+DATA!M40</f>
        <v>1822.74</v>
      </c>
      <c r="X38" s="63">
        <f t="shared" si="1"/>
        <v>4165.9780952380952</v>
      </c>
      <c r="Y38" s="263">
        <f>+('7.รายจ่าย'!G37+'7.รายจ่าย'!K37)/'8.คำนวณ'!X38</f>
        <v>8747.3689483999296</v>
      </c>
      <c r="Z38" s="263">
        <f>+'7.รายจ่าย'!L37/'8.คำนวณ'!X38</f>
        <v>75.71571256232744</v>
      </c>
      <c r="AA38" s="263">
        <f>+'7.รายจ่าย'!M37/'8.คำนวณ'!X38</f>
        <v>1278.1732328565386</v>
      </c>
      <c r="AB38" s="263">
        <f>+'7.รายจ่าย'!O37/'8.คำนวณ'!X38</f>
        <v>855.25456892647628</v>
      </c>
      <c r="AC38" s="263">
        <f>+'7.รายจ่าย'!P37/'8.คำนวณ'!X38</f>
        <v>454.51769469560344</v>
      </c>
      <c r="AD38" s="263">
        <f>+'7.รายจ่าย'!R37/'8.คำนวณ'!X38</f>
        <v>1191.4263749186437</v>
      </c>
      <c r="AE38" s="263">
        <f>+'7.รายจ่าย'!S37/'8.คำนวณ'!X38</f>
        <v>856.46861995708082</v>
      </c>
      <c r="AF38" s="263">
        <f>+'7.รายจ่าย'!T37/'8.คำนวณ'!X38</f>
        <v>187.0643777245931</v>
      </c>
      <c r="AG38" s="263">
        <f>+'7.รายจ่าย'!U37/'8.คำนวณ'!X38</f>
        <v>330.01639196603236</v>
      </c>
      <c r="AH38" s="263">
        <f>+'7.รายจ่าย'!V37/'8.คำนวณ'!X38</f>
        <v>146.55251324961819</v>
      </c>
      <c r="AI38" s="263">
        <f>+'7.รายจ่าย'!Y37/'8.คำนวณ'!X38</f>
        <v>55.362842705205914</v>
      </c>
    </row>
    <row r="39" spans="1:35" s="63" customFormat="1">
      <c r="A39" s="67" t="s">
        <v>182</v>
      </c>
      <c r="B39" s="294">
        <v>40</v>
      </c>
      <c r="C39" s="237">
        <v>37</v>
      </c>
      <c r="D39" s="237">
        <v>4</v>
      </c>
      <c r="E39" s="212" t="s">
        <v>49</v>
      </c>
      <c r="F39" s="212" t="s">
        <v>226</v>
      </c>
      <c r="G39" s="282" t="s">
        <v>360</v>
      </c>
      <c r="H39" s="248">
        <f>+DATA!G41</f>
        <v>52531</v>
      </c>
      <c r="I39" s="250">
        <f>+DATA!H41</f>
        <v>37390</v>
      </c>
      <c r="J39" s="250">
        <f>+DATA!I41</f>
        <v>1632</v>
      </c>
      <c r="K39" s="250">
        <f>+DATA!J41</f>
        <v>2573</v>
      </c>
      <c r="L39" s="250">
        <f>+DATA!K41</f>
        <v>10936</v>
      </c>
      <c r="M39" s="261">
        <f>+'6.รายรับ'!G40/I39</f>
        <v>792.53281545867878</v>
      </c>
      <c r="N39" s="261">
        <f>+('6.รายรับ'!H40+'6.รายรับ'!I40+'6.รายรับ'!J40)/I39</f>
        <v>195.04594035838457</v>
      </c>
      <c r="O39" s="261">
        <f>+'6.รายรับ'!K40/'8.คำนวณ'!J39</f>
        <v>302.56760416666663</v>
      </c>
      <c r="P39" s="261">
        <f>+'6.รายรับ'!L40/'8.คำนวณ'!K39</f>
        <v>2580.6503186941313</v>
      </c>
      <c r="Q39" s="261">
        <f>+'6.รายรับ'!M40/'8.คำนวณ'!H39</f>
        <v>6.5866631132093429</v>
      </c>
      <c r="R39" s="262">
        <f>+'6.รายรับ'!Q40/'8.คำนวณ'!H39</f>
        <v>26.196777141116673</v>
      </c>
      <c r="S39" s="262">
        <f>+'6.รายรับ'!V40/'8.คำนวณ'!I39</f>
        <v>493.71286092538116</v>
      </c>
      <c r="T39" s="66"/>
      <c r="U39" s="281">
        <f>+'2.Hosp. Group'!L40</f>
        <v>21</v>
      </c>
      <c r="V39" s="63">
        <f>+DATA!L41</f>
        <v>54700</v>
      </c>
      <c r="W39" s="63">
        <f>+DATA!M41</f>
        <v>1108.54</v>
      </c>
      <c r="X39" s="63">
        <f t="shared" si="1"/>
        <v>3713.3019047619046</v>
      </c>
      <c r="Y39" s="263">
        <f>+('7.รายจ่าย'!G38+'7.รายจ่าย'!K38)/'8.คำนวณ'!X39</f>
        <v>10027.707117551905</v>
      </c>
      <c r="Z39" s="263">
        <f>+'7.รายจ่าย'!L38/'8.คำนวณ'!X39</f>
        <v>41.676608573501646</v>
      </c>
      <c r="AA39" s="263">
        <f>+'7.รายจ่าย'!M38/'8.คำนวณ'!X39</f>
        <v>1731.8944930798339</v>
      </c>
      <c r="AB39" s="263">
        <f>+'7.รายจ่าย'!O38/'8.คำนวณ'!X39</f>
        <v>560.84579261635201</v>
      </c>
      <c r="AC39" s="263">
        <f>+'7.รายจ่าย'!P38/'8.คำนวณ'!X39</f>
        <v>651.50089113347201</v>
      </c>
      <c r="AD39" s="263">
        <f>+'7.รายจ่าย'!R38/'8.คำนวณ'!X39</f>
        <v>1133.5532789838953</v>
      </c>
      <c r="AE39" s="263">
        <f>+'7.รายจ่าย'!S38/'8.คำนวณ'!X39</f>
        <v>1180.7249618937531</v>
      </c>
      <c r="AF39" s="263">
        <f>+'7.รายจ่าย'!T38/'8.คำนวณ'!X39</f>
        <v>278.88925451279789</v>
      </c>
      <c r="AG39" s="263">
        <f>+'7.รายจ่าย'!U38/'8.คำนวณ'!X39</f>
        <v>405.01083094573511</v>
      </c>
      <c r="AH39" s="263">
        <f>+'7.รายจ่าย'!V38/'8.คำนวณ'!X39</f>
        <v>43.137612860021648</v>
      </c>
      <c r="AI39" s="263">
        <f>+'7.รายจ่าย'!Y38/'8.คำนวณ'!X39</f>
        <v>111.23819462950058</v>
      </c>
    </row>
    <row r="40" spans="1:35" s="63" customFormat="1">
      <c r="A40" s="67" t="s">
        <v>206</v>
      </c>
      <c r="B40" s="294">
        <v>43</v>
      </c>
      <c r="C40" s="237">
        <v>38</v>
      </c>
      <c r="D40" s="237">
        <v>4</v>
      </c>
      <c r="E40" s="212" t="s">
        <v>49</v>
      </c>
      <c r="F40" s="212" t="s">
        <v>228</v>
      </c>
      <c r="G40" s="282" t="s">
        <v>363</v>
      </c>
      <c r="H40" s="248">
        <f>+DATA!G42</f>
        <v>40126</v>
      </c>
      <c r="I40" s="250">
        <f>+DATA!H42</f>
        <v>30555</v>
      </c>
      <c r="J40" s="250">
        <f>+DATA!I42</f>
        <v>1682</v>
      </c>
      <c r="K40" s="250">
        <f>+DATA!J42</f>
        <v>1096</v>
      </c>
      <c r="L40" s="250">
        <f>+DATA!K42</f>
        <v>6793</v>
      </c>
      <c r="M40" s="261">
        <f>+'6.รายรับ'!G41/I40</f>
        <v>1138.3422487317951</v>
      </c>
      <c r="N40" s="261">
        <f>+('6.รายรับ'!H41+'6.รายรับ'!I41+'6.รายรับ'!J41)/I40</f>
        <v>178.80434462444771</v>
      </c>
      <c r="O40" s="261">
        <f>+'6.รายรับ'!K41/'8.คำนวณ'!J40</f>
        <v>552.06766349583825</v>
      </c>
      <c r="P40" s="261">
        <f>+'6.รายรับ'!L41/'8.คำนวณ'!K40</f>
        <v>3827.1571532846719</v>
      </c>
      <c r="Q40" s="261">
        <f>+'6.รายรับ'!M41/'8.คำนวณ'!H40</f>
        <v>6.3196368937845788</v>
      </c>
      <c r="R40" s="262">
        <f>+'6.รายรับ'!Q41/'8.คำนวณ'!H40</f>
        <v>34.158556796092306</v>
      </c>
      <c r="S40" s="262">
        <f>+'6.รายรับ'!V41/'8.คำนวณ'!I40</f>
        <v>569.47852855506471</v>
      </c>
      <c r="T40" s="66"/>
      <c r="U40" s="281">
        <f>+'2.Hosp. Group'!L41</f>
        <v>21</v>
      </c>
      <c r="V40" s="63">
        <f>+DATA!L42</f>
        <v>45611</v>
      </c>
      <c r="W40" s="63">
        <f>+DATA!M42</f>
        <v>1241.6600000000001</v>
      </c>
      <c r="X40" s="63">
        <f t="shared" si="1"/>
        <v>3413.6123809523806</v>
      </c>
      <c r="Y40" s="263">
        <f>+('7.รายจ่าย'!G39+'7.รายจ่าย'!K39)/'8.คำนวณ'!X40</f>
        <v>10023.422803046513</v>
      </c>
      <c r="Z40" s="263">
        <f>+'7.รายจ่าย'!L39/'8.คำนวณ'!X40</f>
        <v>91.285408307858773</v>
      </c>
      <c r="AA40" s="263">
        <f>+'7.รายจ่าย'!M39/'8.คำนวณ'!X40</f>
        <v>1544.7478891932105</v>
      </c>
      <c r="AB40" s="263">
        <f>+'7.รายจ่าย'!O39/'8.คำนวณ'!X40</f>
        <v>548.63078785690789</v>
      </c>
      <c r="AC40" s="263">
        <f>+'7.รายจ่าย'!P39/'8.คำนวณ'!X40</f>
        <v>953.09436365832835</v>
      </c>
      <c r="AD40" s="263">
        <f>+'7.รายจ่าย'!R39/'8.คำนวณ'!X40</f>
        <v>869.9910618356256</v>
      </c>
      <c r="AE40" s="263">
        <f>+'7.รายจ่าย'!S39/'8.คำนวณ'!X40</f>
        <v>678.76531996686663</v>
      </c>
      <c r="AF40" s="263">
        <f>+'7.รายจ่าย'!T39/'8.คำนวณ'!X40</f>
        <v>164.13906954593278</v>
      </c>
      <c r="AG40" s="263">
        <f>+'7.รายจ่าย'!U39/'8.คำนวณ'!X40</f>
        <v>382.74903948979619</v>
      </c>
      <c r="AH40" s="263">
        <f>+'7.รายจ่าย'!V39/'8.คำนวณ'!X40</f>
        <v>21.271800045364596</v>
      </c>
      <c r="AI40" s="263">
        <f>+'7.รายจ่าย'!Y39/'8.คำนวณ'!X40</f>
        <v>66.499055741257763</v>
      </c>
    </row>
    <row r="41" spans="1:35" s="63" customFormat="1">
      <c r="A41" s="67" t="s">
        <v>222</v>
      </c>
      <c r="B41" s="294">
        <v>4</v>
      </c>
      <c r="C41" s="237">
        <v>39</v>
      </c>
      <c r="D41" s="237">
        <v>4</v>
      </c>
      <c r="E41" s="212" t="s">
        <v>51</v>
      </c>
      <c r="F41" s="212" t="s">
        <v>240</v>
      </c>
      <c r="G41" s="282" t="s">
        <v>376</v>
      </c>
      <c r="H41" s="248">
        <f>+DATA!G43</f>
        <v>35340</v>
      </c>
      <c r="I41" s="250">
        <f>+DATA!H43</f>
        <v>26994</v>
      </c>
      <c r="J41" s="250">
        <f>+DATA!I43</f>
        <v>2159</v>
      </c>
      <c r="K41" s="250">
        <f>+DATA!J43</f>
        <v>1088</v>
      </c>
      <c r="L41" s="250">
        <f>+DATA!K43</f>
        <v>5099</v>
      </c>
      <c r="M41" s="261">
        <f>+'6.รายรับ'!G42/I41</f>
        <v>842.85899496184322</v>
      </c>
      <c r="N41" s="261">
        <f>+('6.รายรับ'!H42+'6.รายรับ'!I42+'6.รายรับ'!J42)/I41</f>
        <v>158.24389493961618</v>
      </c>
      <c r="O41" s="261">
        <f>+'6.รายรับ'!K42/'8.คำนวณ'!J41</f>
        <v>108.22396479851781</v>
      </c>
      <c r="P41" s="261">
        <f>+'6.รายรับ'!L42/'8.คำนวณ'!K41</f>
        <v>2960.250744485294</v>
      </c>
      <c r="Q41" s="261">
        <f>+'6.รายรับ'!M42/'8.คำนวณ'!H41</f>
        <v>0.78265421618562536</v>
      </c>
      <c r="R41" s="262">
        <f>+'6.รายรับ'!Q42/'8.คำนวณ'!H41</f>
        <v>78.979711375212219</v>
      </c>
      <c r="S41" s="262">
        <f>+'6.รายรับ'!V42/'8.คำนวณ'!I41</f>
        <v>772.63623657108985</v>
      </c>
      <c r="T41" s="66"/>
      <c r="U41" s="281">
        <f>+'2.Hosp. Group'!L42</f>
        <v>21</v>
      </c>
      <c r="V41" s="63">
        <f>+DATA!L43</f>
        <v>52504</v>
      </c>
      <c r="W41" s="63">
        <f>+DATA!M43</f>
        <v>793.94</v>
      </c>
      <c r="X41" s="63">
        <f t="shared" si="1"/>
        <v>3294.1304761904762</v>
      </c>
      <c r="Y41" s="263">
        <f>+('7.รายจ่าย'!G40+'7.รายจ่าย'!K40)/'8.คำนวณ'!X41</f>
        <v>10696.49119689653</v>
      </c>
      <c r="Z41" s="263">
        <f>+'7.รายจ่าย'!L40/'8.คำนวณ'!X41</f>
        <v>47.567029033169241</v>
      </c>
      <c r="AA41" s="263">
        <f>+'7.รายจ่าย'!M40/'8.คำนวณ'!X41</f>
        <v>1691.4690630116424</v>
      </c>
      <c r="AB41" s="263">
        <f>+'7.รายจ่าย'!O40/'8.คำนวณ'!X41</f>
        <v>360.25992855401972</v>
      </c>
      <c r="AC41" s="263">
        <f>+'7.รายจ่าย'!P40/'8.คำนวณ'!X41</f>
        <v>1226.4722145044707</v>
      </c>
      <c r="AD41" s="263">
        <f>+'7.รายจ่าย'!R40/'8.คำนวณ'!X41</f>
        <v>1076.4394657799719</v>
      </c>
      <c r="AE41" s="263">
        <f>+'7.รายจ่าย'!S40/'8.คำนวณ'!X41</f>
        <v>3807.0422196825116</v>
      </c>
      <c r="AF41" s="263">
        <f>+'7.รายจ่าย'!T40/'8.คำนวณ'!X41</f>
        <v>172.79764845813781</v>
      </c>
      <c r="AG41" s="263">
        <f>+'7.รายจ่าย'!U40/'8.คำนวณ'!X41</f>
        <v>327.09567146413667</v>
      </c>
      <c r="AH41" s="263">
        <f>+'7.รายจ่าย'!V40/'8.คำนวณ'!X41</f>
        <v>13.674995670510059</v>
      </c>
      <c r="AI41" s="263">
        <f>+'7.รายจ่าย'!Y40/'8.คำนวณ'!X41</f>
        <v>158.65491782353433</v>
      </c>
    </row>
    <row r="42" spans="1:35" s="63" customFormat="1">
      <c r="A42" s="67" t="s">
        <v>244</v>
      </c>
      <c r="B42" s="294">
        <v>9</v>
      </c>
      <c r="C42" s="237">
        <v>40</v>
      </c>
      <c r="D42" s="237">
        <v>4</v>
      </c>
      <c r="E42" s="212" t="s">
        <v>51</v>
      </c>
      <c r="F42" s="212" t="s">
        <v>244</v>
      </c>
      <c r="G42" s="282" t="s">
        <v>381</v>
      </c>
      <c r="H42" s="248">
        <f>+DATA!G44</f>
        <v>52073</v>
      </c>
      <c r="I42" s="250">
        <f>+DATA!H44</f>
        <v>37692</v>
      </c>
      <c r="J42" s="250">
        <f>+DATA!I44</f>
        <v>1823</v>
      </c>
      <c r="K42" s="250">
        <f>+DATA!J44</f>
        <v>1859</v>
      </c>
      <c r="L42" s="250">
        <f>+DATA!K44</f>
        <v>10699</v>
      </c>
      <c r="M42" s="261">
        <f>+'6.รายรับ'!G43/I42</f>
        <v>779.72351560012737</v>
      </c>
      <c r="N42" s="261">
        <f>+('6.รายรับ'!H43+'6.รายรับ'!I43+'6.รายรับ'!J43)/I42</f>
        <v>203.97522047118753</v>
      </c>
      <c r="O42" s="261">
        <f>+'6.รายรับ'!K43/'8.คำนวณ'!J42</f>
        <v>246.73057597366983</v>
      </c>
      <c r="P42" s="261">
        <f>+'6.รายรับ'!L43/'8.คำนวณ'!K42</f>
        <v>1715.9219580419583</v>
      </c>
      <c r="Q42" s="261">
        <f>+'6.รายรับ'!M43/'8.คำนวณ'!H42</f>
        <v>2.0052205557582625</v>
      </c>
      <c r="R42" s="262">
        <f>+'6.รายรับ'!Q43/'8.คำนวณ'!H42</f>
        <v>21.65517638699518</v>
      </c>
      <c r="S42" s="262">
        <f>+'6.รายรับ'!V43/'8.คำนวณ'!I42</f>
        <v>534.50872598959984</v>
      </c>
      <c r="T42" s="66"/>
      <c r="U42" s="281">
        <f>+'2.Hosp. Group'!L43</f>
        <v>21</v>
      </c>
      <c r="V42" s="63">
        <f>+DATA!L44</f>
        <v>52625</v>
      </c>
      <c r="W42" s="63">
        <f>+DATA!M44</f>
        <v>955.27</v>
      </c>
      <c r="X42" s="63">
        <f t="shared" si="1"/>
        <v>3461.2223809523807</v>
      </c>
      <c r="Y42" s="263">
        <f>+('7.รายจ่าย'!G41+'7.รายจ่าย'!K41)/'8.คำนวณ'!X42</f>
        <v>10567.070723706613</v>
      </c>
      <c r="Z42" s="263">
        <f>+'7.รายจ่าย'!L41/'8.คำนวณ'!X42</f>
        <v>88.738880717478438</v>
      </c>
      <c r="AA42" s="263">
        <f>+'7.รายจ่าย'!M41/'8.คำนวณ'!X42</f>
        <v>1751.5710153046673</v>
      </c>
      <c r="AB42" s="263">
        <f>+'7.รายจ่าย'!O41/'8.คำนวณ'!X42</f>
        <v>572.27371199852735</v>
      </c>
      <c r="AC42" s="263">
        <f>+'7.รายจ่าย'!P41/'8.คำนวณ'!X42</f>
        <v>703.87661694526582</v>
      </c>
      <c r="AD42" s="263">
        <f>+'7.รายจ่าย'!R41/'8.คำนวณ'!X42</f>
        <v>1020.8063860455577</v>
      </c>
      <c r="AE42" s="263">
        <f>+'7.รายจ่าย'!S41/'8.คำนวณ'!X42</f>
        <v>1649.0013243325679</v>
      </c>
      <c r="AF42" s="263">
        <f>+'7.รายจ่าย'!T41/'8.คำนวณ'!X42</f>
        <v>345.94627799399802</v>
      </c>
      <c r="AG42" s="263">
        <f>+'7.รายจ่าย'!U41/'8.คำนวณ'!X42</f>
        <v>299.98744250414154</v>
      </c>
      <c r="AH42" s="263">
        <f>+'7.รายจ่าย'!V41/'8.คำนวณ'!X42</f>
        <v>20.481408646298512</v>
      </c>
      <c r="AI42" s="263">
        <f>+'7.รายจ่าย'!Y41/'8.คำนวณ'!X42</f>
        <v>207.46832216033781</v>
      </c>
    </row>
    <row r="43" spans="1:35" s="63" customFormat="1">
      <c r="A43" s="67" t="s">
        <v>212</v>
      </c>
      <c r="B43" s="294">
        <v>33</v>
      </c>
      <c r="C43" s="237">
        <v>41</v>
      </c>
      <c r="D43" s="237">
        <v>4</v>
      </c>
      <c r="E43" s="212" t="s">
        <v>53</v>
      </c>
      <c r="F43" s="212" t="s">
        <v>212</v>
      </c>
      <c r="G43" s="282" t="s">
        <v>344</v>
      </c>
      <c r="H43" s="248">
        <f>+DATA!G45</f>
        <v>33966</v>
      </c>
      <c r="I43" s="250">
        <f>+DATA!H45</f>
        <v>31088</v>
      </c>
      <c r="J43" s="250">
        <f>+DATA!I45</f>
        <v>871</v>
      </c>
      <c r="K43" s="250">
        <f>+DATA!J45</f>
        <v>1248</v>
      </c>
      <c r="L43" s="250">
        <f>+DATA!K45</f>
        <v>759</v>
      </c>
      <c r="M43" s="261">
        <f>+'6.รายรับ'!G44/I43</f>
        <v>899.13743277148728</v>
      </c>
      <c r="N43" s="261">
        <f>+('6.รายรับ'!H44+'6.รายรับ'!I44+'6.รายรับ'!J44)/I43</f>
        <v>107.17123648996397</v>
      </c>
      <c r="O43" s="261">
        <f>+'6.รายรับ'!K44/'8.คำนวณ'!J43</f>
        <v>736.29016073478761</v>
      </c>
      <c r="P43" s="261">
        <f>+'6.รายรับ'!L44/'8.คำนวณ'!K43</f>
        <v>1943.9455528846156</v>
      </c>
      <c r="Q43" s="261">
        <f>+'6.รายรับ'!M44/'8.คำนวณ'!H43</f>
        <v>6.4714567508685157</v>
      </c>
      <c r="R43" s="262">
        <f>+'6.รายรับ'!Q44/'8.คำนวณ'!H43</f>
        <v>29.354457398575047</v>
      </c>
      <c r="S43" s="262">
        <f>+'6.รายรับ'!V44/'8.คำนวณ'!I43</f>
        <v>497.19390729541942</v>
      </c>
      <c r="T43" s="66"/>
      <c r="U43" s="281">
        <f>+'2.Hosp. Group'!L44</f>
        <v>21</v>
      </c>
      <c r="V43" s="63">
        <f>+DATA!L45</f>
        <v>44930</v>
      </c>
      <c r="W43" s="63">
        <f>+DATA!M45</f>
        <v>911.11</v>
      </c>
      <c r="X43" s="63">
        <f t="shared" si="1"/>
        <v>3050.6338095238098</v>
      </c>
      <c r="Y43" s="263">
        <f>+('7.รายจ่าย'!G42+'7.รายจ่าย'!K42)/'8.คำนวณ'!X43</f>
        <v>10191.91058360862</v>
      </c>
      <c r="Z43" s="263">
        <f>+'7.รายจ่าย'!L42/'8.คำนวณ'!X43</f>
        <v>61.535409269361821</v>
      </c>
      <c r="AA43" s="263">
        <f>+'7.รายจ่าย'!M42/'8.คำนวณ'!X43</f>
        <v>1505.6492738199133</v>
      </c>
      <c r="AB43" s="263">
        <f>+'7.รายจ่าย'!O42/'8.คำนวณ'!X43</f>
        <v>1358.9309333220526</v>
      </c>
      <c r="AC43" s="263">
        <f>+'7.รายจ่าย'!P42/'8.คำนวณ'!X43</f>
        <v>722.85437639734812</v>
      </c>
      <c r="AD43" s="263">
        <f>+'7.รายจ่าย'!R42/'8.คำนวณ'!X43</f>
        <v>859.01349149770749</v>
      </c>
      <c r="AE43" s="263">
        <f>+'7.รายจ่าย'!S42/'8.คำนวณ'!X43</f>
        <v>754.34728442848177</v>
      </c>
      <c r="AF43" s="263">
        <f>+'7.รายจ่าย'!T42/'8.คำนวณ'!X43</f>
        <v>162.17351242076001</v>
      </c>
      <c r="AG43" s="263">
        <f>+'7.รายจ่าย'!U42/'8.คำนวณ'!X43</f>
        <v>380.04703035169427</v>
      </c>
      <c r="AH43" s="263">
        <f>+'7.รายจ่าย'!V42/'8.คำนวณ'!X43</f>
        <v>54.896936327517267</v>
      </c>
      <c r="AI43" s="263">
        <f>+'7.รายจ่าย'!Y42/'8.คำนวณ'!X43</f>
        <v>1226.776543391217</v>
      </c>
    </row>
    <row r="44" spans="1:35" s="63" customFormat="1">
      <c r="A44" s="67" t="s">
        <v>228</v>
      </c>
      <c r="B44" s="294">
        <v>67</v>
      </c>
      <c r="C44" s="237">
        <v>42</v>
      </c>
      <c r="D44" s="237">
        <v>4</v>
      </c>
      <c r="E44" s="212" t="s">
        <v>88</v>
      </c>
      <c r="F44" s="212" t="s">
        <v>182</v>
      </c>
      <c r="G44" s="282" t="s">
        <v>310</v>
      </c>
      <c r="H44" s="248">
        <f>+DATA!G46</f>
        <v>37197</v>
      </c>
      <c r="I44" s="250">
        <f>+DATA!H46</f>
        <v>28737</v>
      </c>
      <c r="J44" s="250">
        <f>+DATA!I46</f>
        <v>892</v>
      </c>
      <c r="K44" s="250">
        <f>+DATA!J46</f>
        <v>477</v>
      </c>
      <c r="L44" s="250">
        <f>+DATA!K46</f>
        <v>7091</v>
      </c>
      <c r="M44" s="261">
        <f>+'6.รายรับ'!G45/I44</f>
        <v>911.31509343355253</v>
      </c>
      <c r="N44" s="261">
        <f>+('6.รายรับ'!H45+'6.รายรับ'!I45+'6.รายรับ'!J45)/I44</f>
        <v>159.12381146257437</v>
      </c>
      <c r="O44" s="261">
        <f>+'6.รายรับ'!K45/'8.คำนวณ'!J44</f>
        <v>440.29708520179372</v>
      </c>
      <c r="P44" s="261">
        <f>+'6.รายรับ'!L45/'8.คำนวณ'!K44</f>
        <v>5744.2283438155137</v>
      </c>
      <c r="Q44" s="261">
        <f>+'6.รายรับ'!M45/'8.คำนวณ'!H44</f>
        <v>3.5534854961421618</v>
      </c>
      <c r="R44" s="262">
        <f>+'6.รายรับ'!Q45/'8.คำนวณ'!H44</f>
        <v>38.66900072586499</v>
      </c>
      <c r="S44" s="262">
        <f>+'6.รายรับ'!V45/'8.คำนวณ'!I44</f>
        <v>487.02958276786023</v>
      </c>
      <c r="T44" s="66"/>
      <c r="U44" s="281">
        <f>+'2.Hosp. Group'!L45</f>
        <v>21</v>
      </c>
      <c r="V44" s="63">
        <f>+DATA!L46</f>
        <v>37064</v>
      </c>
      <c r="W44" s="63">
        <f>+DATA!M46</f>
        <v>1131.28</v>
      </c>
      <c r="X44" s="63">
        <f t="shared" si="1"/>
        <v>2896.2323809523809</v>
      </c>
      <c r="Y44" s="263">
        <f>+('7.รายจ่าย'!G43+'7.รายจ่าย'!K43)/'8.คำนวณ'!X44</f>
        <v>11183.401636904959</v>
      </c>
      <c r="Z44" s="263">
        <f>+'7.รายจ่าย'!L43/'8.คำนวณ'!X44</f>
        <v>214.06013691350734</v>
      </c>
      <c r="AA44" s="263">
        <f>+'7.รายจ่าย'!M43/'8.คำนวณ'!X44</f>
        <v>1830.8348200486412</v>
      </c>
      <c r="AB44" s="263">
        <f>+'7.รายจ่าย'!O43/'8.คำนวณ'!X44</f>
        <v>780.68658263412181</v>
      </c>
      <c r="AC44" s="263">
        <f>+'7.รายจ่าย'!P43/'8.คำนวณ'!X44</f>
        <v>1579.2845387965447</v>
      </c>
      <c r="AD44" s="263">
        <f>+'7.รายจ่าย'!R43/'8.คำนวณ'!X44</f>
        <v>907.18257529322159</v>
      </c>
      <c r="AE44" s="263">
        <f>+'7.รายจ่าย'!S43/'8.คำนวณ'!X44</f>
        <v>588.76445178037545</v>
      </c>
      <c r="AF44" s="263">
        <f>+'7.รายจ่าย'!T43/'8.คำนวณ'!X44</f>
        <v>132.93615613585334</v>
      </c>
      <c r="AG44" s="263">
        <f>+'7.รายจ่าย'!U43/'8.คำนวณ'!X44</f>
        <v>497.51943921232311</v>
      </c>
      <c r="AH44" s="263">
        <f>+'7.รายจ่าย'!V43/'8.คำนวณ'!X44</f>
        <v>217.10999577776579</v>
      </c>
      <c r="AI44" s="263">
        <f>+'7.รายจ่าย'!Y43/'8.คำนวณ'!X44</f>
        <v>111.68648003777651</v>
      </c>
    </row>
    <row r="45" spans="1:35" s="63" customFormat="1">
      <c r="A45" s="67" t="s">
        <v>232</v>
      </c>
      <c r="B45" s="294">
        <v>77</v>
      </c>
      <c r="C45" s="237">
        <v>43</v>
      </c>
      <c r="D45" s="237">
        <v>5</v>
      </c>
      <c r="E45" s="212" t="s">
        <v>45</v>
      </c>
      <c r="F45" s="212" t="s">
        <v>191</v>
      </c>
      <c r="G45" s="282" t="s">
        <v>320</v>
      </c>
      <c r="H45" s="248">
        <f>+DATA!G47</f>
        <v>48547</v>
      </c>
      <c r="I45" s="250">
        <f>+DATA!H47</f>
        <v>36267</v>
      </c>
      <c r="J45" s="250">
        <f>+DATA!I47</f>
        <v>1408</v>
      </c>
      <c r="K45" s="250">
        <f>+DATA!J47</f>
        <v>2693</v>
      </c>
      <c r="L45" s="250">
        <f>+DATA!K47</f>
        <v>8179</v>
      </c>
      <c r="M45" s="261">
        <f>+'6.รายรับ'!G46/I45</f>
        <v>703.98671161110644</v>
      </c>
      <c r="N45" s="261">
        <f>+('6.รายรับ'!H46+'6.รายรับ'!I46+'6.รายรับ'!J46)/I45</f>
        <v>134.22433314032043</v>
      </c>
      <c r="O45" s="261">
        <f>+'6.รายรับ'!K46/'8.คำนวณ'!J45</f>
        <v>411.1041193181818</v>
      </c>
      <c r="P45" s="261">
        <f>+'6.รายรับ'!L46/'8.คำนวณ'!K45</f>
        <v>1667.1400779799483</v>
      </c>
      <c r="Q45" s="261">
        <f>+'6.รายรับ'!M46/'8.คำนวณ'!H45</f>
        <v>4.9556924217768348</v>
      </c>
      <c r="R45" s="262">
        <f>+'6.รายรับ'!Q46/'8.คำนวณ'!H45</f>
        <v>16.731126537170166</v>
      </c>
      <c r="S45" s="262">
        <f>+'6.รายรับ'!V46/'8.คำนวณ'!I45</f>
        <v>559.22850856150217</v>
      </c>
      <c r="T45" s="66"/>
      <c r="U45" s="281">
        <f>+'2.Hosp. Group'!L46</f>
        <v>21</v>
      </c>
      <c r="V45" s="63">
        <f>+DATA!L47</f>
        <v>50664</v>
      </c>
      <c r="W45" s="63">
        <f>+DATA!M47</f>
        <v>1035.3699999999999</v>
      </c>
      <c r="X45" s="63">
        <f t="shared" si="1"/>
        <v>3447.9414285714283</v>
      </c>
      <c r="Y45" s="263">
        <f>+('7.รายจ่าย'!G44+'7.รายจ่าย'!K44)/'8.คำนวณ'!X45</f>
        <v>10707.426838540099</v>
      </c>
      <c r="Z45" s="263">
        <f>+'7.รายจ่าย'!L44/'8.คำนวณ'!X45</f>
        <v>59.666579105793566</v>
      </c>
      <c r="AA45" s="263">
        <f>+'7.รายจ่าย'!M44/'8.คำนวณ'!X45</f>
        <v>1768.3581830814994</v>
      </c>
      <c r="AB45" s="263">
        <f>+'7.รายจ่าย'!O44/'8.คำนวณ'!X45</f>
        <v>533.77571171866941</v>
      </c>
      <c r="AC45" s="263">
        <f>+'7.รายจ่าย'!P44/'8.คำนวณ'!X45</f>
        <v>821.48565997350806</v>
      </c>
      <c r="AD45" s="263">
        <f>+'7.รายจ่าย'!R44/'8.คำนวณ'!X45</f>
        <v>768.93374058806933</v>
      </c>
      <c r="AE45" s="263">
        <f>+'7.รายจ่าย'!S44/'8.คำนวณ'!X45</f>
        <v>471.35977036401437</v>
      </c>
      <c r="AF45" s="263">
        <f>+'7.รายจ่าย'!T44/'8.คำนวณ'!X45</f>
        <v>214.78903146763764</v>
      </c>
      <c r="AG45" s="263">
        <f>+'7.รายจ่าย'!U44/'8.คำนวณ'!X45</f>
        <v>329.45875489267104</v>
      </c>
      <c r="AH45" s="263">
        <f>+'7.รายจ่าย'!V44/'8.คำนวณ'!X45</f>
        <v>13.02915694209257</v>
      </c>
      <c r="AI45" s="263">
        <f>+'7.รายจ่าย'!Y44/'8.คำนวณ'!X45</f>
        <v>424.26435608162052</v>
      </c>
    </row>
    <row r="46" spans="1:35" s="63" customFormat="1">
      <c r="A46" s="67" t="s">
        <v>191</v>
      </c>
      <c r="B46" s="294">
        <v>17</v>
      </c>
      <c r="C46" s="237">
        <v>44</v>
      </c>
      <c r="D46" s="237">
        <v>5</v>
      </c>
      <c r="E46" s="212" t="s">
        <v>55</v>
      </c>
      <c r="F46" s="212" t="s">
        <v>174</v>
      </c>
      <c r="G46" s="282" t="s">
        <v>301</v>
      </c>
      <c r="H46" s="248">
        <f>+DATA!G48</f>
        <v>34761</v>
      </c>
      <c r="I46" s="250">
        <f>+DATA!H48</f>
        <v>30903</v>
      </c>
      <c r="J46" s="250">
        <f>+DATA!I48</f>
        <v>1271</v>
      </c>
      <c r="K46" s="250">
        <f>+DATA!J48</f>
        <v>1072</v>
      </c>
      <c r="L46" s="250">
        <f>+DATA!K48</f>
        <v>1515</v>
      </c>
      <c r="M46" s="261">
        <f>+'6.รายรับ'!G47/I46</f>
        <v>904.43117205449312</v>
      </c>
      <c r="N46" s="261">
        <f>+('6.รายรับ'!H47+'6.รายรับ'!I47+'6.รายรับ'!J47)/I46</f>
        <v>308.72615053554671</v>
      </c>
      <c r="O46" s="261">
        <f>+'6.รายรับ'!K47/'8.คำนวณ'!J46</f>
        <v>916.32987411487034</v>
      </c>
      <c r="P46" s="261">
        <f>+'6.รายรับ'!L47/'8.คำนวณ'!K46</f>
        <v>4380.3531063432829</v>
      </c>
      <c r="Q46" s="261">
        <f>+'6.รายรับ'!M47/'8.คำนวณ'!H46</f>
        <v>16.152289922614425</v>
      </c>
      <c r="R46" s="262">
        <f>+'6.รายรับ'!Q47/'8.คำนวณ'!H46</f>
        <v>47.637717269353587</v>
      </c>
      <c r="S46" s="262">
        <f>+'6.รายรับ'!V47/'8.คำนวณ'!I46</f>
        <v>597.87709931074653</v>
      </c>
      <c r="T46" s="66"/>
      <c r="U46" s="281">
        <f>+'2.Hosp. Group'!L47</f>
        <v>21</v>
      </c>
      <c r="V46" s="63">
        <f>+DATA!L48</f>
        <v>56688</v>
      </c>
      <c r="W46" s="63">
        <f>+DATA!M48</f>
        <v>1152.1400000000001</v>
      </c>
      <c r="X46" s="63">
        <f t="shared" si="1"/>
        <v>3851.5685714285719</v>
      </c>
      <c r="Y46" s="263">
        <f>+('7.รายจ่าย'!G45+'7.รายจ่าย'!K45)/'8.คำนวณ'!X46</f>
        <v>9753.820663788927</v>
      </c>
      <c r="Z46" s="263">
        <f>+'7.รายจ่าย'!L45/'8.คำนวณ'!X46</f>
        <v>70.175967268252109</v>
      </c>
      <c r="AA46" s="263">
        <f>+'7.รายจ่าย'!M45/'8.คำนวณ'!X46</f>
        <v>1478.4935135888977</v>
      </c>
      <c r="AB46" s="263">
        <f>+'7.รายจ่าย'!O45/'8.คำนวณ'!X46</f>
        <v>515.19323704108672</v>
      </c>
      <c r="AC46" s="263">
        <f>+'7.รายจ่าย'!P45/'8.คำนวณ'!X46</f>
        <v>653.91240303579457</v>
      </c>
      <c r="AD46" s="263">
        <f>+'7.รายจ่าย'!R45/'8.คำนวณ'!X46</f>
        <v>647.87170829843717</v>
      </c>
      <c r="AE46" s="263">
        <f>+'7.รายจ่าย'!S45/'8.คำนวณ'!X46</f>
        <v>1360.3466023861149</v>
      </c>
      <c r="AF46" s="263">
        <f>+'7.รายจ่าย'!T45/'8.คำนวณ'!X46</f>
        <v>497.29518363204892</v>
      </c>
      <c r="AG46" s="263">
        <f>+'7.รายจ่าย'!U45/'8.คำนวณ'!X46</f>
        <v>378.54370575550291</v>
      </c>
      <c r="AH46" s="263">
        <f>+'7.รายจ่าย'!V45/'8.คำนวณ'!X46</f>
        <v>104.91942243939202</v>
      </c>
      <c r="AI46" s="263">
        <f>+'7.รายจ่าย'!Y45/'8.คำนวณ'!X46</f>
        <v>280.44548083934632</v>
      </c>
    </row>
    <row r="47" spans="1:35" s="63" customFormat="1">
      <c r="A47" s="67" t="s">
        <v>174</v>
      </c>
      <c r="B47" s="294">
        <v>18</v>
      </c>
      <c r="C47" s="237">
        <v>45</v>
      </c>
      <c r="D47" s="237">
        <v>5</v>
      </c>
      <c r="E47" s="212" t="s">
        <v>55</v>
      </c>
      <c r="F47" s="212" t="s">
        <v>175</v>
      </c>
      <c r="G47" s="282" t="s">
        <v>302</v>
      </c>
      <c r="H47" s="248">
        <f>+DATA!G49</f>
        <v>37755</v>
      </c>
      <c r="I47" s="250">
        <f>+DATA!H49</f>
        <v>31150</v>
      </c>
      <c r="J47" s="250">
        <f>+DATA!I49</f>
        <v>293</v>
      </c>
      <c r="K47" s="250">
        <f>+DATA!J49</f>
        <v>397</v>
      </c>
      <c r="L47" s="250">
        <f>+DATA!K49</f>
        <v>5915</v>
      </c>
      <c r="M47" s="261">
        <f>+'6.รายรับ'!G48/I47</f>
        <v>1228.9176642054576</v>
      </c>
      <c r="N47" s="261">
        <f>+('6.รายรับ'!H48+'6.รายรับ'!I48+'6.รายรับ'!J48)/I47</f>
        <v>297.00261444622794</v>
      </c>
      <c r="O47" s="261">
        <f>+'6.รายรับ'!K48/'8.คำนวณ'!J47</f>
        <v>3777.9039931740608</v>
      </c>
      <c r="P47" s="261">
        <f>+'6.รายรับ'!L48/'8.คำนวณ'!K47</f>
        <v>19149.692544080604</v>
      </c>
      <c r="Q47" s="261">
        <f>+'6.รายรับ'!M48/'8.คำนวณ'!H47</f>
        <v>12.966120778704807</v>
      </c>
      <c r="R47" s="262">
        <f>+'6.รายรับ'!Q48/'8.คำนวณ'!H47</f>
        <v>95.987986756720957</v>
      </c>
      <c r="S47" s="262">
        <f>+'6.รายรับ'!V48/'8.คำนวณ'!I47</f>
        <v>549.94275762439804</v>
      </c>
      <c r="T47" s="66"/>
      <c r="U47" s="281">
        <f>+'2.Hosp. Group'!L48</f>
        <v>21</v>
      </c>
      <c r="V47" s="63">
        <f>+DATA!L49</f>
        <v>44014</v>
      </c>
      <c r="W47" s="63">
        <f>+DATA!M49</f>
        <v>1569.18</v>
      </c>
      <c r="X47" s="63">
        <f t="shared" si="1"/>
        <v>3665.0847619047618</v>
      </c>
      <c r="Y47" s="263">
        <f>+('7.รายจ่าย'!G46+'7.รายจ่าย'!K46)/'8.คำนวณ'!X47</f>
        <v>9553.452052171082</v>
      </c>
      <c r="Z47" s="263">
        <f>+'7.รายจ่าย'!L46/'8.คำนวณ'!X47</f>
        <v>77.642242536325426</v>
      </c>
      <c r="AA47" s="263">
        <f>+'7.รายจ่าย'!M46/'8.คำนวณ'!X47</f>
        <v>1947.6923874170132</v>
      </c>
      <c r="AB47" s="263">
        <f>+'7.รายจ่าย'!O46/'8.คำนวณ'!X47</f>
        <v>1081.0979274435024</v>
      </c>
      <c r="AC47" s="263">
        <f>+'7.รายจ่าย'!P46/'8.คำนวณ'!X47</f>
        <v>440.95951526099964</v>
      </c>
      <c r="AD47" s="263">
        <f>+'7.รายจ่าย'!R46/'8.คำนวณ'!X47</f>
        <v>834.4421394528913</v>
      </c>
      <c r="AE47" s="263">
        <f>+'7.รายจ่าย'!S46/'8.คำนวณ'!X47</f>
        <v>1138.2398937567609</v>
      </c>
      <c r="AF47" s="263">
        <f>+'7.รายจ่าย'!T46/'8.คำนวณ'!X47</f>
        <v>590.47163724401628</v>
      </c>
      <c r="AG47" s="263">
        <f>+'7.รายจ่าย'!U46/'8.คำนวณ'!X47</f>
        <v>263.38780757100665</v>
      </c>
      <c r="AH47" s="263">
        <f>+'7.รายจ่าย'!V46/'8.คำนวณ'!X47</f>
        <v>25.860280500236595</v>
      </c>
      <c r="AI47" s="263">
        <f>+'7.รายจ่าย'!Y46/'8.คำนวณ'!X47</f>
        <v>289.73475075870397</v>
      </c>
    </row>
    <row r="48" spans="1:35" s="63" customFormat="1">
      <c r="A48" s="67" t="s">
        <v>241</v>
      </c>
      <c r="B48" s="294">
        <v>48</v>
      </c>
      <c r="C48" s="237">
        <v>46</v>
      </c>
      <c r="D48" s="237">
        <v>5</v>
      </c>
      <c r="E48" s="212" t="s">
        <v>49</v>
      </c>
      <c r="F48" s="212" t="s">
        <v>232</v>
      </c>
      <c r="G48" s="282" t="s">
        <v>368</v>
      </c>
      <c r="H48" s="248">
        <f>+DATA!G50</f>
        <v>34423</v>
      </c>
      <c r="I48" s="250">
        <f>+DATA!H50</f>
        <v>24795</v>
      </c>
      <c r="J48" s="250">
        <f>+DATA!I50</f>
        <v>1769</v>
      </c>
      <c r="K48" s="250">
        <f>+DATA!J50</f>
        <v>1102</v>
      </c>
      <c r="L48" s="250">
        <f>+DATA!K50</f>
        <v>6757</v>
      </c>
      <c r="M48" s="261">
        <f>+'6.รายรับ'!G49/I48</f>
        <v>1068.297021576931</v>
      </c>
      <c r="N48" s="261">
        <f>+('6.รายรับ'!H49+'6.รายรับ'!I49+'6.รายรับ'!J49)/I48</f>
        <v>328.37539181286553</v>
      </c>
      <c r="O48" s="261">
        <f>+'6.รายรับ'!K49/'8.คำนวณ'!J48</f>
        <v>676.61501978518947</v>
      </c>
      <c r="P48" s="261">
        <f>+'6.รายรับ'!L49/'8.คำนวณ'!K48</f>
        <v>4801.5279128856619</v>
      </c>
      <c r="Q48" s="261">
        <f>+'6.รายรับ'!M49/'8.คำนวณ'!H48</f>
        <v>7.3490689364668969</v>
      </c>
      <c r="R48" s="262">
        <f>+'6.รายรับ'!Q49/'8.คำนวณ'!H48</f>
        <v>42.715647967928419</v>
      </c>
      <c r="S48" s="262">
        <f>+'6.รายรับ'!V49/'8.คำนวณ'!I48</f>
        <v>932.8452377495463</v>
      </c>
      <c r="T48" s="66"/>
      <c r="U48" s="281">
        <f>+'2.Hosp. Group'!L49</f>
        <v>21</v>
      </c>
      <c r="V48" s="63">
        <f>+DATA!L50</f>
        <v>52310</v>
      </c>
      <c r="W48" s="63">
        <f>+DATA!M50</f>
        <v>1778.5</v>
      </c>
      <c r="X48" s="63">
        <f t="shared" si="1"/>
        <v>4269.4523809523807</v>
      </c>
      <c r="Y48" s="263">
        <f>+('7.รายจ่าย'!G47+'7.รายจ่าย'!K47)/'8.คำนวณ'!X48</f>
        <v>9255.3495188967045</v>
      </c>
      <c r="Z48" s="263">
        <f>+'7.รายจ่าย'!L47/'8.คำนวณ'!X48</f>
        <v>27.191801111997194</v>
      </c>
      <c r="AA48" s="263">
        <f>+'7.รายจ่าย'!M47/'8.คำนวณ'!X48</f>
        <v>1152.6637800097035</v>
      </c>
      <c r="AB48" s="263">
        <f>+'7.รายจ่าย'!O47/'8.คำนวณ'!X48</f>
        <v>442.10354433768129</v>
      </c>
      <c r="AC48" s="263">
        <f>+'7.รายจ่าย'!P47/'8.คำนวณ'!X48</f>
        <v>658.76204933163069</v>
      </c>
      <c r="AD48" s="263">
        <f>+'7.รายจ่าย'!R47/'8.คำนวณ'!X48</f>
        <v>529.3639320309843</v>
      </c>
      <c r="AE48" s="263">
        <f>+'7.รายจ่าย'!S47/'8.คำนวณ'!X48</f>
        <v>661.24472838604265</v>
      </c>
      <c r="AF48" s="263">
        <f>+'7.รายจ่าย'!T47/'8.คำนวณ'!X48</f>
        <v>185.11905731191132</v>
      </c>
      <c r="AG48" s="263">
        <f>+'7.รายจ่าย'!U47/'8.คำนวณ'!X48</f>
        <v>368.3827783199585</v>
      </c>
      <c r="AH48" s="263">
        <f>+'7.รายจ่าย'!V47/'8.คำนวณ'!X48</f>
        <v>10.096072318854318</v>
      </c>
      <c r="AI48" s="263">
        <f>+'7.รายจ่าย'!Y47/'8.คำนวณ'!X48</f>
        <v>6.2068850136908384</v>
      </c>
    </row>
    <row r="49" spans="1:35" s="63" customFormat="1">
      <c r="A49" s="67" t="s">
        <v>175</v>
      </c>
      <c r="B49" s="294">
        <v>6</v>
      </c>
      <c r="C49" s="237">
        <v>47</v>
      </c>
      <c r="D49" s="237">
        <v>5</v>
      </c>
      <c r="E49" s="212" t="s">
        <v>51</v>
      </c>
      <c r="F49" s="212" t="s">
        <v>241</v>
      </c>
      <c r="G49" s="282" t="s">
        <v>378</v>
      </c>
      <c r="H49" s="248">
        <f>+DATA!G51</f>
        <v>45993</v>
      </c>
      <c r="I49" s="250">
        <f>+DATA!H51</f>
        <v>32646</v>
      </c>
      <c r="J49" s="250">
        <f>+DATA!I51</f>
        <v>2261</v>
      </c>
      <c r="K49" s="250">
        <f>+DATA!J51</f>
        <v>2370</v>
      </c>
      <c r="L49" s="250">
        <f>+DATA!K51</f>
        <v>8716</v>
      </c>
      <c r="M49" s="261">
        <f>+'6.รายรับ'!G50/I49</f>
        <v>783.39754701954314</v>
      </c>
      <c r="N49" s="261">
        <f>+('6.รายรับ'!H50+'6.รายรับ'!I50+'6.รายรับ'!J50)/I49</f>
        <v>373.99932886111623</v>
      </c>
      <c r="O49" s="261">
        <f>+'6.รายรับ'!K50/'8.คำนวณ'!J49</f>
        <v>347.44797434763376</v>
      </c>
      <c r="P49" s="261">
        <f>+'6.รายรับ'!L50/'8.คำนวณ'!K49</f>
        <v>3875.4472362869196</v>
      </c>
      <c r="Q49" s="261">
        <f>+'6.รายรับ'!M50/'8.คำนวณ'!H49</f>
        <v>5.4076598612832392</v>
      </c>
      <c r="R49" s="262">
        <f>+'6.รายรับ'!Q50/'8.คำนวณ'!H49</f>
        <v>21.570499858674147</v>
      </c>
      <c r="S49" s="262">
        <f>+'6.รายรับ'!V50/'8.คำนวณ'!I49</f>
        <v>678.63448171292043</v>
      </c>
      <c r="T49" s="66"/>
      <c r="U49" s="281">
        <f>+'2.Hosp. Group'!L50</f>
        <v>21</v>
      </c>
      <c r="V49" s="63">
        <f>+DATA!L51</f>
        <v>64147</v>
      </c>
      <c r="W49" s="63">
        <f>+DATA!M51</f>
        <v>699.2</v>
      </c>
      <c r="X49" s="63">
        <f t="shared" si="1"/>
        <v>3753.8190476190475</v>
      </c>
      <c r="Y49" s="263">
        <f>+('7.รายจ่าย'!G48+'7.รายจ่าย'!K48)/'8.คำนวณ'!X49</f>
        <v>10169.32933520402</v>
      </c>
      <c r="Z49" s="263">
        <f>+'7.รายจ่าย'!L48/'8.คำนวณ'!X49</f>
        <v>76.946900299631352</v>
      </c>
      <c r="AA49" s="263">
        <f>+'7.รายจ่าย'!M48/'8.คำนวณ'!X49</f>
        <v>2271.4616079878015</v>
      </c>
      <c r="AB49" s="263">
        <f>+'7.รายจ่าย'!O48/'8.คำนวณ'!X49</f>
        <v>1515.5525926611881</v>
      </c>
      <c r="AC49" s="263">
        <f>+'7.รายจ่าย'!P48/'8.คำนวณ'!X49</f>
        <v>755.81646691242702</v>
      </c>
      <c r="AD49" s="263">
        <f>+'7.รายจ่าย'!R48/'8.คำนวณ'!X49</f>
        <v>630.64943194359523</v>
      </c>
      <c r="AE49" s="263">
        <f>+'7.รายจ่าย'!S48/'8.คำนวณ'!X49</f>
        <v>435.29190386425512</v>
      </c>
      <c r="AF49" s="263">
        <f>+'7.รายจ่าย'!T48/'8.คำนวณ'!X49</f>
        <v>170.88407615355538</v>
      </c>
      <c r="AG49" s="263">
        <f>+'7.รายจ่าย'!U48/'8.คำนวณ'!X49</f>
        <v>402.94024853419114</v>
      </c>
      <c r="AH49" s="263">
        <f>+'7.รายจ่าย'!V48/'8.คำนวณ'!X49</f>
        <v>35.024661107037666</v>
      </c>
      <c r="AI49" s="263">
        <f>+'7.รายจ่าย'!Y48/'8.คำนวณ'!X49</f>
        <v>963.7734568731272</v>
      </c>
    </row>
    <row r="50" spans="1:35" s="63" customFormat="1">
      <c r="A50" s="67" t="s">
        <v>245</v>
      </c>
      <c r="B50" s="294">
        <v>10</v>
      </c>
      <c r="C50" s="237">
        <v>48</v>
      </c>
      <c r="D50" s="237">
        <v>5</v>
      </c>
      <c r="E50" s="212" t="s">
        <v>51</v>
      </c>
      <c r="F50" s="212" t="s">
        <v>245</v>
      </c>
      <c r="G50" s="282" t="s">
        <v>382</v>
      </c>
      <c r="H50" s="248">
        <f>+DATA!G52</f>
        <v>58089</v>
      </c>
      <c r="I50" s="250">
        <f>+DATA!H52</f>
        <v>43356</v>
      </c>
      <c r="J50" s="250">
        <f>+DATA!I52</f>
        <v>3608</v>
      </c>
      <c r="K50" s="250">
        <f>+DATA!J52</f>
        <v>1294</v>
      </c>
      <c r="L50" s="250">
        <f>+DATA!K52</f>
        <v>9831</v>
      </c>
      <c r="M50" s="261">
        <f>+'6.รายรับ'!G51/I50</f>
        <v>780.88442776086356</v>
      </c>
      <c r="N50" s="261">
        <f>+('6.รายรับ'!H51+'6.รายรับ'!I51+'6.รายรับ'!J51)/I50</f>
        <v>219.62967709198264</v>
      </c>
      <c r="O50" s="261">
        <f>+'6.รายรับ'!K51/'8.คำนวณ'!J50</f>
        <v>68.359406873614191</v>
      </c>
      <c r="P50" s="261">
        <f>+'6.รายรับ'!L51/'8.คำนวณ'!K50</f>
        <v>2313.7419165378669</v>
      </c>
      <c r="Q50" s="261">
        <f>+'6.รายรับ'!M51/'8.คำนวณ'!H50</f>
        <v>5.4287042297164696</v>
      </c>
      <c r="R50" s="262">
        <f>+'6.รายรับ'!Q51/'8.คำนวณ'!H50</f>
        <v>23.62177434626177</v>
      </c>
      <c r="S50" s="262">
        <f>+'6.รายรับ'!V51/'8.คำนวณ'!I50</f>
        <v>433.49817326321619</v>
      </c>
      <c r="T50" s="66"/>
      <c r="U50" s="281">
        <f>+'2.Hosp. Group'!L51</f>
        <v>21</v>
      </c>
      <c r="V50" s="63">
        <f>+DATA!L52</f>
        <v>59532</v>
      </c>
      <c r="W50" s="63">
        <f>+DATA!M52</f>
        <v>1337.96</v>
      </c>
      <c r="X50" s="63">
        <f t="shared" si="1"/>
        <v>4172.8171428571422</v>
      </c>
      <c r="Y50" s="263">
        <f>+('7.รายจ่าย'!G49+'7.รายจ่าย'!K49)/'8.คำนวณ'!X50</f>
        <v>9852.4776913301484</v>
      </c>
      <c r="Z50" s="263">
        <f>+'7.รายจ่าย'!L49/'8.คำนวณ'!X50</f>
        <v>93.412823197209704</v>
      </c>
      <c r="AA50" s="263">
        <f>+'7.รายจ่าย'!M49/'8.คำนวณ'!X50</f>
        <v>1677.8889058162833</v>
      </c>
      <c r="AB50" s="263">
        <f>+'7.รายจ่าย'!O49/'8.คำนวณ'!X50</f>
        <v>328.82040430377288</v>
      </c>
      <c r="AC50" s="263">
        <f>+'7.รายจ่าย'!P49/'8.คำนวณ'!X50</f>
        <v>1356.4876308297376</v>
      </c>
      <c r="AD50" s="263">
        <f>+'7.รายจ่าย'!R49/'8.คำนวณ'!X50</f>
        <v>1243.0150261625242</v>
      </c>
      <c r="AE50" s="263">
        <f>+'7.รายจ่าย'!S49/'8.คำนวณ'!X50</f>
        <v>1318.0133568551842</v>
      </c>
      <c r="AF50" s="263">
        <f>+'7.รายจ่าย'!T49/'8.คำนวณ'!X50</f>
        <v>166.80002410156621</v>
      </c>
      <c r="AG50" s="263">
        <f>+'7.รายจ่าย'!U49/'8.คำนวณ'!X50</f>
        <v>390.51399671068401</v>
      </c>
      <c r="AH50" s="263">
        <f>+'7.รายจ่าย'!V49/'8.คำนวณ'!X50</f>
        <v>47.199981033710699</v>
      </c>
      <c r="AI50" s="263">
        <f>+'7.รายจ่าย'!Y49/'8.คำนวณ'!X50</f>
        <v>896.66049383561369</v>
      </c>
    </row>
    <row r="51" spans="1:35" s="63" customFormat="1">
      <c r="A51" s="67" t="s">
        <v>187</v>
      </c>
      <c r="B51" s="294">
        <v>64</v>
      </c>
      <c r="C51" s="237">
        <v>49</v>
      </c>
      <c r="D51" s="237">
        <v>6</v>
      </c>
      <c r="E51" s="212" t="s">
        <v>88</v>
      </c>
      <c r="F51" s="212" t="s">
        <v>179</v>
      </c>
      <c r="G51" s="282" t="s">
        <v>307</v>
      </c>
      <c r="H51" s="248">
        <f>+DATA!G53</f>
        <v>64984</v>
      </c>
      <c r="I51" s="250">
        <f>+DATA!H53</f>
        <v>46890</v>
      </c>
      <c r="J51" s="250">
        <f>+DATA!I53</f>
        <v>3483</v>
      </c>
      <c r="K51" s="250">
        <f>+DATA!J53</f>
        <v>2697</v>
      </c>
      <c r="L51" s="250">
        <f>+DATA!K53</f>
        <v>11914</v>
      </c>
      <c r="M51" s="261">
        <f>+'6.รายรับ'!G52/I51</f>
        <v>707.93967434420983</v>
      </c>
      <c r="N51" s="261">
        <f>+('6.รายรับ'!H52+'6.รายรับ'!I52+'6.รายรับ'!J52)/I51</f>
        <v>190.02785988483686</v>
      </c>
      <c r="O51" s="261">
        <f>+'6.รายรับ'!K52/'8.คำนวณ'!J51</f>
        <v>332.20686190066033</v>
      </c>
      <c r="P51" s="261">
        <f>+'6.รายรับ'!L52/'8.คำนวณ'!K51</f>
        <v>1476.2954579162033</v>
      </c>
      <c r="Q51" s="261">
        <f>+'6.รายรับ'!M52/'8.คำนวณ'!H51</f>
        <v>1.6853263880339775</v>
      </c>
      <c r="R51" s="262">
        <f>+'6.รายรับ'!Q52/'8.คำนวณ'!H51</f>
        <v>18.643263880339774</v>
      </c>
      <c r="S51" s="262">
        <f>+'6.รายรับ'!V52/'8.คำนวณ'!I51</f>
        <v>471.04226999360202</v>
      </c>
      <c r="T51" s="66"/>
      <c r="U51" s="281">
        <f>+'2.Hosp. Group'!L52</f>
        <v>21</v>
      </c>
      <c r="V51" s="63">
        <f>+DATA!L53</f>
        <v>49105</v>
      </c>
      <c r="W51" s="63">
        <f>+DATA!M53</f>
        <v>1118.0999999999999</v>
      </c>
      <c r="X51" s="63">
        <f t="shared" si="1"/>
        <v>3456.4333333333334</v>
      </c>
      <c r="Y51" s="263">
        <f>+('7.รายจ่าย'!G50+'7.รายจ่าย'!K50)/'8.คำนวณ'!X51</f>
        <v>11664.547078394879</v>
      </c>
      <c r="Z51" s="263">
        <f>+'7.รายจ่าย'!L50/'8.คำนวณ'!X51</f>
        <v>27.785057814895893</v>
      </c>
      <c r="AA51" s="263">
        <f>+'7.รายจ่าย'!M50/'8.คำนวณ'!X51</f>
        <v>2720.1815725265928</v>
      </c>
      <c r="AB51" s="263">
        <f>+'7.รายจ่าย'!O50/'8.คำนวณ'!X51</f>
        <v>833.32372194844402</v>
      </c>
      <c r="AC51" s="263">
        <f>+'7.รายจ่าย'!P50/'8.คำนวณ'!X51</f>
        <v>857.64146856586274</v>
      </c>
      <c r="AD51" s="263">
        <f>+'7.รายจ่าย'!R50/'8.คำนวณ'!X51</f>
        <v>943.88257066532924</v>
      </c>
      <c r="AE51" s="263">
        <f>+'7.รายจ่าย'!S50/'8.คำนวณ'!X51</f>
        <v>994.34414569932392</v>
      </c>
      <c r="AF51" s="263">
        <f>+'7.รายจ่าย'!T50/'8.คำนวณ'!X51</f>
        <v>354.06226071190923</v>
      </c>
      <c r="AG51" s="263">
        <f>+'7.รายจ่าย'!U50/'8.คำนวณ'!X51</f>
        <v>587.32405755451191</v>
      </c>
      <c r="AH51" s="263">
        <f>+'7.รายจ่าย'!V50/'8.คำนวณ'!X51</f>
        <v>72.332157426248642</v>
      </c>
      <c r="AI51" s="263">
        <f>+'7.รายจ่าย'!Y50/'8.คำนวณ'!X51</f>
        <v>108.60906715014514</v>
      </c>
    </row>
    <row r="52" spans="1:35" s="63" customFormat="1" ht="25.2" customHeight="1">
      <c r="A52" s="264" t="s">
        <v>181</v>
      </c>
      <c r="B52" s="294">
        <v>66</v>
      </c>
      <c r="C52" s="237">
        <v>50</v>
      </c>
      <c r="D52" s="237">
        <v>6</v>
      </c>
      <c r="E52" s="212" t="s">
        <v>88</v>
      </c>
      <c r="F52" s="212" t="s">
        <v>181</v>
      </c>
      <c r="G52" s="282" t="s">
        <v>309</v>
      </c>
      <c r="H52" s="248">
        <f>+DATA!G54</f>
        <v>67902</v>
      </c>
      <c r="I52" s="250">
        <f>+DATA!H54</f>
        <v>53162</v>
      </c>
      <c r="J52" s="250">
        <f>+DATA!I54</f>
        <v>2511</v>
      </c>
      <c r="K52" s="250">
        <f>+DATA!J54</f>
        <v>1923</v>
      </c>
      <c r="L52" s="250">
        <f>+DATA!K54</f>
        <v>10306</v>
      </c>
      <c r="M52" s="261">
        <f>+'6.รายรับ'!G53/I52</f>
        <v>766.32747169030506</v>
      </c>
      <c r="N52" s="261">
        <f>+('6.รายรับ'!H53+'6.รายรับ'!I53+'6.รายรับ'!J53)/I52</f>
        <v>216.72108442120307</v>
      </c>
      <c r="O52" s="261">
        <f>+'6.รายรับ'!K53/'8.คำนวณ'!J52</f>
        <v>205.03653922739943</v>
      </c>
      <c r="P52" s="261">
        <f>+'6.รายรับ'!L53/'8.คำนวณ'!K52</f>
        <v>1546.6671658866355</v>
      </c>
      <c r="Q52" s="261">
        <f>+'6.รายรับ'!M53/'8.คำนวณ'!H52</f>
        <v>4.7326514682925396</v>
      </c>
      <c r="R52" s="262">
        <f>+'6.รายรับ'!Q53/'8.คำนวณ'!H52</f>
        <v>17.177396100262143</v>
      </c>
      <c r="S52" s="262">
        <f>+'6.รายรับ'!V53/'8.คำนวณ'!I52</f>
        <v>420.2045844776344</v>
      </c>
      <c r="T52" s="66"/>
      <c r="U52" s="281">
        <f>+'2.Hosp. Group'!L53</f>
        <v>21</v>
      </c>
      <c r="V52" s="63">
        <f>+DATA!L54</f>
        <v>49211</v>
      </c>
      <c r="W52" s="63">
        <f>+DATA!M54</f>
        <v>1125.0999999999999</v>
      </c>
      <c r="X52" s="63">
        <f t="shared" si="1"/>
        <v>3468.4809523809522</v>
      </c>
      <c r="Y52" s="263">
        <f>+('7.รายจ่าย'!G51+'7.รายจ่าย'!K51)/'8.คำนวณ'!X52</f>
        <v>12865.895999621078</v>
      </c>
      <c r="Z52" s="263">
        <f>+'7.รายจ่าย'!L51/'8.คำนวณ'!X52</f>
        <v>68.437014145069682</v>
      </c>
      <c r="AA52" s="263">
        <f>+'7.รายจ่าย'!M51/'8.คำนวณ'!X52</f>
        <v>2466.7284576341231</v>
      </c>
      <c r="AB52" s="263">
        <f>+'7.รายจ่าย'!O51/'8.คำนวณ'!X52</f>
        <v>1113.8127765551269</v>
      </c>
      <c r="AC52" s="263">
        <f>+'7.รายจ่าย'!P51/'8.คำนวณ'!X52</f>
        <v>988.63786397503509</v>
      </c>
      <c r="AD52" s="263">
        <f>+'7.รายจ่าย'!R51/'8.คำนวณ'!X52</f>
        <v>1599.2481279714875</v>
      </c>
      <c r="AE52" s="263">
        <f>+'7.รายจ่าย'!S51/'8.คำนวณ'!X52</f>
        <v>910.14607931837872</v>
      </c>
      <c r="AF52" s="263">
        <f>+'7.รายจ่าย'!T51/'8.คำนวณ'!X52</f>
        <v>418.60601800431368</v>
      </c>
      <c r="AG52" s="263">
        <f>+'7.รายจ่าย'!U51/'8.คำนวณ'!X52</f>
        <v>426.95231437942505</v>
      </c>
      <c r="AH52" s="263">
        <f>+'7.รายจ่าย'!V51/'8.คำนวณ'!X52</f>
        <v>159.61542173670099</v>
      </c>
      <c r="AI52" s="263">
        <f>+'7.รายจ่าย'!Y51/'8.คำนวณ'!X52</f>
        <v>435.18070899707709</v>
      </c>
    </row>
    <row r="53" spans="1:35" s="63" customFormat="1" ht="24.6" customHeight="1">
      <c r="A53" s="67" t="s">
        <v>204</v>
      </c>
      <c r="B53" s="294">
        <v>73</v>
      </c>
      <c r="C53" s="237">
        <v>51</v>
      </c>
      <c r="D53" s="237">
        <v>6</v>
      </c>
      <c r="E53" s="212" t="s">
        <v>45</v>
      </c>
      <c r="F53" s="212" t="s">
        <v>187</v>
      </c>
      <c r="G53" s="282" t="s">
        <v>316</v>
      </c>
      <c r="H53" s="248">
        <f>+DATA!G55</f>
        <v>49523</v>
      </c>
      <c r="I53" s="250">
        <f>+DATA!H55</f>
        <v>36493</v>
      </c>
      <c r="J53" s="250">
        <f>+DATA!I55</f>
        <v>773</v>
      </c>
      <c r="K53" s="250">
        <f>+DATA!J55</f>
        <v>2586</v>
      </c>
      <c r="L53" s="250">
        <f>+DATA!K55</f>
        <v>9671</v>
      </c>
      <c r="M53" s="261">
        <f>+'6.รายรับ'!G54/I53</f>
        <v>761.93738059353848</v>
      </c>
      <c r="N53" s="261">
        <f>+('6.รายรับ'!H54+'6.รายรับ'!I54+'6.รายรับ'!J54)/I53</f>
        <v>146.55464280820976</v>
      </c>
      <c r="O53" s="261">
        <f>+'6.รายรับ'!K54/'8.คำนวณ'!J53</f>
        <v>925.44501940491591</v>
      </c>
      <c r="P53" s="261">
        <f>+'6.รายรับ'!L54/'8.คำนวณ'!K53</f>
        <v>1432.1575986078885</v>
      </c>
      <c r="Q53" s="261">
        <f>+'6.รายรับ'!M54/'8.คำนวณ'!H53</f>
        <v>3.9770106819053774</v>
      </c>
      <c r="R53" s="262">
        <f>+'6.รายรับ'!Q54/'8.คำนวณ'!H53</f>
        <v>20.7773256870545</v>
      </c>
      <c r="S53" s="262">
        <f>+'6.รายรับ'!V54/'8.คำนวณ'!I53</f>
        <v>526.91137396212969</v>
      </c>
      <c r="T53" s="66"/>
      <c r="U53" s="281">
        <f>+'2.Hosp. Group'!L54</f>
        <v>21</v>
      </c>
      <c r="V53" s="63">
        <f>+DATA!L55</f>
        <v>52751</v>
      </c>
      <c r="W53" s="63">
        <f>+DATA!M55</f>
        <v>1264.9000000000001</v>
      </c>
      <c r="X53" s="63">
        <f t="shared" si="1"/>
        <v>3776.8523809523808</v>
      </c>
      <c r="Y53" s="263">
        <f>+('7.รายจ่าย'!G52+'7.รายจ่าย'!K52)/'8.คำนวณ'!X53</f>
        <v>9703.4906883913154</v>
      </c>
      <c r="Z53" s="263">
        <f>+'7.รายจ่าย'!L52/'8.คำนวณ'!X53</f>
        <v>24.187972095685623</v>
      </c>
      <c r="AA53" s="263">
        <f>+'7.รายจ่าย'!M52/'8.คำนวณ'!X53</f>
        <v>1671.6925559076026</v>
      </c>
      <c r="AB53" s="263">
        <f>+'7.รายจ่าย'!O52/'8.คำนวณ'!X53</f>
        <v>564.18734572376354</v>
      </c>
      <c r="AC53" s="263">
        <f>+'7.รายจ่าย'!P52/'8.คำนวณ'!X53</f>
        <v>792.23415908182562</v>
      </c>
      <c r="AD53" s="263">
        <f>+'7.รายจ่าย'!R52/'8.คำนวณ'!X53</f>
        <v>452.98774414068652</v>
      </c>
      <c r="AE53" s="263">
        <f>+'7.รายจ่าย'!S52/'8.คำนวณ'!X53</f>
        <v>556.85056705066836</v>
      </c>
      <c r="AF53" s="263">
        <f>+'7.รายจ่าย'!T52/'8.คำนวณ'!X53</f>
        <v>90.165027819839906</v>
      </c>
      <c r="AG53" s="263">
        <f>+'7.รายจ่าย'!U52/'8.คำนวณ'!X53</f>
        <v>438.40085684854739</v>
      </c>
      <c r="AH53" s="263">
        <f>+'7.รายจ่าย'!V52/'8.คำนวณ'!X53</f>
        <v>54.181500720554659</v>
      </c>
      <c r="AI53" s="263">
        <f>+'7.รายจ่าย'!Y52/'8.คำนวณ'!X53</f>
        <v>110.84229876478146</v>
      </c>
    </row>
    <row r="54" spans="1:35" s="63" customFormat="1">
      <c r="A54" s="67" t="s">
        <v>171</v>
      </c>
      <c r="B54" s="294">
        <v>24</v>
      </c>
      <c r="C54" s="237">
        <v>52</v>
      </c>
      <c r="D54" s="237">
        <v>6</v>
      </c>
      <c r="E54" s="212" t="s">
        <v>53</v>
      </c>
      <c r="F54" s="212" t="s">
        <v>204</v>
      </c>
      <c r="G54" s="282" t="s">
        <v>335</v>
      </c>
      <c r="H54" s="248">
        <f>+DATA!G56</f>
        <v>42281</v>
      </c>
      <c r="I54" s="250">
        <f>+DATA!H56</f>
        <v>35158</v>
      </c>
      <c r="J54" s="250">
        <f>+DATA!I56</f>
        <v>754</v>
      </c>
      <c r="K54" s="250">
        <f>+DATA!J56</f>
        <v>1473</v>
      </c>
      <c r="L54" s="250">
        <f>+DATA!K56</f>
        <v>4896</v>
      </c>
      <c r="M54" s="261">
        <f>+'6.รายรับ'!G55/I54</f>
        <v>1013.5720902781727</v>
      </c>
      <c r="N54" s="261">
        <f>+('6.รายรับ'!H55+'6.รายรับ'!I55+'6.รายรับ'!J55)/I54</f>
        <v>324.03212327208604</v>
      </c>
      <c r="O54" s="261">
        <f>+'6.รายรับ'!K55/'8.คำนวณ'!J54</f>
        <v>787.48017241379296</v>
      </c>
      <c r="P54" s="261">
        <f>+'6.รายรับ'!L55/'8.คำนวณ'!K54</f>
        <v>3313.243679565513</v>
      </c>
      <c r="Q54" s="261">
        <f>+'6.รายรับ'!M55/'8.คำนวณ'!H54</f>
        <v>4.3428726851304367</v>
      </c>
      <c r="R54" s="262">
        <f>+'6.รายรับ'!Q55/'8.คำนวณ'!H54</f>
        <v>63.22957262127197</v>
      </c>
      <c r="S54" s="262">
        <f>+'6.รายรับ'!V55/'8.คำนวณ'!I54</f>
        <v>472.08167842311849</v>
      </c>
      <c r="T54" s="66"/>
      <c r="U54" s="281">
        <f>+'2.Hosp. Group'!L55</f>
        <v>21</v>
      </c>
      <c r="V54" s="63">
        <f>+DATA!L56</f>
        <v>49973</v>
      </c>
      <c r="W54" s="63">
        <f>+DATA!M56</f>
        <v>1692.15</v>
      </c>
      <c r="X54" s="63">
        <f t="shared" si="1"/>
        <v>4071.8166666666666</v>
      </c>
      <c r="Y54" s="263">
        <f>+('7.รายจ่าย'!G53+'7.รายจ่าย'!K53)/'8.คำนวณ'!X54</f>
        <v>9051.2410103598322</v>
      </c>
      <c r="Z54" s="263">
        <f>+'7.รายจ่าย'!L53/'8.คำนวณ'!X54</f>
        <v>54.316777523546001</v>
      </c>
      <c r="AA54" s="263">
        <f>+'7.รายจ่าย'!M53/'8.คำนวณ'!X54</f>
        <v>1228.2507783176225</v>
      </c>
      <c r="AB54" s="263">
        <f>+'7.รายจ่าย'!O53/'8.คำนวณ'!X54</f>
        <v>714.41028124219747</v>
      </c>
      <c r="AC54" s="263">
        <f>+'7.รายจ่าย'!P53/'8.คำนวณ'!X54</f>
        <v>637.60363310397906</v>
      </c>
      <c r="AD54" s="263">
        <f>+'7.รายจ่าย'!R53/'8.คำนวณ'!X54</f>
        <v>616.51099877614001</v>
      </c>
      <c r="AE54" s="263">
        <f>+'7.รายจ่าย'!S53/'8.คำนวณ'!X54</f>
        <v>555.41252839641606</v>
      </c>
      <c r="AF54" s="263">
        <f>+'7.รายจ่าย'!T53/'8.คำนวณ'!X54</f>
        <v>235.5438809049196</v>
      </c>
      <c r="AG54" s="263">
        <f>+'7.รายจ่าย'!U53/'8.คำนวณ'!X54</f>
        <v>424.18440990712577</v>
      </c>
      <c r="AH54" s="263">
        <f>+'7.รายจ่าย'!V53/'8.คำนวณ'!X54</f>
        <v>77.285753697162193</v>
      </c>
      <c r="AI54" s="263">
        <f>+'7.รายจ่าย'!Y53/'8.คำนวณ'!X54</f>
        <v>419.55548096877317</v>
      </c>
    </row>
    <row r="55" spans="1:35" s="63" customFormat="1">
      <c r="A55" s="67" t="s">
        <v>179</v>
      </c>
      <c r="B55" s="294">
        <v>14</v>
      </c>
      <c r="C55" s="237">
        <v>53</v>
      </c>
      <c r="D55" s="237">
        <v>6</v>
      </c>
      <c r="E55" s="212" t="s">
        <v>55</v>
      </c>
      <c r="F55" s="212" t="s">
        <v>171</v>
      </c>
      <c r="G55" s="282" t="s">
        <v>298</v>
      </c>
      <c r="H55" s="248">
        <f>+DATA!G57</f>
        <v>44166</v>
      </c>
      <c r="I55" s="250">
        <f>+DATA!H57</f>
        <v>41639</v>
      </c>
      <c r="J55" s="250">
        <f>+DATA!I57</f>
        <v>1449</v>
      </c>
      <c r="K55" s="250">
        <f>+DATA!J57</f>
        <v>1982</v>
      </c>
      <c r="L55" s="250">
        <f>+DATA!K57</f>
        <v>-904</v>
      </c>
      <c r="M55" s="261">
        <f>+'6.รายรับ'!G56/I55</f>
        <v>891.9068659189702</v>
      </c>
      <c r="N55" s="261">
        <f>+('6.รายรับ'!H56+'6.รายรับ'!I56+'6.รายรับ'!J56)/I55</f>
        <v>204.9571043973198</v>
      </c>
      <c r="O55" s="261">
        <f>+'6.รายรับ'!K56/'8.คำนวณ'!J55</f>
        <v>618.43027605244981</v>
      </c>
      <c r="P55" s="261">
        <f>+'6.รายรับ'!L56/'8.คำนวณ'!K55</f>
        <v>1821.1276538849647</v>
      </c>
      <c r="Q55" s="261">
        <f>+'6.รายรับ'!M56/'8.คำนวณ'!H55</f>
        <v>11.85997939591541</v>
      </c>
      <c r="R55" s="262">
        <f>+'6.รายรับ'!Q56/'8.คำนวณ'!H55</f>
        <v>47.157855590273066</v>
      </c>
      <c r="S55" s="262">
        <f>+'6.รายรับ'!V56/'8.คำนวณ'!I55</f>
        <v>421.9843329570835</v>
      </c>
      <c r="T55" s="66"/>
      <c r="U55" s="281">
        <f>+'2.Hosp. Group'!L56</f>
        <v>21</v>
      </c>
      <c r="V55" s="63">
        <f>+DATA!L57</f>
        <v>57571</v>
      </c>
      <c r="W55" s="63">
        <f>+DATA!M57</f>
        <v>1192.52</v>
      </c>
      <c r="X55" s="63">
        <f t="shared" si="1"/>
        <v>3933.9961904761903</v>
      </c>
      <c r="Y55" s="263">
        <f>+('7.รายจ่าย'!G54+'7.รายจ่าย'!K54)/'8.คำนวณ'!X55</f>
        <v>9107.978352074324</v>
      </c>
      <c r="Z55" s="263">
        <f>+'7.รายจ่าย'!L54/'8.คำนวณ'!X55</f>
        <v>33.255116086974205</v>
      </c>
      <c r="AA55" s="263">
        <f>+'7.รายจ่าย'!M54/'8.คำนวณ'!X55</f>
        <v>1779.319892821936</v>
      </c>
      <c r="AB55" s="263">
        <f>+'7.รายจ่าย'!O54/'8.คำนวณ'!X55</f>
        <v>787.66874190209114</v>
      </c>
      <c r="AC55" s="263">
        <f>+'7.รายจ่าย'!P54/'8.คำนวณ'!X55</f>
        <v>894.58581544127185</v>
      </c>
      <c r="AD55" s="263">
        <f>+'7.รายจ่าย'!R54/'8.คำนวณ'!X55</f>
        <v>568.88857834127714</v>
      </c>
      <c r="AE55" s="263">
        <f>+'7.รายจ่าย'!S54/'8.คำนวณ'!X55</f>
        <v>1388.9517796758705</v>
      </c>
      <c r="AF55" s="263">
        <f>+'7.รายจ่าย'!T54/'8.คำนวณ'!X55</f>
        <v>564.29642849534321</v>
      </c>
      <c r="AG55" s="263">
        <f>+'7.รายจ่าย'!U54/'8.คำนวณ'!X55</f>
        <v>394.07197285881119</v>
      </c>
      <c r="AH55" s="263">
        <f>+'7.รายจ่าย'!V54/'8.คำนวณ'!X55</f>
        <v>54.107446904831534</v>
      </c>
      <c r="AI55" s="263">
        <f>+'7.รายจ่าย'!Y54/'8.คำนวณ'!X55</f>
        <v>345.08814555706834</v>
      </c>
    </row>
    <row r="56" spans="1:35" s="63" customFormat="1">
      <c r="A56" s="67" t="s">
        <v>242</v>
      </c>
      <c r="B56" s="294">
        <v>7</v>
      </c>
      <c r="C56" s="237">
        <v>54</v>
      </c>
      <c r="D56" s="237">
        <v>6</v>
      </c>
      <c r="E56" s="212" t="s">
        <v>51</v>
      </c>
      <c r="F56" s="212" t="s">
        <v>242</v>
      </c>
      <c r="G56" s="282" t="s">
        <v>379</v>
      </c>
      <c r="H56" s="248">
        <f>+DATA!G58</f>
        <v>76638</v>
      </c>
      <c r="I56" s="250">
        <f>+DATA!H58</f>
        <v>54029</v>
      </c>
      <c r="J56" s="250">
        <f>+DATA!I58</f>
        <v>3268</v>
      </c>
      <c r="K56" s="250">
        <f>+DATA!J58</f>
        <v>3607</v>
      </c>
      <c r="L56" s="250">
        <f>+DATA!K58</f>
        <v>15734</v>
      </c>
      <c r="M56" s="261">
        <f>+'6.รายรับ'!G57/I56</f>
        <v>730.81044383571782</v>
      </c>
      <c r="N56" s="261">
        <f>+('6.รายรับ'!H57+'6.รายรับ'!I57+'6.รายรับ'!J57)/I56</f>
        <v>258.32187343833868</v>
      </c>
      <c r="O56" s="261">
        <f>+'6.รายรับ'!K57/'8.คำนวณ'!J56</f>
        <v>142.32434822521415</v>
      </c>
      <c r="P56" s="261">
        <f>+'6.รายรับ'!L57/'8.คำนวณ'!K56</f>
        <v>1233.353629054616</v>
      </c>
      <c r="Q56" s="261">
        <f>+'6.รายรับ'!M57/'8.คำนวณ'!H56</f>
        <v>6.1529658915942482</v>
      </c>
      <c r="R56" s="262">
        <f>+'6.รายรับ'!Q57/'8.คำนวณ'!H56</f>
        <v>17.67468096766617</v>
      </c>
      <c r="S56" s="262">
        <f>+'6.รายรับ'!V57/'8.คำนวณ'!I56</f>
        <v>542.92373262507169</v>
      </c>
      <c r="T56" s="222"/>
      <c r="U56" s="281">
        <f>+'2.Hosp. Group'!L57</f>
        <v>21</v>
      </c>
      <c r="V56" s="63">
        <f>+DATA!L58</f>
        <v>66463</v>
      </c>
      <c r="W56" s="63">
        <f>+DATA!M58</f>
        <v>1671</v>
      </c>
      <c r="X56" s="63">
        <f t="shared" si="1"/>
        <v>4835.9047619047615</v>
      </c>
      <c r="Y56" s="263">
        <f>+('7.รายจ่าย'!G55+'7.รายจ่าย'!K55)/'8.คำนวณ'!X56</f>
        <v>10405.543485140912</v>
      </c>
      <c r="Z56" s="263">
        <f>+'7.รายจ่าย'!L55/'8.คำนวณ'!X56</f>
        <v>79.086524410658384</v>
      </c>
      <c r="AA56" s="263">
        <f>+'7.รายจ่าย'!M55/'8.คำนวณ'!X56</f>
        <v>1478.8135482600392</v>
      </c>
      <c r="AB56" s="263">
        <f>+'7.รายจ่าย'!O55/'8.คำนวณ'!X56</f>
        <v>500.10788447525454</v>
      </c>
      <c r="AC56" s="263">
        <f>+'7.รายจ่าย'!P55/'8.คำนวณ'!X56</f>
        <v>725.12546723910441</v>
      </c>
      <c r="AD56" s="263">
        <f>+'7.รายจ่าย'!R55/'8.คำนวณ'!X56</f>
        <v>863.88199637631215</v>
      </c>
      <c r="AE56" s="263">
        <f>+'7.รายจ่าย'!S55/'8.คำนวณ'!X56</f>
        <v>382.36859719951951</v>
      </c>
      <c r="AF56" s="263">
        <f>+'7.รายจ่าย'!T55/'8.คำนวณ'!X56</f>
        <v>535.17433188254529</v>
      </c>
      <c r="AG56" s="263">
        <f>+'7.รายจ่าย'!U55/'8.คำนวณ'!X56</f>
        <v>297.15985544636357</v>
      </c>
      <c r="AH56" s="263">
        <f>+'7.รายจ่าย'!V55/'8.คำนวณ'!X56</f>
        <v>49.631250369261679</v>
      </c>
      <c r="AI56" s="263">
        <f>+'7.รายจ่าย'!Y55/'8.คำนวณ'!X56</f>
        <v>2390.9574256060819</v>
      </c>
    </row>
    <row r="57" spans="1:35" s="63" customFormat="1">
      <c r="A57" s="67" t="s">
        <v>210</v>
      </c>
      <c r="B57" s="294">
        <v>69</v>
      </c>
      <c r="C57" s="237">
        <v>55</v>
      </c>
      <c r="D57" s="237">
        <v>7</v>
      </c>
      <c r="E57" s="212" t="s">
        <v>45</v>
      </c>
      <c r="F57" s="212" t="s">
        <v>184</v>
      </c>
      <c r="G57" s="282" t="s">
        <v>312</v>
      </c>
      <c r="H57" s="248">
        <f>+DATA!G59</f>
        <v>65343</v>
      </c>
      <c r="I57" s="250">
        <f>+DATA!H59</f>
        <v>51023</v>
      </c>
      <c r="J57" s="250">
        <f>+DATA!I59</f>
        <v>2351</v>
      </c>
      <c r="K57" s="250">
        <f>+DATA!J59</f>
        <v>2041</v>
      </c>
      <c r="L57" s="250">
        <f>+DATA!K59</f>
        <v>9928</v>
      </c>
      <c r="M57" s="261">
        <f>+'6.รายรับ'!G58/I57</f>
        <v>832.25262430668522</v>
      </c>
      <c r="N57" s="261">
        <f>+('6.รายรับ'!H58+'6.รายรับ'!I58+'6.รายรับ'!J58)/I57</f>
        <v>163.30374968151619</v>
      </c>
      <c r="O57" s="261">
        <f>+'6.รายรับ'!K58/'8.คำนวณ'!J57</f>
        <v>730.32590387069342</v>
      </c>
      <c r="P57" s="261">
        <f>+'6.รายรับ'!L58/'8.คำนวณ'!K57</f>
        <v>2029.1397844194021</v>
      </c>
      <c r="Q57" s="261">
        <f>+'6.รายรับ'!M58/'8.คำนวณ'!H57</f>
        <v>10.735549331986594</v>
      </c>
      <c r="R57" s="262">
        <f>+'6.รายรับ'!Q58/'8.คำนวณ'!H57</f>
        <v>20.118618673767656</v>
      </c>
      <c r="S57" s="262">
        <f>+'6.รายรับ'!V58/'8.คำนวณ'!I57</f>
        <v>454.85139760500164</v>
      </c>
      <c r="T57" s="66"/>
      <c r="U57" s="281">
        <f>+'2.Hosp. Group'!L58</f>
        <v>21</v>
      </c>
      <c r="V57" s="63">
        <f>+DATA!L59</f>
        <v>72212</v>
      </c>
      <c r="W57" s="63">
        <f>+DATA!M59</f>
        <v>1700.54</v>
      </c>
      <c r="X57" s="63">
        <f t="shared" si="1"/>
        <v>5139.2066666666669</v>
      </c>
      <c r="Y57" s="263">
        <f>+('7.รายจ่าย'!G56+'7.รายจ่าย'!K56)/'8.คำนวณ'!X57</f>
        <v>8983.5536036041867</v>
      </c>
      <c r="Z57" s="263">
        <f>+'7.รายจ่าย'!L56/'8.คำนวณ'!X57</f>
        <v>36.558152295879644</v>
      </c>
      <c r="AA57" s="263">
        <f>+'7.รายจ่าย'!M56/'8.คำนวณ'!X57</f>
        <v>1689.9234148980192</v>
      </c>
      <c r="AB57" s="263">
        <f>+'7.รายจ่าย'!O56/'8.คำนวณ'!X57</f>
        <v>645.42217605570761</v>
      </c>
      <c r="AC57" s="263">
        <f>+'7.รายจ่าย'!P56/'8.คำนวณ'!X57</f>
        <v>648.40109887258859</v>
      </c>
      <c r="AD57" s="263">
        <f>+'7.รายจ่าย'!R56/'8.คำนวณ'!X57</f>
        <v>668.2354676013548</v>
      </c>
      <c r="AE57" s="263">
        <f>+'7.รายจ่าย'!S56/'8.คำนวณ'!X57</f>
        <v>518.60458682987382</v>
      </c>
      <c r="AF57" s="263">
        <f>+'7.รายจ่าย'!T56/'8.คำนวณ'!X57</f>
        <v>293.82739359252594</v>
      </c>
      <c r="AG57" s="263">
        <f>+'7.รายจ่าย'!U56/'8.คำนวณ'!X57</f>
        <v>409.88555367170801</v>
      </c>
      <c r="AH57" s="263">
        <f>+'7.รายจ่าย'!V56/'8.คำนวณ'!X57</f>
        <v>5.8374768608903315E-3</v>
      </c>
      <c r="AI57" s="263">
        <f>+'7.รายจ่าย'!Y56/'8.คำนวณ'!X57</f>
        <v>109.42904157710463</v>
      </c>
    </row>
    <row r="58" spans="1:35" s="63" customFormat="1">
      <c r="A58" s="67" t="s">
        <v>192</v>
      </c>
      <c r="B58" s="294">
        <v>70</v>
      </c>
      <c r="C58" s="237">
        <v>56</v>
      </c>
      <c r="D58" s="237">
        <v>7</v>
      </c>
      <c r="E58" s="212" t="s">
        <v>45</v>
      </c>
      <c r="F58" s="212" t="s">
        <v>185</v>
      </c>
      <c r="G58" s="282" t="s">
        <v>313</v>
      </c>
      <c r="H58" s="248">
        <f>+DATA!G60</f>
        <v>62332</v>
      </c>
      <c r="I58" s="250">
        <f>+DATA!H60</f>
        <v>49182</v>
      </c>
      <c r="J58" s="250">
        <f>+DATA!I60</f>
        <v>1692</v>
      </c>
      <c r="K58" s="250">
        <f>+DATA!J60</f>
        <v>1564</v>
      </c>
      <c r="L58" s="250">
        <f>+DATA!K60</f>
        <v>9894</v>
      </c>
      <c r="M58" s="261">
        <f>+'6.รายรับ'!G59/I58</f>
        <v>695.97085356431216</v>
      </c>
      <c r="N58" s="261">
        <f>+('6.รายรับ'!H59+'6.รายรับ'!I59+'6.รายรับ'!J59)/I58</f>
        <v>200.13325566264083</v>
      </c>
      <c r="O58" s="261">
        <f>+'6.รายรับ'!K59/'8.คำนวณ'!J58</f>
        <v>631.1081382978723</v>
      </c>
      <c r="P58" s="261">
        <f>+'6.รายรับ'!L59/'8.คำนวณ'!K58</f>
        <v>2167.0052621483378</v>
      </c>
      <c r="Q58" s="261">
        <f>+'6.รายรับ'!M59/'8.คำนวณ'!H58</f>
        <v>2.6448854520952318</v>
      </c>
      <c r="R58" s="262">
        <f>+'6.รายรับ'!Q59/'8.คำนวณ'!H58</f>
        <v>24.239139446833089</v>
      </c>
      <c r="S58" s="262">
        <f>+'6.รายรับ'!V59/'8.คำนวณ'!I58</f>
        <v>484.73045260461146</v>
      </c>
      <c r="T58" s="66"/>
      <c r="U58" s="281">
        <f>+'2.Hosp. Group'!L59</f>
        <v>21</v>
      </c>
      <c r="V58" s="63">
        <f>+DATA!L60</f>
        <v>57298</v>
      </c>
      <c r="W58" s="63">
        <f>+DATA!M60</f>
        <v>1580.27</v>
      </c>
      <c r="X58" s="63">
        <f t="shared" si="1"/>
        <v>4308.7461904761903</v>
      </c>
      <c r="Y58" s="263">
        <f>+('7.รายจ่าย'!G57+'7.รายจ่าย'!K57)/'8.คำนวณ'!X58</f>
        <v>10563.011989566738</v>
      </c>
      <c r="Z58" s="263">
        <f>+'7.รายจ่าย'!L57/'8.คำนวณ'!X58</f>
        <v>64.347248072497507</v>
      </c>
      <c r="AA58" s="263">
        <f>+'7.รายจ่าย'!M57/'8.คำนวณ'!X58</f>
        <v>1417.4847902389461</v>
      </c>
      <c r="AB58" s="263">
        <f>+'7.รายจ่าย'!O57/'8.คำนวณ'!X58</f>
        <v>734.23615366176023</v>
      </c>
      <c r="AC58" s="263">
        <f>+'7.รายจ่าย'!P57/'8.คำนวณ'!X58</f>
        <v>636.1402549211366</v>
      </c>
      <c r="AD58" s="263">
        <f>+'7.รายจ่าย'!R57/'8.คำนวณ'!X58</f>
        <v>738.73917127808807</v>
      </c>
      <c r="AE58" s="263">
        <f>+'7.รายจ่าย'!S57/'8.คำนวณ'!X58</f>
        <v>268.70539103906816</v>
      </c>
      <c r="AF58" s="263">
        <f>+'7.รายจ่าย'!T57/'8.คำนวณ'!X58</f>
        <v>125.33112328445564</v>
      </c>
      <c r="AG58" s="263">
        <f>+'7.รายจ่าย'!U57/'8.คำนวณ'!X58</f>
        <v>317.53021401541298</v>
      </c>
      <c r="AH58" s="263">
        <f>+'7.รายจ่าย'!V57/'8.คำนวณ'!X58</f>
        <v>28.051318099718991</v>
      </c>
      <c r="AI58" s="263">
        <f>+'7.รายจ่าย'!Y57/'8.คำนวณ'!X58</f>
        <v>330.95197232826655</v>
      </c>
    </row>
    <row r="59" spans="1:35" s="63" customFormat="1">
      <c r="A59" s="67" t="s">
        <v>185</v>
      </c>
      <c r="B59" s="294">
        <v>78</v>
      </c>
      <c r="C59" s="237">
        <v>57</v>
      </c>
      <c r="D59" s="237">
        <v>7</v>
      </c>
      <c r="E59" s="212" t="s">
        <v>45</v>
      </c>
      <c r="F59" s="212" t="s">
        <v>192</v>
      </c>
      <c r="G59" s="282" t="s">
        <v>321</v>
      </c>
      <c r="H59" s="248">
        <f>+DATA!G61</f>
        <v>58586</v>
      </c>
      <c r="I59" s="250">
        <f>+DATA!H61</f>
        <v>43198</v>
      </c>
      <c r="J59" s="250">
        <f>+DATA!I61</f>
        <v>1767</v>
      </c>
      <c r="K59" s="250">
        <f>+DATA!J61</f>
        <v>2378</v>
      </c>
      <c r="L59" s="250">
        <f>+DATA!K61</f>
        <v>11243</v>
      </c>
      <c r="M59" s="261">
        <f>+'6.รายรับ'!G60/I59</f>
        <v>870.79044122413063</v>
      </c>
      <c r="N59" s="261">
        <f>+('6.รายรับ'!H60+'6.รายรับ'!I60+'6.รายรับ'!J60)/I59</f>
        <v>408.86032478355486</v>
      </c>
      <c r="O59" s="261">
        <f>+'6.รายรับ'!K60/'8.คำนวณ'!J59</f>
        <v>513.35869269949058</v>
      </c>
      <c r="P59" s="261">
        <f>+'6.รายรับ'!L60/'8.คำนวณ'!K59</f>
        <v>4231.7788309503785</v>
      </c>
      <c r="Q59" s="261">
        <f>+'6.รายรับ'!M60/'8.คำนวณ'!H59</f>
        <v>5.8184207831222476</v>
      </c>
      <c r="R59" s="262">
        <f>+'6.รายรับ'!Q60/'8.คำนวณ'!H59</f>
        <v>39.84049090226334</v>
      </c>
      <c r="S59" s="262">
        <f>+'6.รายรับ'!V60/'8.คำนวณ'!I59</f>
        <v>540.55704731700541</v>
      </c>
      <c r="T59" s="66"/>
      <c r="U59" s="281">
        <f>+'2.Hosp. Group'!L60</f>
        <v>21</v>
      </c>
      <c r="V59" s="63">
        <f>+DATA!L61</f>
        <v>71705</v>
      </c>
      <c r="W59" s="63">
        <f>+DATA!M61</f>
        <v>1773.98</v>
      </c>
      <c r="X59" s="63">
        <f t="shared" si="1"/>
        <v>5188.5038095238097</v>
      </c>
      <c r="Y59" s="263">
        <f>+('7.รายจ่าย'!G58+'7.รายจ่าย'!K58)/'8.คำนวณ'!X59</f>
        <v>8429.8675891334115</v>
      </c>
      <c r="Z59" s="263">
        <f>+'7.รายจ่าย'!L58/'8.คำนวณ'!X59</f>
        <v>9.8801122408166471</v>
      </c>
      <c r="AA59" s="263">
        <f>+'7.รายจ่าย'!M58/'8.คำนวณ'!X59</f>
        <v>1475.714593472125</v>
      </c>
      <c r="AB59" s="263">
        <f>+'7.รายจ่าย'!O58/'8.คำนวณ'!X59</f>
        <v>514.48714465625369</v>
      </c>
      <c r="AC59" s="263">
        <f>+'7.รายจ่าย'!P58/'8.คำนวณ'!X59</f>
        <v>819.3169275884469</v>
      </c>
      <c r="AD59" s="263">
        <f>+'7.รายจ่าย'!R58/'8.คำนวณ'!X59</f>
        <v>1934.4307122945249</v>
      </c>
      <c r="AE59" s="263">
        <f>+'7.รายจ่าย'!S58/'8.คำนวณ'!X59</f>
        <v>2479.1480014699164</v>
      </c>
      <c r="AF59" s="263">
        <f>+'7.รายจ่าย'!T58/'8.คำนวณ'!X59</f>
        <v>214.70929595448104</v>
      </c>
      <c r="AG59" s="263">
        <f>+'7.รายจ่าย'!U58/'8.คำนวณ'!X59</f>
        <v>363.45688646089184</v>
      </c>
      <c r="AH59" s="263">
        <f>+'7.รายจ่าย'!V58/'8.คำนวณ'!X59</f>
        <v>0.17789714219843908</v>
      </c>
      <c r="AI59" s="263">
        <f>+'7.รายจ่าย'!Y58/'8.คำนวณ'!X59</f>
        <v>687.8536474135401</v>
      </c>
    </row>
    <row r="60" spans="1:35" s="63" customFormat="1">
      <c r="A60" s="67" t="s">
        <v>184</v>
      </c>
      <c r="B60" s="294">
        <v>80</v>
      </c>
      <c r="C60" s="237">
        <v>58</v>
      </c>
      <c r="D60" s="237">
        <v>7</v>
      </c>
      <c r="E60" s="212" t="s">
        <v>45</v>
      </c>
      <c r="F60" s="212" t="s">
        <v>194</v>
      </c>
      <c r="G60" s="282" t="s">
        <v>323</v>
      </c>
      <c r="H60" s="248">
        <f>+DATA!G62</f>
        <v>58641</v>
      </c>
      <c r="I60" s="250">
        <f>+DATA!H62</f>
        <v>46721</v>
      </c>
      <c r="J60" s="250">
        <f>+DATA!I62</f>
        <v>1384</v>
      </c>
      <c r="K60" s="250">
        <f>+DATA!J62</f>
        <v>695</v>
      </c>
      <c r="L60" s="250">
        <f>+DATA!K62</f>
        <v>9841</v>
      </c>
      <c r="M60" s="261">
        <f>+'6.รายรับ'!G61/I60</f>
        <v>842.11069219408841</v>
      </c>
      <c r="N60" s="261">
        <f>+('6.รายรับ'!H61+'6.รายรับ'!I61+'6.รายรับ'!J61)/I60</f>
        <v>381.28619721324463</v>
      </c>
      <c r="O60" s="261">
        <f>+'6.รายรับ'!K61/'8.คำนวณ'!J60</f>
        <v>738.94524566473979</v>
      </c>
      <c r="P60" s="261">
        <f>+'6.รายรับ'!L61/'8.คำนวณ'!K60</f>
        <v>4695.0460000000003</v>
      </c>
      <c r="Q60" s="261">
        <f>+'6.รายรับ'!M61/'8.คำนวณ'!H60</f>
        <v>6.2875633089476644</v>
      </c>
      <c r="R60" s="262">
        <f>+'6.รายรับ'!Q61/'8.คำนวณ'!H60</f>
        <v>44.126091471837107</v>
      </c>
      <c r="S60" s="262">
        <f>+'6.รายรับ'!V61/'8.คำนวณ'!I60</f>
        <v>561.74551550694548</v>
      </c>
      <c r="T60" s="66"/>
      <c r="U60" s="281">
        <f>+'2.Hosp. Group'!L61</f>
        <v>21</v>
      </c>
      <c r="V60" s="63">
        <f>+DATA!L62</f>
        <v>74337</v>
      </c>
      <c r="W60" s="63">
        <f>+DATA!M62</f>
        <v>1893.71</v>
      </c>
      <c r="X60" s="63">
        <f t="shared" si="1"/>
        <v>5433.5671428571422</v>
      </c>
      <c r="Y60" s="263">
        <f>+('7.รายจ่าย'!G59+'7.รายจ่าย'!K59)/'8.คำนวณ'!X60</f>
        <v>9591.4456359502856</v>
      </c>
      <c r="Z60" s="263">
        <f>+'7.รายจ่าย'!L59/'8.คำนวณ'!X60</f>
        <v>94.605036891050531</v>
      </c>
      <c r="AA60" s="263">
        <f>+'7.รายจ่าย'!M59/'8.คำนวณ'!X60</f>
        <v>1391.1446663425791</v>
      </c>
      <c r="AB60" s="263">
        <f>+'7.รายจ่าย'!O59/'8.คำนวณ'!X60</f>
        <v>343.17000802156548</v>
      </c>
      <c r="AC60" s="263">
        <f>+'7.รายจ่าย'!P59/'8.คำนวณ'!X60</f>
        <v>785.27327772310593</v>
      </c>
      <c r="AD60" s="263">
        <f>+'7.รายจ่าย'!R59/'8.คำนวณ'!X60</f>
        <v>480.85501684370996</v>
      </c>
      <c r="AE60" s="263">
        <f>+'7.รายจ่าย'!S59/'8.คำนวณ'!X60</f>
        <v>323.85663666883397</v>
      </c>
      <c r="AF60" s="263">
        <f>+'7.รายจ่าย'!T59/'8.คำนวณ'!X60</f>
        <v>78.918597806176805</v>
      </c>
      <c r="AG60" s="263">
        <f>+'7.รายจ่าย'!U59/'8.คำนวณ'!X60</f>
        <v>415.41205632606005</v>
      </c>
      <c r="AH60" s="263">
        <f>+'7.รายจ่าย'!V59/'8.คำนวณ'!X60</f>
        <v>27.791667247272713</v>
      </c>
      <c r="AI60" s="263">
        <f>+'7.รายจ่าย'!Y59/'8.คำนวณ'!X60</f>
        <v>581.97066436492537</v>
      </c>
    </row>
    <row r="61" spans="1:35" s="63" customFormat="1">
      <c r="A61" s="67" t="s">
        <v>194</v>
      </c>
      <c r="B61" s="294">
        <v>31</v>
      </c>
      <c r="C61" s="237">
        <v>59</v>
      </c>
      <c r="D61" s="237">
        <v>7</v>
      </c>
      <c r="E61" s="212" t="s">
        <v>53</v>
      </c>
      <c r="F61" s="212" t="s">
        <v>210</v>
      </c>
      <c r="G61" s="282" t="s">
        <v>342</v>
      </c>
      <c r="H61" s="248">
        <f>+DATA!G63</f>
        <v>41941</v>
      </c>
      <c r="I61" s="250">
        <f>+DATA!H63</f>
        <v>31737</v>
      </c>
      <c r="J61" s="250">
        <f>+DATA!I63</f>
        <v>2745</v>
      </c>
      <c r="K61" s="250">
        <f>+DATA!J63</f>
        <v>1184</v>
      </c>
      <c r="L61" s="250">
        <f>+DATA!K63</f>
        <v>6275</v>
      </c>
      <c r="M61" s="261">
        <f>+'6.รายรับ'!G62/I61</f>
        <v>967.44643318524129</v>
      </c>
      <c r="N61" s="261">
        <f>+('6.รายรับ'!H62+'6.รายรับ'!I62+'6.รายรับ'!J62)/I61</f>
        <v>384.86287645335096</v>
      </c>
      <c r="O61" s="261">
        <f>+'6.รายรับ'!K62/'8.คำนวณ'!J61</f>
        <v>215.3754426229508</v>
      </c>
      <c r="P61" s="261">
        <f>+'6.รายรับ'!L62/'8.คำนวณ'!K61</f>
        <v>1930.6257770270265</v>
      </c>
      <c r="Q61" s="261">
        <f>+'6.รายรับ'!M62/'8.คำนวณ'!H61</f>
        <v>4.7939605636489357</v>
      </c>
      <c r="R61" s="262">
        <f>+'6.รายรับ'!Q62/'8.คำนวณ'!H61</f>
        <v>20.779250613957704</v>
      </c>
      <c r="S61" s="262">
        <f>+'6.รายรับ'!V62/'8.คำนวณ'!I61</f>
        <v>551.46825471846739</v>
      </c>
      <c r="T61" s="66"/>
      <c r="U61" s="281">
        <f>+'2.Hosp. Group'!L62</f>
        <v>21</v>
      </c>
      <c r="V61" s="63">
        <f>+DATA!L63</f>
        <v>68110</v>
      </c>
      <c r="W61" s="63">
        <f>+DATA!M63</f>
        <v>1262.97</v>
      </c>
      <c r="X61" s="63">
        <f t="shared" si="1"/>
        <v>4506.3033333333333</v>
      </c>
      <c r="Y61" s="263">
        <f>+('7.รายจ่าย'!G60+'7.รายจ่าย'!K60)/'8.คำนวณ'!X61</f>
        <v>8627.3835301810559</v>
      </c>
      <c r="Z61" s="263">
        <f>+'7.รายจ่าย'!L60/'8.คำนวณ'!X61</f>
        <v>39.866823582670499</v>
      </c>
      <c r="AA61" s="263">
        <f>+'7.รายจ่าย'!M60/'8.คำนวณ'!X61</f>
        <v>1455.8894740774219</v>
      </c>
      <c r="AB61" s="263">
        <f>+'7.รายจ่าย'!O60/'8.คำนวณ'!X61</f>
        <v>577.58735208681765</v>
      </c>
      <c r="AC61" s="263">
        <f>+'7.รายจ่าย'!P60/'8.คำนวณ'!X61</f>
        <v>1047.2825841728363</v>
      </c>
      <c r="AD61" s="263">
        <f>+'7.รายจ่าย'!R60/'8.คำนวณ'!X61</f>
        <v>940.39654824242484</v>
      </c>
      <c r="AE61" s="263">
        <f>+'7.รายจ่าย'!S60/'8.คำนวณ'!X61</f>
        <v>351.43411414085898</v>
      </c>
      <c r="AF61" s="263">
        <f>+'7.รายจ่าย'!T60/'8.คำนวณ'!X61</f>
        <v>136.46580234649096</v>
      </c>
      <c r="AG61" s="263">
        <f>+'7.รายจ่าย'!U60/'8.คำนวณ'!X61</f>
        <v>369.11604855716917</v>
      </c>
      <c r="AH61" s="263">
        <f>+'7.รายจ่าย'!V60/'8.คำนวณ'!X61</f>
        <v>131.73788049480319</v>
      </c>
      <c r="AI61" s="263">
        <f>+'7.รายจ่าย'!Y60/'8.คำนวณ'!X61</f>
        <v>207.39332904797797</v>
      </c>
    </row>
    <row r="62" spans="1:35" s="63" customFormat="1">
      <c r="A62" s="67" t="s">
        <v>203</v>
      </c>
      <c r="B62" s="294">
        <v>63</v>
      </c>
      <c r="C62" s="237">
        <v>60</v>
      </c>
      <c r="D62" s="237">
        <v>8</v>
      </c>
      <c r="E62" s="212" t="s">
        <v>88</v>
      </c>
      <c r="F62" s="212" t="s">
        <v>178</v>
      </c>
      <c r="G62" s="282" t="s">
        <v>306</v>
      </c>
      <c r="H62" s="248">
        <f>+DATA!G64</f>
        <v>92282</v>
      </c>
      <c r="I62" s="250">
        <f>+DATA!H64</f>
        <v>69140</v>
      </c>
      <c r="J62" s="250">
        <f>+DATA!I64</f>
        <v>8865</v>
      </c>
      <c r="K62" s="250">
        <f>+DATA!J64</f>
        <v>4208</v>
      </c>
      <c r="L62" s="250">
        <f>+DATA!K64</f>
        <v>10069</v>
      </c>
      <c r="M62" s="261">
        <f>+'6.รายรับ'!G63/I62</f>
        <v>766.18364608041657</v>
      </c>
      <c r="N62" s="261">
        <f>+('6.รายรับ'!H63+'6.รายรับ'!I63+'6.รายรับ'!J63)/I62</f>
        <v>136.63991162857971</v>
      </c>
      <c r="O62" s="261">
        <f>+'6.รายรับ'!K63/'8.คำนวณ'!J62</f>
        <v>126.60669148336157</v>
      </c>
      <c r="P62" s="261">
        <f>+'6.รายรับ'!L63/'8.คำนวณ'!K62</f>
        <v>1363.9545912547528</v>
      </c>
      <c r="Q62" s="261">
        <f>+'6.รายรับ'!M63/'8.คำนวณ'!H62</f>
        <v>1.0484493183936197</v>
      </c>
      <c r="R62" s="262">
        <f>+'6.รายรับ'!Q63/'8.คำนวณ'!H62</f>
        <v>27.147517934158341</v>
      </c>
      <c r="S62" s="262">
        <f>+'6.รายรับ'!V63/'8.คำนวณ'!I62</f>
        <v>413.17228623083599</v>
      </c>
      <c r="T62" s="66"/>
      <c r="U62" s="281">
        <f>+'2.Hosp. Group'!L63</f>
        <v>17</v>
      </c>
      <c r="V62" s="63">
        <f>+DATA!L64</f>
        <v>87729</v>
      </c>
      <c r="W62" s="63">
        <f>+DATA!M64</f>
        <v>1726.19</v>
      </c>
      <c r="X62" s="63">
        <f t="shared" si="1"/>
        <v>6886.7194117647068</v>
      </c>
      <c r="Y62" s="263">
        <f>+('7.รายจ่าย'!G61+'7.รายจ่าย'!K61)/'8.คำนวณ'!X62</f>
        <v>7945.3057048506735</v>
      </c>
      <c r="Z62" s="263">
        <f>+'7.รายจ่าย'!L61/'8.คำนวณ'!X62</f>
        <v>22.655344391331891</v>
      </c>
      <c r="AA62" s="263">
        <f>+'7.รายจ่าย'!M61/'8.คำนวณ'!X62</f>
        <v>1745.7396317703731</v>
      </c>
      <c r="AB62" s="263">
        <f>+'7.รายจ่าย'!O61/'8.คำนวณ'!X62</f>
        <v>673.32328104997987</v>
      </c>
      <c r="AC62" s="263">
        <f>+'7.รายจ่าย'!P61/'8.คำนวณ'!X62</f>
        <v>591.75824457696626</v>
      </c>
      <c r="AD62" s="263">
        <f>+'7.รายจ่าย'!R61/'8.คำนวณ'!X62</f>
        <v>585.6353829531912</v>
      </c>
      <c r="AE62" s="263">
        <f>+'7.รายจ่าย'!S61/'8.คำนวณ'!X62</f>
        <v>935.10642077253021</v>
      </c>
      <c r="AF62" s="263">
        <f>+'7.รายจ่าย'!T61/'8.คำนวณ'!X62</f>
        <v>132.00238686173719</v>
      </c>
      <c r="AG62" s="263">
        <f>+'7.รายจ่าย'!U61/'8.คำนวณ'!X62</f>
        <v>409.58754398811755</v>
      </c>
      <c r="AH62" s="263">
        <f>+'7.รายจ่าย'!V61/'8.คำนวณ'!X62</f>
        <v>52.104504125288706</v>
      </c>
      <c r="AI62" s="263">
        <f>+'7.รายจ่าย'!Y61/'8.คำนวณ'!X62</f>
        <v>86.439415403372706</v>
      </c>
    </row>
    <row r="63" spans="1:35" s="63" customFormat="1">
      <c r="A63" s="67" t="s">
        <v>178</v>
      </c>
      <c r="B63" s="294">
        <v>23</v>
      </c>
      <c r="C63" s="237">
        <v>61</v>
      </c>
      <c r="D63" s="237">
        <v>8</v>
      </c>
      <c r="E63" s="212" t="s">
        <v>53</v>
      </c>
      <c r="F63" s="212" t="s">
        <v>203</v>
      </c>
      <c r="G63" s="282" t="s">
        <v>334</v>
      </c>
      <c r="H63" s="248">
        <f>+DATA!G65</f>
        <v>60627</v>
      </c>
      <c r="I63" s="250">
        <f>+DATA!H65</f>
        <v>47483</v>
      </c>
      <c r="J63" s="250">
        <f>+DATA!I65</f>
        <v>2844</v>
      </c>
      <c r="K63" s="250">
        <f>+DATA!J65</f>
        <v>3274</v>
      </c>
      <c r="L63" s="250">
        <f>+DATA!K65</f>
        <v>7026</v>
      </c>
      <c r="M63" s="261">
        <f>+'6.รายรับ'!G64/I63</f>
        <v>984.30375418570861</v>
      </c>
      <c r="N63" s="261">
        <f>+('6.รายรับ'!H64+'6.รายรับ'!I64+'6.รายรับ'!J64)/I63</f>
        <v>130.06939030811029</v>
      </c>
      <c r="O63" s="261">
        <f>+'6.รายรับ'!K64/'8.คำนวณ'!J63</f>
        <v>413.21030590717294</v>
      </c>
      <c r="P63" s="261">
        <f>+'6.รายรับ'!L64/'8.คำนวณ'!K63</f>
        <v>1619.887486255345</v>
      </c>
      <c r="Q63" s="261">
        <f>+'6.รายรับ'!M64/'8.คำนวณ'!H63</f>
        <v>12.069061639203655</v>
      </c>
      <c r="R63" s="262">
        <f>+'6.รายรับ'!Q64/'8.คำนวณ'!H63</f>
        <v>80.789634156398975</v>
      </c>
      <c r="S63" s="262">
        <f>+'6.รายรับ'!V64/'8.คำนวณ'!I63</f>
        <v>464.94663985005161</v>
      </c>
      <c r="T63" s="66"/>
      <c r="U63" s="281">
        <f>+'2.Hosp. Group'!L64</f>
        <v>17</v>
      </c>
      <c r="V63" s="63">
        <f>+DATA!L65</f>
        <v>71585</v>
      </c>
      <c r="W63" s="63">
        <f>+DATA!M65</f>
        <v>1322.22</v>
      </c>
      <c r="X63" s="63">
        <f t="shared" si="1"/>
        <v>5533.1023529411768</v>
      </c>
      <c r="Y63" s="263">
        <f>+('7.รายจ่าย'!G62+'7.รายจ่าย'!K62)/'8.คำนวณ'!X63</f>
        <v>8765.4599257899554</v>
      </c>
      <c r="Z63" s="263">
        <f>+'7.รายจ่าย'!L62/'8.คำนวณ'!X63</f>
        <v>42.951455592299347</v>
      </c>
      <c r="AA63" s="263">
        <f>+'7.รายจ่าย'!M62/'8.คำนวณ'!X63</f>
        <v>1646.6424292977217</v>
      </c>
      <c r="AB63" s="263">
        <f>+'7.รายจ่าย'!O62/'8.คำนวณ'!X63</f>
        <v>755.175193493194</v>
      </c>
      <c r="AC63" s="263">
        <f>+'7.รายจ่าย'!P62/'8.คำนวณ'!X63</f>
        <v>733.34559550359688</v>
      </c>
      <c r="AD63" s="263">
        <f>+'7.รายจ่าย'!R62/'8.คำนวณ'!X63</f>
        <v>566.41761892115835</v>
      </c>
      <c r="AE63" s="263">
        <f>+'7.รายจ่าย'!S62/'8.คำนวณ'!X63</f>
        <v>232.86778154665703</v>
      </c>
      <c r="AF63" s="263">
        <f>+'7.รายจ่าย'!T62/'8.คำนวณ'!X63</f>
        <v>70.163730080582383</v>
      </c>
      <c r="AG63" s="263">
        <f>+'7.รายจ่าย'!U62/'8.คำนวณ'!X63</f>
        <v>311.36314676778494</v>
      </c>
      <c r="AH63" s="263">
        <f>+'7.รายจ่าย'!V62/'8.คำนวณ'!X63</f>
        <v>32.689071783365016</v>
      </c>
      <c r="AI63" s="263">
        <f>+'7.รายจ่าย'!Y62/'8.คำนวณ'!X63</f>
        <v>267.0002045443286</v>
      </c>
    </row>
    <row r="64" spans="1:35" s="63" customFormat="1">
      <c r="A64" s="67" t="s">
        <v>172</v>
      </c>
      <c r="B64" s="294">
        <v>15</v>
      </c>
      <c r="C64" s="237">
        <v>62</v>
      </c>
      <c r="D64" s="237">
        <v>8</v>
      </c>
      <c r="E64" s="212" t="s">
        <v>55</v>
      </c>
      <c r="F64" s="212" t="s">
        <v>172</v>
      </c>
      <c r="G64" s="282" t="s">
        <v>299</v>
      </c>
      <c r="H64" s="248">
        <f>+DATA!G66</f>
        <v>71579</v>
      </c>
      <c r="I64" s="250">
        <f>+DATA!H66</f>
        <v>48907</v>
      </c>
      <c r="J64" s="250">
        <f>+DATA!I66</f>
        <v>1457</v>
      </c>
      <c r="K64" s="250">
        <f>+DATA!J66</f>
        <v>2123</v>
      </c>
      <c r="L64" s="250">
        <f>+DATA!K66</f>
        <v>19092</v>
      </c>
      <c r="M64" s="261">
        <f>+'6.รายรับ'!G65/I64</f>
        <v>923.91847813196489</v>
      </c>
      <c r="N64" s="261">
        <f>+('6.รายรับ'!H65+'6.รายรับ'!I65+'6.รายรับ'!J65)/I64</f>
        <v>392.61441204735519</v>
      </c>
      <c r="O64" s="261">
        <f>+'6.รายรับ'!K65/'8.คำนวณ'!J64</f>
        <v>1855.6072065888814</v>
      </c>
      <c r="P64" s="261">
        <f>+'6.รายรับ'!L65/'8.คำนวณ'!K64</f>
        <v>4003.9288553933111</v>
      </c>
      <c r="Q64" s="261">
        <f>+'6.รายรับ'!M65/'8.คำนวณ'!H64</f>
        <v>7.7456237164531494</v>
      </c>
      <c r="R64" s="262">
        <f>+'6.รายรับ'!Q65/'8.คำนวณ'!H64</f>
        <v>22.646809818522193</v>
      </c>
      <c r="S64" s="262">
        <f>+'6.รายรับ'!V65/'8.คำนวณ'!I64</f>
        <v>370.83281534340688</v>
      </c>
      <c r="T64" s="66"/>
      <c r="U64" s="281">
        <f>+'2.Hosp. Group'!L65</f>
        <v>17</v>
      </c>
      <c r="V64" s="63">
        <f>+DATA!L66</f>
        <v>76826</v>
      </c>
      <c r="W64" s="63">
        <f>+DATA!M66</f>
        <v>2784.67</v>
      </c>
      <c r="X64" s="63">
        <f t="shared" si="1"/>
        <v>7303.8464705882352</v>
      </c>
      <c r="Y64" s="263">
        <f>+('7.รายจ่าย'!G63+'7.รายจ่าย'!K63)/'8.คำนวณ'!X64</f>
        <v>6242.6900515514026</v>
      </c>
      <c r="Z64" s="263">
        <f>+'7.รายจ่าย'!L63/'8.คำนวณ'!X64</f>
        <v>30.131383632749834</v>
      </c>
      <c r="AA64" s="263">
        <f>+'7.รายจ่าย'!M63/'8.คำนวณ'!X64</f>
        <v>979.38824683754467</v>
      </c>
      <c r="AB64" s="263">
        <f>+'7.รายจ่าย'!O63/'8.คำนวณ'!X64</f>
        <v>547.30004061518264</v>
      </c>
      <c r="AC64" s="263">
        <f>+'7.รายจ่าย'!P63/'8.คำนวณ'!X64</f>
        <v>369.78433362147052</v>
      </c>
      <c r="AD64" s="263">
        <f>+'7.รายจ่าย'!R63/'8.คำนวณ'!X64</f>
        <v>614.52975470861895</v>
      </c>
      <c r="AE64" s="263">
        <f>+'7.รายจ่าย'!S63/'8.คำนวณ'!X64</f>
        <v>1498.5010013660005</v>
      </c>
      <c r="AF64" s="263">
        <f>+'7.รายจ่าย'!T63/'8.คำนวณ'!X64</f>
        <v>324.89168680579991</v>
      </c>
      <c r="AG64" s="263">
        <f>+'7.รายจ่าย'!U63/'8.คำนวณ'!X64</f>
        <v>233.03767362225497</v>
      </c>
      <c r="AH64" s="263">
        <f>+'7.รายจ่าย'!V63/'8.คำนวณ'!X64</f>
        <v>14.349921020664453</v>
      </c>
      <c r="AI64" s="263">
        <f>+'7.รายจ่าย'!Y63/'8.คำนวณ'!X64</f>
        <v>436.83957800156708</v>
      </c>
    </row>
    <row r="65" spans="1:35" s="63" customFormat="1">
      <c r="A65" s="67" t="s">
        <v>211</v>
      </c>
      <c r="B65" s="294">
        <v>38</v>
      </c>
      <c r="C65" s="237">
        <v>63</v>
      </c>
      <c r="D65" s="237">
        <v>8</v>
      </c>
      <c r="E65" s="212" t="s">
        <v>49</v>
      </c>
      <c r="F65" s="212" t="s">
        <v>224</v>
      </c>
      <c r="G65" s="282" t="s">
        <v>358</v>
      </c>
      <c r="H65" s="248">
        <f>+DATA!G67</f>
        <v>80186</v>
      </c>
      <c r="I65" s="250">
        <f>+DATA!H67</f>
        <v>54535</v>
      </c>
      <c r="J65" s="250">
        <f>+DATA!I67</f>
        <v>2824</v>
      </c>
      <c r="K65" s="250">
        <f>+DATA!J67</f>
        <v>3953</v>
      </c>
      <c r="L65" s="250">
        <f>+DATA!K67</f>
        <v>18874</v>
      </c>
      <c r="M65" s="261">
        <f>+'6.รายรับ'!G66/I65</f>
        <v>932.41259081323926</v>
      </c>
      <c r="N65" s="261">
        <f>+('6.รายรับ'!H66+'6.รายรับ'!I66+'6.รายรับ'!J66)/I65</f>
        <v>394.9576261116714</v>
      </c>
      <c r="O65" s="261">
        <f>+'6.รายรับ'!K66/'8.คำนวณ'!J65</f>
        <v>565.45713881019833</v>
      </c>
      <c r="P65" s="261">
        <f>+'6.รายรับ'!L66/'8.คำนวณ'!K65</f>
        <v>2507.6086390083483</v>
      </c>
      <c r="Q65" s="261">
        <f>+'6.รายรับ'!M66/'8.คำนวณ'!H65</f>
        <v>6.4120371386526331</v>
      </c>
      <c r="R65" s="262">
        <f>+'6.รายรับ'!Q66/'8.คำนวณ'!H65</f>
        <v>38.011351732222586</v>
      </c>
      <c r="S65" s="262">
        <f>+'6.รายรับ'!V66/'8.คำนวณ'!I65</f>
        <v>611.87059173008163</v>
      </c>
      <c r="T65" s="66"/>
      <c r="U65" s="281">
        <f>+'2.Hosp. Group'!L66</f>
        <v>17</v>
      </c>
      <c r="V65" s="63">
        <f>+DATA!L67</f>
        <v>71896</v>
      </c>
      <c r="W65" s="63">
        <f>+DATA!M67</f>
        <v>3394.13</v>
      </c>
      <c r="X65" s="63">
        <f t="shared" si="1"/>
        <v>7623.3064705882352</v>
      </c>
      <c r="Y65" s="263">
        <f>+('7.รายจ่าย'!G64+'7.รายจ่าย'!K64)/'8.คำนวณ'!X65</f>
        <v>8556.6737821268071</v>
      </c>
      <c r="Z65" s="263">
        <f>+'7.รายจ่าย'!L64/'8.คำนวณ'!X65</f>
        <v>44.93644736987293</v>
      </c>
      <c r="AA65" s="263">
        <f>+'7.รายจ่าย'!M64/'8.คำนวณ'!X65</f>
        <v>1640.7970069495088</v>
      </c>
      <c r="AB65" s="263">
        <f>+'7.รายจ่าย'!O64/'8.คำนวณ'!X65</f>
        <v>1141.7598418194484</v>
      </c>
      <c r="AC65" s="263">
        <f>+'7.รายจ่าย'!P64/'8.คำนวณ'!X65</f>
        <v>539.79358771371483</v>
      </c>
      <c r="AD65" s="263">
        <f>+'7.รายจ่าย'!R64/'8.คำนวณ'!X65</f>
        <v>591.99904626840555</v>
      </c>
      <c r="AE65" s="263">
        <f>+'7.รายจ่าย'!S64/'8.คำนวณ'!X65</f>
        <v>1041.6933309237979</v>
      </c>
      <c r="AF65" s="263">
        <f>+'7.รายจ่าย'!T64/'8.คำนวณ'!X65</f>
        <v>148.20721223251823</v>
      </c>
      <c r="AG65" s="263">
        <f>+'7.รายจ่าย'!U64/'8.คำนวณ'!X65</f>
        <v>361.54204879911225</v>
      </c>
      <c r="AH65" s="263">
        <f>+'7.รายจ่าย'!V64/'8.คำนวณ'!X65</f>
        <v>8.8250958110580555</v>
      </c>
      <c r="AI65" s="263">
        <f>+'7.รายจ่าย'!Y64/'8.คำนวณ'!X65</f>
        <v>1226.1821082576412</v>
      </c>
    </row>
    <row r="66" spans="1:35" s="63" customFormat="1">
      <c r="A66" s="67" t="s">
        <v>229</v>
      </c>
      <c r="B66" s="294">
        <v>44</v>
      </c>
      <c r="C66" s="237">
        <v>64</v>
      </c>
      <c r="D66" s="237">
        <v>8</v>
      </c>
      <c r="E66" s="212" t="s">
        <v>49</v>
      </c>
      <c r="F66" s="212" t="s">
        <v>229</v>
      </c>
      <c r="G66" s="282" t="s">
        <v>364</v>
      </c>
      <c r="H66" s="248">
        <f>+DATA!G68</f>
        <v>70847</v>
      </c>
      <c r="I66" s="250">
        <f>+DATA!H68</f>
        <v>52573</v>
      </c>
      <c r="J66" s="250">
        <f>+DATA!I68</f>
        <v>2159</v>
      </c>
      <c r="K66" s="250">
        <f>+DATA!J68</f>
        <v>1886</v>
      </c>
      <c r="L66" s="250">
        <f>+DATA!K68</f>
        <v>14229</v>
      </c>
      <c r="M66" s="261">
        <f>+'6.รายรับ'!G67/I66</f>
        <v>1346.3661322351777</v>
      </c>
      <c r="N66" s="261">
        <f>+('6.รายรับ'!H67+'6.รายรับ'!I67+'6.รายรับ'!J67)/I66</f>
        <v>343.96133034066918</v>
      </c>
      <c r="O66" s="261">
        <f>+'6.รายรับ'!K67/'8.คำนวณ'!J66</f>
        <v>912.46852709587768</v>
      </c>
      <c r="P66" s="261">
        <f>+'6.รายรับ'!L67/'8.คำนวณ'!K66</f>
        <v>6112.2022216330852</v>
      </c>
      <c r="Q66" s="261">
        <f>+'6.รายรับ'!M67/'8.คำนวณ'!H66</f>
        <v>10.910948946320945</v>
      </c>
      <c r="R66" s="262">
        <f>+'6.รายรับ'!Q67/'8.คำนวณ'!H66</f>
        <v>34.286561181136818</v>
      </c>
      <c r="S66" s="262">
        <f>+'6.รายรับ'!V67/'8.คำนวณ'!I66</f>
        <v>490.32478002016245</v>
      </c>
      <c r="T66" s="66"/>
      <c r="U66" s="281">
        <f>+'2.Hosp. Group'!L67</f>
        <v>17</v>
      </c>
      <c r="V66" s="63">
        <f>+DATA!L68</f>
        <v>74089</v>
      </c>
      <c r="W66" s="63">
        <f>+DATA!M68</f>
        <v>4095.05</v>
      </c>
      <c r="X66" s="63">
        <f t="shared" si="1"/>
        <v>8453.2264705882353</v>
      </c>
      <c r="Y66" s="263">
        <f>+('7.รายจ่าย'!G65+'7.รายจ่าย'!K65)/'8.คำนวณ'!X66</f>
        <v>7372.7926262057254</v>
      </c>
      <c r="Z66" s="263">
        <f>+'7.รายจ่าย'!L65/'8.คำนวณ'!X66</f>
        <v>25.981814253311562</v>
      </c>
      <c r="AA66" s="263">
        <f>+'7.รายจ่าย'!M65/'8.คำนวณ'!X66</f>
        <v>1329.0405916710536</v>
      </c>
      <c r="AB66" s="263">
        <f>+'7.รายจ่าย'!O65/'8.คำนวณ'!X66</f>
        <v>604.19502751646871</v>
      </c>
      <c r="AC66" s="263">
        <f>+'7.รายจ่าย'!P65/'8.คำนวณ'!X66</f>
        <v>530.60041814872636</v>
      </c>
      <c r="AD66" s="263">
        <f>+'7.รายจ่าย'!R65/'8.คำนวณ'!X66</f>
        <v>579.16239048299337</v>
      </c>
      <c r="AE66" s="263">
        <f>+'7.รายจ่าย'!S65/'8.คำนวณ'!X66</f>
        <v>677.34049477105327</v>
      </c>
      <c r="AF66" s="263">
        <f>+'7.รายจ่าย'!T65/'8.คำนวณ'!X66</f>
        <v>569.18580340190329</v>
      </c>
      <c r="AG66" s="263">
        <f>+'7.รายจ่าย'!U65/'8.คำนวณ'!X66</f>
        <v>314.34765402837832</v>
      </c>
      <c r="AH66" s="263">
        <f>+'7.รายจ่าย'!V65/'8.คำนวณ'!X66</f>
        <v>10.88153385219775</v>
      </c>
      <c r="AI66" s="263">
        <f>+'7.รายจ่าย'!Y65/'8.คำนวณ'!X66</f>
        <v>597.07403292234039</v>
      </c>
    </row>
    <row r="67" spans="1:35" s="63" customFormat="1">
      <c r="A67" s="67" t="s">
        <v>224</v>
      </c>
      <c r="B67" s="294">
        <v>32</v>
      </c>
      <c r="C67" s="237">
        <v>65</v>
      </c>
      <c r="D67" s="237">
        <v>8</v>
      </c>
      <c r="E67" s="212" t="s">
        <v>53</v>
      </c>
      <c r="F67" s="212" t="s">
        <v>211</v>
      </c>
      <c r="G67" s="282" t="s">
        <v>343</v>
      </c>
      <c r="H67" s="248">
        <f>+DATA!G69</f>
        <v>51589</v>
      </c>
      <c r="I67" s="250">
        <f>+DATA!H69</f>
        <v>41934</v>
      </c>
      <c r="J67" s="250">
        <f>+DATA!I69</f>
        <v>1178</v>
      </c>
      <c r="K67" s="250">
        <f>+DATA!J69</f>
        <v>2575</v>
      </c>
      <c r="L67" s="250">
        <f>+DATA!K69</f>
        <v>5902</v>
      </c>
      <c r="M67" s="261">
        <f>+'6.รายรับ'!G68/I67</f>
        <v>945.34994085944584</v>
      </c>
      <c r="N67" s="261">
        <f>+('6.รายรับ'!H68+'6.รายรับ'!I68+'6.รายรับ'!J68)/I67</f>
        <v>360.64701077884297</v>
      </c>
      <c r="O67" s="261">
        <f>+'6.รายรับ'!K68/'8.คำนวณ'!J67</f>
        <v>1800.7152122241087</v>
      </c>
      <c r="P67" s="261">
        <f>+'6.รายรับ'!L68/'8.คำนวณ'!K67</f>
        <v>3876.3641514563105</v>
      </c>
      <c r="Q67" s="261">
        <f>+'6.รายรับ'!M68/'8.คำนวณ'!H67</f>
        <v>2.6236988505301517</v>
      </c>
      <c r="R67" s="262">
        <f>+'6.รายรับ'!Q68/'8.คำนวณ'!H67</f>
        <v>114.59408982535037</v>
      </c>
      <c r="S67" s="262">
        <f>+'6.รายรับ'!V68/'8.คำนวณ'!I67</f>
        <v>699.51708136595596</v>
      </c>
      <c r="T67" s="66"/>
      <c r="U67" s="281">
        <f>+'2.Hosp. Group'!L68</f>
        <v>17</v>
      </c>
      <c r="V67" s="63">
        <f>+DATA!L69</f>
        <v>81313</v>
      </c>
      <c r="W67" s="63">
        <f>+DATA!M69</f>
        <v>2083.75</v>
      </c>
      <c r="X67" s="63">
        <f t="shared" ref="X67:X90" si="2">+(V67/U67)+W67</f>
        <v>6866.8676470588234</v>
      </c>
      <c r="Y67" s="263">
        <f>+('7.รายจ่าย'!G66+'7.รายจ่าย'!K66)/'8.คำนวณ'!X67</f>
        <v>8282.8305529321333</v>
      </c>
      <c r="Z67" s="263">
        <f>+'7.รายจ่าย'!L66/'8.คำนวณ'!X67</f>
        <v>32.385654046390705</v>
      </c>
      <c r="AA67" s="263">
        <f>+'7.รายจ่าย'!M66/'8.คำนวณ'!X67</f>
        <v>1923.5947332780809</v>
      </c>
      <c r="AB67" s="263">
        <f>+'7.รายจ่าย'!O66/'8.คำนวณ'!X67</f>
        <v>617.85601209559115</v>
      </c>
      <c r="AC67" s="263">
        <f>+'7.รายจ่าย'!P66/'8.คำนวณ'!X67</f>
        <v>298.03998492334244</v>
      </c>
      <c r="AD67" s="263">
        <f>+'7.รายจ่าย'!R66/'8.คำนวณ'!X67</f>
        <v>460.68122797662255</v>
      </c>
      <c r="AE67" s="263">
        <f>+'7.รายจ่าย'!S66/'8.คำนวณ'!X67</f>
        <v>170.64400105365277</v>
      </c>
      <c r="AF67" s="263">
        <f>+'7.รายจ่าย'!T66/'8.คำนวณ'!X67</f>
        <v>811.82815608623673</v>
      </c>
      <c r="AG67" s="263">
        <f>+'7.รายจ่าย'!U66/'8.คำนวณ'!X67</f>
        <v>210.12607846286625</v>
      </c>
      <c r="AH67" s="263">
        <f>+'7.รายจ่าย'!V66/'8.คำนวณ'!X67</f>
        <v>302.19788652673645</v>
      </c>
      <c r="AI67" s="263">
        <f>+'7.รายจ่าย'!Y66/'8.คำนวณ'!X67</f>
        <v>202.75723103478552</v>
      </c>
    </row>
    <row r="68" spans="1:35" s="265" customFormat="1">
      <c r="A68" s="67" t="s">
        <v>243</v>
      </c>
      <c r="B68" s="294">
        <v>65</v>
      </c>
      <c r="C68" s="237">
        <v>66</v>
      </c>
      <c r="D68" s="237">
        <v>9</v>
      </c>
      <c r="E68" s="212" t="s">
        <v>88</v>
      </c>
      <c r="F68" s="212" t="s">
        <v>180</v>
      </c>
      <c r="G68" s="282" t="s">
        <v>308</v>
      </c>
      <c r="H68" s="248">
        <f>+DATA!G70</f>
        <v>109310</v>
      </c>
      <c r="I68" s="250">
        <f>+DATA!H70</f>
        <v>81383</v>
      </c>
      <c r="J68" s="250">
        <f>+DATA!I70</f>
        <v>3963</v>
      </c>
      <c r="K68" s="250">
        <f>+DATA!J70</f>
        <v>2870</v>
      </c>
      <c r="L68" s="250">
        <f>+DATA!K70</f>
        <v>21094</v>
      </c>
      <c r="M68" s="261">
        <f>+'6.รายรับ'!G69/I68</f>
        <v>750.28210793408937</v>
      </c>
      <c r="N68" s="261">
        <f>+('6.รายรับ'!H69+'6.รายรับ'!I69+'6.รายรับ'!J69)/I68</f>
        <v>151.31737537323519</v>
      </c>
      <c r="O68" s="261">
        <f>+'6.รายรับ'!K69/'8.คำนวณ'!J68</f>
        <v>316.02336866010597</v>
      </c>
      <c r="P68" s="261">
        <f>+'6.รายรับ'!L69/'8.คำนวณ'!K68</f>
        <v>2249.159268292683</v>
      </c>
      <c r="Q68" s="261">
        <f>+'6.รายรับ'!M69/'8.คำนวณ'!H68</f>
        <v>5.9488107218003838</v>
      </c>
      <c r="R68" s="262">
        <f>+'6.รายรับ'!Q69/'8.คำนวณ'!H68</f>
        <v>29.074127710182051</v>
      </c>
      <c r="S68" s="262">
        <f>+'6.รายรับ'!V69/'8.คำนวณ'!I68</f>
        <v>394.49209552363516</v>
      </c>
      <c r="T68" s="66"/>
      <c r="U68" s="281">
        <f>+'2.Hosp. Group'!L69</f>
        <v>17</v>
      </c>
      <c r="V68" s="63">
        <f>+DATA!L70</f>
        <v>85957</v>
      </c>
      <c r="W68" s="63">
        <f>+DATA!M70</f>
        <v>3291.28</v>
      </c>
      <c r="X68" s="63">
        <f t="shared" si="2"/>
        <v>8347.5741176470583</v>
      </c>
      <c r="Y68" s="263">
        <f>+('7.รายจ่าย'!G67+'7.รายจ่าย'!K67)/'8.คำนวณ'!X68</f>
        <v>7686.0275327611917</v>
      </c>
      <c r="Z68" s="263">
        <f>+'7.รายจ่าย'!L67/'8.คำนวณ'!X68</f>
        <v>40.136439075360819</v>
      </c>
      <c r="AA68" s="263">
        <f>+'7.รายจ่าย'!M67/'8.คำนวณ'!X68</f>
        <v>1940.1044760732179</v>
      </c>
      <c r="AB68" s="263">
        <f>+'7.รายจ่าย'!O67/'8.คำนวณ'!X68</f>
        <v>1164.2271374931331</v>
      </c>
      <c r="AC68" s="263">
        <f>+'7.รายจ่าย'!P67/'8.คำนวณ'!X68</f>
        <v>657.70408535738034</v>
      </c>
      <c r="AD68" s="263">
        <f>+'7.รายจ่าย'!R67/'8.คำนวณ'!X68</f>
        <v>651.79108484916662</v>
      </c>
      <c r="AE68" s="263">
        <f>+'7.รายจ่าย'!S67/'8.คำนวณ'!X68</f>
        <v>604.23332203029611</v>
      </c>
      <c r="AF68" s="263">
        <f>+'7.รายจ่าย'!T67/'8.คำนวณ'!X68</f>
        <v>425.71757374245254</v>
      </c>
      <c r="AG68" s="263">
        <f>+'7.รายจ่าย'!U67/'8.คำนวณ'!X68</f>
        <v>286.86537504802385</v>
      </c>
      <c r="AH68" s="263">
        <f>+'7.รายจ่าย'!V67/'8.คำนวณ'!X68</f>
        <v>63.028610777798356</v>
      </c>
      <c r="AI68" s="263">
        <f>+'7.รายจ่าย'!Y67/'8.คำนวณ'!X68</f>
        <v>33.546632357297746</v>
      </c>
    </row>
    <row r="69" spans="1:35" s="63" customFormat="1">
      <c r="A69" s="67" t="s">
        <v>225</v>
      </c>
      <c r="B69" s="294">
        <v>16</v>
      </c>
      <c r="C69" s="237">
        <v>67</v>
      </c>
      <c r="D69" s="237">
        <v>9</v>
      </c>
      <c r="E69" s="212" t="s">
        <v>55</v>
      </c>
      <c r="F69" s="212" t="s">
        <v>173</v>
      </c>
      <c r="G69" s="282" t="s">
        <v>300</v>
      </c>
      <c r="H69" s="248">
        <f>+DATA!G71</f>
        <v>86875</v>
      </c>
      <c r="I69" s="250">
        <f>+DATA!H71</f>
        <v>53566</v>
      </c>
      <c r="J69" s="250">
        <f>+DATA!I71</f>
        <v>464</v>
      </c>
      <c r="K69" s="250">
        <f>+DATA!J71</f>
        <v>1878</v>
      </c>
      <c r="L69" s="250">
        <f>+DATA!K71</f>
        <v>30967</v>
      </c>
      <c r="M69" s="261">
        <f>+'6.รายรับ'!G70/I69</f>
        <v>982.76832972407919</v>
      </c>
      <c r="N69" s="261">
        <f>+('6.รายรับ'!H70+'6.รายรับ'!I70+'6.รายรับ'!J70)/I69</f>
        <v>316.90195086435421</v>
      </c>
      <c r="O69" s="261">
        <f>+'6.รายรับ'!K70/'8.คำนวณ'!J69</f>
        <v>4318.1660991379313</v>
      </c>
      <c r="P69" s="261">
        <f>+'6.รายรับ'!L70/'8.คำนวณ'!K69</f>
        <v>8459.2110915867943</v>
      </c>
      <c r="Q69" s="261">
        <f>+'6.รายรับ'!M70/'8.คำนวณ'!H69</f>
        <v>5.9536805755395683</v>
      </c>
      <c r="R69" s="262">
        <f>+'6.รายรับ'!Q70/'8.คำนวณ'!H69</f>
        <v>54.08606043165468</v>
      </c>
      <c r="S69" s="262">
        <f>+'6.รายรับ'!V70/'8.คำนวณ'!I69</f>
        <v>571.97442874211254</v>
      </c>
      <c r="T69" s="66"/>
      <c r="U69" s="281">
        <f>+'2.Hosp. Group'!L70</f>
        <v>17</v>
      </c>
      <c r="V69" s="63">
        <f>+DATA!L71</f>
        <v>64683</v>
      </c>
      <c r="W69" s="63">
        <f>+DATA!M71</f>
        <v>3216.33</v>
      </c>
      <c r="X69" s="63">
        <f t="shared" si="2"/>
        <v>7021.2123529411765</v>
      </c>
      <c r="Y69" s="263">
        <f>+('7.รายจ่าย'!G68+'7.รายจ่าย'!K68)/'8.คำนวณ'!X69</f>
        <v>8733.760433027277</v>
      </c>
      <c r="Z69" s="263">
        <f>+'7.รายจ่าย'!L68/'8.คำนวณ'!X69</f>
        <v>46.814242822653135</v>
      </c>
      <c r="AA69" s="263">
        <f>+'7.รายจ่าย'!M68/'8.คำนวณ'!X69</f>
        <v>2462.6055075455797</v>
      </c>
      <c r="AB69" s="263">
        <f>+'7.รายจ่าย'!O68/'8.คำนวณ'!X69</f>
        <v>1106.723246555124</v>
      </c>
      <c r="AC69" s="263">
        <f>+'7.รายจ่าย'!P68/'8.คำนวณ'!X69</f>
        <v>300.8115541634715</v>
      </c>
      <c r="AD69" s="263">
        <f>+'7.รายจ่าย'!R68/'8.คำนวณ'!X69</f>
        <v>761.4892658474181</v>
      </c>
      <c r="AE69" s="263">
        <f>+'7.รายจ่าย'!S68/'8.คำนวณ'!X69</f>
        <v>504.04288491823223</v>
      </c>
      <c r="AF69" s="263">
        <f>+'7.รายจ่าย'!T68/'8.คำนวณ'!X69</f>
        <v>678.00363537016108</v>
      </c>
      <c r="AG69" s="263">
        <f>+'7.รายจ่าย'!U68/'8.คำนวณ'!X69</f>
        <v>316.368817568878</v>
      </c>
      <c r="AH69" s="263">
        <f>+'7.รายจ่าย'!V68/'8.คำนวณ'!X69</f>
        <v>17.992124956465958</v>
      </c>
      <c r="AI69" s="263">
        <f>+'7.รายจ่าย'!Y68/'8.คำนวณ'!X69</f>
        <v>558.88980602562265</v>
      </c>
    </row>
    <row r="70" spans="1:35" s="63" customFormat="1">
      <c r="A70" s="67" t="s">
        <v>230</v>
      </c>
      <c r="B70" s="294">
        <v>39</v>
      </c>
      <c r="C70" s="237">
        <v>68</v>
      </c>
      <c r="D70" s="237">
        <v>9</v>
      </c>
      <c r="E70" s="212" t="s">
        <v>49</v>
      </c>
      <c r="F70" s="212" t="s">
        <v>225</v>
      </c>
      <c r="G70" s="282" t="s">
        <v>359</v>
      </c>
      <c r="H70" s="248">
        <f>+DATA!G72</f>
        <v>52326</v>
      </c>
      <c r="I70" s="250">
        <f>+DATA!H72</f>
        <v>38443</v>
      </c>
      <c r="J70" s="250">
        <f>+DATA!I72</f>
        <v>2986</v>
      </c>
      <c r="K70" s="250">
        <f>+DATA!J72</f>
        <v>2406</v>
      </c>
      <c r="L70" s="250">
        <f>+DATA!K72</f>
        <v>8491</v>
      </c>
      <c r="M70" s="261">
        <f>+'6.รายรับ'!G71/I70</f>
        <v>1194.2587378716541</v>
      </c>
      <c r="N70" s="261">
        <f>+('6.รายรับ'!H71+'6.รายรับ'!I71+'6.รายรับ'!J71)/I70</f>
        <v>190.43491480893789</v>
      </c>
      <c r="O70" s="261">
        <f>+'6.รายรับ'!K71/'8.คำนวณ'!J70</f>
        <v>926.56930676490276</v>
      </c>
      <c r="P70" s="261">
        <f>+'6.รายรับ'!L71/'8.คำนวณ'!K70</f>
        <v>5073.9847173732342</v>
      </c>
      <c r="Q70" s="261">
        <f>+'6.รายรับ'!M71/'8.คำนวณ'!H70</f>
        <v>19.351492565837251</v>
      </c>
      <c r="R70" s="262">
        <f>+'6.รายรับ'!Q71/'8.คำนวณ'!H70</f>
        <v>104.89250085999312</v>
      </c>
      <c r="S70" s="262">
        <f>+'6.รายรับ'!V71/'8.คำนวณ'!I70</f>
        <v>818.3775290690113</v>
      </c>
      <c r="T70" s="66"/>
      <c r="U70" s="281">
        <f>+'2.Hosp. Group'!L71</f>
        <v>17</v>
      </c>
      <c r="V70" s="63">
        <f>+DATA!L72</f>
        <v>70605</v>
      </c>
      <c r="W70" s="63">
        <f>+DATA!M72</f>
        <v>4483.5</v>
      </c>
      <c r="X70" s="63">
        <f t="shared" si="2"/>
        <v>8636.7352941176468</v>
      </c>
      <c r="Y70" s="263">
        <f>+('7.รายจ่าย'!G69+'7.รายจ่าย'!K69)/'8.คำนวณ'!X70</f>
        <v>7459.3942486437891</v>
      </c>
      <c r="Z70" s="263">
        <f>+'7.รายจ่าย'!L69/'8.คำนวณ'!X70</f>
        <v>69.482307789231371</v>
      </c>
      <c r="AA70" s="263">
        <f>+'7.รายจ่าย'!M69/'8.คำนวณ'!X70</f>
        <v>1077.823537829177</v>
      </c>
      <c r="AB70" s="263">
        <f>+'7.รายจ่าย'!O69/'8.คำนวณ'!X70</f>
        <v>622.20649087856589</v>
      </c>
      <c r="AC70" s="263">
        <f>+'7.รายจ่าย'!P69/'8.คำนวณ'!X70</f>
        <v>531.75837207005645</v>
      </c>
      <c r="AD70" s="263">
        <f>+'7.รายจ่าย'!R69/'8.คำนวณ'!X70</f>
        <v>535.80589567817356</v>
      </c>
      <c r="AE70" s="263">
        <f>+'7.รายจ่าย'!S69/'8.คำนวณ'!X70</f>
        <v>217.82789398227141</v>
      </c>
      <c r="AF70" s="263">
        <f>+'7.รายจ่าย'!T69/'8.คำนวณ'!X70</f>
        <v>462.92769939621792</v>
      </c>
      <c r="AG70" s="263">
        <f>+'7.รายจ่าย'!U69/'8.คำนวณ'!X70</f>
        <v>283.67923834237473</v>
      </c>
      <c r="AH70" s="263">
        <f>+'7.รายจ่าย'!V69/'8.คำนวณ'!X70</f>
        <v>6.6140466339064661</v>
      </c>
      <c r="AI70" s="263">
        <f>+'7.รายจ่าย'!Y69/'8.คำนวณ'!X70</f>
        <v>49.555403219489939</v>
      </c>
    </row>
    <row r="71" spans="1:35" s="63" customFormat="1">
      <c r="A71" s="67" t="s">
        <v>173</v>
      </c>
      <c r="B71" s="294">
        <v>45</v>
      </c>
      <c r="C71" s="237">
        <v>69</v>
      </c>
      <c r="D71" s="237">
        <v>9</v>
      </c>
      <c r="E71" s="212" t="s">
        <v>49</v>
      </c>
      <c r="F71" s="212" t="s">
        <v>230</v>
      </c>
      <c r="G71" s="282" t="s">
        <v>365</v>
      </c>
      <c r="H71" s="248">
        <f>+DATA!G73</f>
        <v>72086</v>
      </c>
      <c r="I71" s="250">
        <f>+DATA!H73</f>
        <v>52908</v>
      </c>
      <c r="J71" s="250">
        <f>+DATA!I73</f>
        <v>4257</v>
      </c>
      <c r="K71" s="250">
        <f>+DATA!J73</f>
        <v>2904</v>
      </c>
      <c r="L71" s="250">
        <f>+DATA!K73</f>
        <v>12017</v>
      </c>
      <c r="M71" s="261">
        <f>+'6.รายรับ'!G72/I71</f>
        <v>1008.4291872684659</v>
      </c>
      <c r="N71" s="261">
        <f>+('6.รายรับ'!H72+'6.รายรับ'!I72+'6.รายรับ'!J72)/I71</f>
        <v>171.55892946246314</v>
      </c>
      <c r="O71" s="261">
        <f>+'6.รายรับ'!K72/'8.คำนวณ'!J71</f>
        <v>283.40837444209529</v>
      </c>
      <c r="P71" s="261">
        <f>+'6.รายรับ'!L72/'8.คำนวณ'!K71</f>
        <v>3335.5053099173551</v>
      </c>
      <c r="Q71" s="261">
        <f>+'6.รายรับ'!M72/'8.คำนวณ'!H71</f>
        <v>5.5870862580806264</v>
      </c>
      <c r="R71" s="262">
        <f>+'6.รายรับ'!Q72/'8.คำนวณ'!H71</f>
        <v>31.2969220098216</v>
      </c>
      <c r="S71" s="262">
        <f>+'6.รายรับ'!V72/'8.คำนวณ'!I71</f>
        <v>654.51654967112722</v>
      </c>
      <c r="T71" s="66"/>
      <c r="U71" s="281">
        <f>+'2.Hosp. Group'!L72</f>
        <v>17</v>
      </c>
      <c r="V71" s="63">
        <f>+DATA!L73</f>
        <v>75954</v>
      </c>
      <c r="W71" s="63">
        <f>+DATA!M73</f>
        <v>3417.96</v>
      </c>
      <c r="X71" s="63">
        <f t="shared" si="2"/>
        <v>7885.8423529411766</v>
      </c>
      <c r="Y71" s="263">
        <f>+('7.รายจ่าย'!G70+'7.รายจ่าย'!K70)/'8.คำนวณ'!X71</f>
        <v>7926.3136457054989</v>
      </c>
      <c r="Z71" s="263">
        <f>+'7.รายจ่าย'!L70/'8.คำนวณ'!X71</f>
        <v>59.063823388034493</v>
      </c>
      <c r="AA71" s="263">
        <f>+'7.รายจ่าย'!M70/'8.คำนวณ'!X71</f>
        <v>1274.4563168006521</v>
      </c>
      <c r="AB71" s="263">
        <f>+'7.รายจ่าย'!O70/'8.คำนวณ'!X71</f>
        <v>666.15359842195232</v>
      </c>
      <c r="AC71" s="263">
        <f>+'7.รายจ่าย'!P70/'8.คำนวณ'!X71</f>
        <v>575.55557122026278</v>
      </c>
      <c r="AD71" s="263">
        <f>+'7.รายจ่าย'!R70/'8.คำนวณ'!X71</f>
        <v>506.94158861912774</v>
      </c>
      <c r="AE71" s="263">
        <f>+'7.รายจ่าย'!S70/'8.คำนวณ'!X71</f>
        <v>284.63585746966345</v>
      </c>
      <c r="AF71" s="263">
        <f>+'7.รายจ่าย'!T70/'8.คำนวณ'!X71</f>
        <v>209.91066850107848</v>
      </c>
      <c r="AG71" s="263">
        <f>+'7.รายจ่าย'!U70/'8.คำนวณ'!X71</f>
        <v>285.80702468131267</v>
      </c>
      <c r="AH71" s="263">
        <f>+'7.รายจ่าย'!V70/'8.คำนวณ'!X71</f>
        <v>11.052764701476928</v>
      </c>
      <c r="AI71" s="263">
        <f>+'7.รายจ่าย'!Y70/'8.คำนวณ'!X71</f>
        <v>27.568096123417604</v>
      </c>
    </row>
    <row r="72" spans="1:35" s="63" customFormat="1">
      <c r="A72" s="67" t="s">
        <v>180</v>
      </c>
      <c r="B72" s="294">
        <v>8</v>
      </c>
      <c r="C72" s="237">
        <v>70</v>
      </c>
      <c r="D72" s="237">
        <v>9</v>
      </c>
      <c r="E72" s="212" t="s">
        <v>51</v>
      </c>
      <c r="F72" s="212" t="s">
        <v>243</v>
      </c>
      <c r="G72" s="282" t="s">
        <v>380</v>
      </c>
      <c r="H72" s="248">
        <f>+DATA!G74</f>
        <v>69581</v>
      </c>
      <c r="I72" s="250">
        <f>+DATA!H74</f>
        <v>53438</v>
      </c>
      <c r="J72" s="250">
        <f>+DATA!I74</f>
        <v>3149</v>
      </c>
      <c r="K72" s="250">
        <f>+DATA!J74</f>
        <v>2433</v>
      </c>
      <c r="L72" s="250">
        <f>+DATA!K74</f>
        <v>10561</v>
      </c>
      <c r="M72" s="261">
        <f>+'6.รายรับ'!G73/I72</f>
        <v>994.68251656124846</v>
      </c>
      <c r="N72" s="261">
        <f>+('6.รายรับ'!H73+'6.รายรับ'!I73+'6.รายรับ'!J73)/I72</f>
        <v>536.86390714472839</v>
      </c>
      <c r="O72" s="261">
        <f>+'6.รายรับ'!K73/'8.คำนวณ'!J72</f>
        <v>892.23564306128935</v>
      </c>
      <c r="P72" s="261">
        <f>+'6.รายรับ'!L73/'8.คำนวณ'!K72</f>
        <v>4701.0194451294701</v>
      </c>
      <c r="Q72" s="261">
        <f>+'6.รายรับ'!M73/'8.คำนวณ'!H72</f>
        <v>3.601356692200457</v>
      </c>
      <c r="R72" s="262">
        <f>+'6.รายรับ'!Q73/'8.คำนวณ'!H72</f>
        <v>54.681037783302912</v>
      </c>
      <c r="S72" s="262">
        <f>+'6.รายรับ'!V73/'8.คำนวณ'!I72</f>
        <v>557.34028425465021</v>
      </c>
      <c r="T72" s="66"/>
      <c r="U72" s="281">
        <f>+'2.Hosp. Group'!L73</f>
        <v>17</v>
      </c>
      <c r="V72" s="63">
        <f>+DATA!L74</f>
        <v>95722</v>
      </c>
      <c r="W72" s="63">
        <f>+DATA!M74</f>
        <v>2331.5100000000002</v>
      </c>
      <c r="X72" s="63">
        <f t="shared" si="2"/>
        <v>7962.2158823529417</v>
      </c>
      <c r="Y72" s="263">
        <f>+('7.รายจ่าย'!G71+'7.รายจ่าย'!K71)/'8.คำนวณ'!X72</f>
        <v>7870.9123171224801</v>
      </c>
      <c r="Z72" s="263">
        <f>+'7.รายจ่าย'!L71/'8.คำนวณ'!X72</f>
        <v>61.636029121955183</v>
      </c>
      <c r="AA72" s="263">
        <f>+'7.รายจ่าย'!M71/'8.คำนวณ'!X72</f>
        <v>2064.9416635939433</v>
      </c>
      <c r="AB72" s="263">
        <f>+'7.รายจ่าย'!O71/'8.คำนวณ'!X72</f>
        <v>621.05181435230065</v>
      </c>
      <c r="AC72" s="263">
        <f>+'7.รายจ่าย'!P71/'8.คำนวณ'!X72</f>
        <v>640.67582760548396</v>
      </c>
      <c r="AD72" s="263">
        <f>+'7.รายจ่าย'!R71/'8.คำนวณ'!X72</f>
        <v>785.5996775801475</v>
      </c>
      <c r="AE72" s="263">
        <f>+'7.รายจ่าย'!S71/'8.คำนวณ'!X72</f>
        <v>3068.97743430424</v>
      </c>
      <c r="AF72" s="263">
        <f>+'7.รายจ่าย'!T71/'8.คำนวณ'!X72</f>
        <v>518.35362931409793</v>
      </c>
      <c r="AG72" s="263">
        <f>+'7.รายจ่าย'!U71/'8.คำนวณ'!X72</f>
        <v>424.13892312123869</v>
      </c>
      <c r="AH72" s="263">
        <f>+'7.รายจ่าย'!V71/'8.คำนวณ'!X72</f>
        <v>6.0136023322505476</v>
      </c>
      <c r="AI72" s="263">
        <f>+'7.รายจ่าย'!Y71/'8.คำนวณ'!X72</f>
        <v>1294.0010082915878</v>
      </c>
    </row>
    <row r="73" spans="1:35" s="63" customFormat="1" ht="24.6" customHeight="1">
      <c r="A73" s="67" t="s">
        <v>215</v>
      </c>
      <c r="B73" s="294">
        <v>74</v>
      </c>
      <c r="C73" s="237">
        <v>71</v>
      </c>
      <c r="D73" s="237">
        <v>10</v>
      </c>
      <c r="E73" s="212" t="s">
        <v>45</v>
      </c>
      <c r="F73" s="212" t="s">
        <v>188</v>
      </c>
      <c r="G73" s="282" t="s">
        <v>317</v>
      </c>
      <c r="H73" s="248">
        <f>+DATA!G75</f>
        <v>116249</v>
      </c>
      <c r="I73" s="250">
        <f>+DATA!H75</f>
        <v>90942</v>
      </c>
      <c r="J73" s="250">
        <f>+DATA!I75</f>
        <v>3432</v>
      </c>
      <c r="K73" s="250">
        <f>+DATA!J75</f>
        <v>3179</v>
      </c>
      <c r="L73" s="250">
        <f>+DATA!K75</f>
        <v>18696</v>
      </c>
      <c r="M73" s="261">
        <f>+'6.รายรับ'!G74/I73</f>
        <v>972.99104913021483</v>
      </c>
      <c r="N73" s="261">
        <f>+('6.รายรับ'!H74+'6.รายรับ'!I74+'6.รายรับ'!J74)/I73</f>
        <v>278.05323964724766</v>
      </c>
      <c r="O73" s="261">
        <f>+'6.รายรับ'!K74/'8.คำนวณ'!J73</f>
        <v>1131.6660227272728</v>
      </c>
      <c r="P73" s="261">
        <f>+'6.รายรับ'!L74/'8.คำนวณ'!K73</f>
        <v>5092.8531141868516</v>
      </c>
      <c r="Q73" s="261">
        <f>+'6.รายรับ'!M74/'8.คำนวณ'!H73</f>
        <v>23.793727257868884</v>
      </c>
      <c r="R73" s="262">
        <f>+'6.รายรับ'!Q74/'8.คำนวณ'!H73</f>
        <v>71.304012593656722</v>
      </c>
      <c r="S73" s="262">
        <f>+'6.รายรับ'!V74/'8.คำนวณ'!I73</f>
        <v>485.518272635306</v>
      </c>
      <c r="T73" s="66"/>
      <c r="U73" s="281">
        <f>+'2.Hosp. Group'!L74</f>
        <v>17</v>
      </c>
      <c r="V73" s="63">
        <f>+DATA!L75</f>
        <v>116004</v>
      </c>
      <c r="W73" s="63">
        <f>+DATA!M75</f>
        <v>7138.62</v>
      </c>
      <c r="X73" s="63">
        <f t="shared" si="2"/>
        <v>13962.384705882352</v>
      </c>
      <c r="Y73" s="263">
        <f>+('7.รายจ่าย'!G72+'7.รายจ่าย'!K72)/'8.คำนวณ'!X73</f>
        <v>6690.6394536345424</v>
      </c>
      <c r="Z73" s="263">
        <f>+'7.รายจ่าย'!L72/'8.คำนวณ'!X73</f>
        <v>37.557998941188792</v>
      </c>
      <c r="AA73" s="263">
        <f>+'7.รายจ่าย'!M72/'8.คำนวณ'!X73</f>
        <v>1634.0229603033429</v>
      </c>
      <c r="AB73" s="263">
        <f>+'7.รายจ่าย'!O72/'8.คำนวณ'!X73</f>
        <v>684.27837516716136</v>
      </c>
      <c r="AC73" s="263">
        <f>+'7.รายจ่าย'!P72/'8.คำนวณ'!X73</f>
        <v>690.1482019715661</v>
      </c>
      <c r="AD73" s="263">
        <f>+'7.รายจ่าย'!R72/'8.คำนวณ'!X73</f>
        <v>489.49194095193747</v>
      </c>
      <c r="AE73" s="263">
        <f>+'7.รายจ่าย'!S72/'8.คำนวณ'!X73</f>
        <v>479.26670056446625</v>
      </c>
      <c r="AF73" s="263">
        <f>+'7.รายจ่าย'!T72/'8.คำนวณ'!X73</f>
        <v>472.5404820868709</v>
      </c>
      <c r="AG73" s="263">
        <f>+'7.รายจ่าย'!U72/'8.คำนวณ'!X73</f>
        <v>314.95406283622378</v>
      </c>
      <c r="AH73" s="263">
        <f>+'7.รายจ่าย'!V72/'8.คำนวณ'!X73</f>
        <v>56.397259965788756</v>
      </c>
      <c r="AI73" s="263">
        <f>+'7.รายจ่าย'!Y72/'8.คำนวณ'!X73</f>
        <v>124.01166466001467</v>
      </c>
    </row>
    <row r="74" spans="1:35" s="63" customFormat="1">
      <c r="A74" s="67" t="s">
        <v>195</v>
      </c>
      <c r="B74" s="294">
        <v>79</v>
      </c>
      <c r="C74" s="237">
        <v>72</v>
      </c>
      <c r="D74" s="237">
        <v>10</v>
      </c>
      <c r="E74" s="212" t="s">
        <v>45</v>
      </c>
      <c r="F74" s="212" t="s">
        <v>193</v>
      </c>
      <c r="G74" s="282" t="s">
        <v>322</v>
      </c>
      <c r="H74" s="248">
        <f>+DATA!G76</f>
        <v>109580</v>
      </c>
      <c r="I74" s="250">
        <f>+DATA!H76</f>
        <v>86089</v>
      </c>
      <c r="J74" s="250">
        <f>+DATA!I76</f>
        <v>3556</v>
      </c>
      <c r="K74" s="250">
        <f>+DATA!J76</f>
        <v>2679</v>
      </c>
      <c r="L74" s="250">
        <f>+DATA!K76</f>
        <v>17256</v>
      </c>
      <c r="M74" s="261">
        <f>+'6.รายรับ'!G75/I74</f>
        <v>887.03892041956567</v>
      </c>
      <c r="N74" s="261">
        <f>+('6.รายรับ'!H75+'6.รายรับ'!I75+'6.รายรับ'!J75)/I74</f>
        <v>149.84202604281614</v>
      </c>
      <c r="O74" s="261">
        <f>+'6.รายรับ'!K75/'8.คำนวณ'!J74</f>
        <v>1037.6557227221597</v>
      </c>
      <c r="P74" s="261">
        <f>+'6.รายรับ'!L75/'8.คำนวณ'!K74</f>
        <v>5770.5448637551326</v>
      </c>
      <c r="Q74" s="261">
        <f>+'6.รายรับ'!M75/'8.คำนวณ'!H74</f>
        <v>13.360175214455193</v>
      </c>
      <c r="R74" s="262">
        <f>+'6.รายรับ'!Q75/'8.คำนวณ'!H74</f>
        <v>54.24770396057675</v>
      </c>
      <c r="S74" s="262">
        <f>+'6.รายรับ'!V75/'8.คำนวณ'!I74</f>
        <v>492.79048159462883</v>
      </c>
      <c r="T74" s="66"/>
      <c r="U74" s="281">
        <f>+'2.Hosp. Group'!L75</f>
        <v>17</v>
      </c>
      <c r="V74" s="63">
        <f>+DATA!L76</f>
        <v>112836</v>
      </c>
      <c r="W74" s="63">
        <f>+DATA!M76</f>
        <v>5833.6</v>
      </c>
      <c r="X74" s="63">
        <f t="shared" si="2"/>
        <v>12471.011764705883</v>
      </c>
      <c r="Y74" s="263">
        <f>+('7.รายจ่าย'!G73+'7.รายจ่าย'!K73)/'8.คำนวณ'!X74</f>
        <v>7015.1859544864501</v>
      </c>
      <c r="Z74" s="263">
        <f>+'7.รายจ่าย'!L73/'8.คำนวณ'!X74</f>
        <v>36.267763075971004</v>
      </c>
      <c r="AA74" s="263">
        <f>+'7.รายจ่าย'!M73/'8.คำนวณ'!X74</f>
        <v>1558.11613096159</v>
      </c>
      <c r="AB74" s="263">
        <f>+'7.รายจ่าย'!O73/'8.คำนวณ'!X74</f>
        <v>673.04092228943159</v>
      </c>
      <c r="AC74" s="263">
        <f>+'7.รายจ่าย'!P73/'8.คำนวณ'!X74</f>
        <v>420.43134902965556</v>
      </c>
      <c r="AD74" s="263">
        <f>+'7.รายจ่าย'!R73/'8.คำนวณ'!X74</f>
        <v>335.88554954737384</v>
      </c>
      <c r="AE74" s="263">
        <f>+'7.รายจ่าย'!S73/'8.คำนวณ'!X74</f>
        <v>757.30163824624822</v>
      </c>
      <c r="AF74" s="263">
        <f>+'7.รายจ่าย'!T73/'8.คำนวณ'!X74</f>
        <v>818.51313290303347</v>
      </c>
      <c r="AG74" s="263">
        <f>+'7.รายจ่าย'!U73/'8.คำนวณ'!X74</f>
        <v>290.74097742906838</v>
      </c>
      <c r="AH74" s="263">
        <f>+'7.รายจ่าย'!V73/'8.คำนวณ'!X74</f>
        <v>8.1732911429423147</v>
      </c>
      <c r="AI74" s="263">
        <f>+'7.รายจ่าย'!Y73/'8.คำนวณ'!X74</f>
        <v>104.85399458131609</v>
      </c>
    </row>
    <row r="75" spans="1:35" s="63" customFormat="1">
      <c r="A75" s="67" t="s">
        <v>246</v>
      </c>
      <c r="B75" s="294">
        <v>81</v>
      </c>
      <c r="C75" s="237">
        <v>73</v>
      </c>
      <c r="D75" s="237">
        <v>10</v>
      </c>
      <c r="E75" s="212" t="s">
        <v>45</v>
      </c>
      <c r="F75" s="212" t="s">
        <v>195</v>
      </c>
      <c r="G75" s="282" t="s">
        <v>324</v>
      </c>
      <c r="H75" s="248">
        <f>+DATA!G77</f>
        <v>116147</v>
      </c>
      <c r="I75" s="250">
        <f>+DATA!H77</f>
        <v>88241</v>
      </c>
      <c r="J75" s="250">
        <f>+DATA!I77</f>
        <v>6514</v>
      </c>
      <c r="K75" s="250">
        <f>+DATA!J77</f>
        <v>2803</v>
      </c>
      <c r="L75" s="250">
        <f>+DATA!K77</f>
        <v>18589</v>
      </c>
      <c r="M75" s="261">
        <f>+'6.รายรับ'!G76/I75</f>
        <v>743.64882616924115</v>
      </c>
      <c r="N75" s="261">
        <f>+('6.รายรับ'!H76+'6.รายรับ'!I76+'6.รายรับ'!J76)/I75</f>
        <v>163.6024907922621</v>
      </c>
      <c r="O75" s="261">
        <f>+'6.รายรับ'!K76/'8.คำนวณ'!J75</f>
        <v>723.69314092723369</v>
      </c>
      <c r="P75" s="261">
        <f>+'6.รายรับ'!L76/'8.คำนวณ'!K75</f>
        <v>3948.7848626471641</v>
      </c>
      <c r="Q75" s="261">
        <f>+'6.รายรับ'!M76/'8.คำนวณ'!H75</f>
        <v>6.0478359320516244</v>
      </c>
      <c r="R75" s="262">
        <f>+'6.รายรับ'!Q76/'8.คำนวณ'!H75</f>
        <v>40.109119477903008</v>
      </c>
      <c r="S75" s="262">
        <f>+'6.รายรับ'!V76/'8.คำนวณ'!I75</f>
        <v>380.96429006924222</v>
      </c>
      <c r="T75" s="66"/>
      <c r="U75" s="281">
        <f>+'2.Hosp. Group'!L76</f>
        <v>17</v>
      </c>
      <c r="V75" s="63">
        <f>+DATA!L77</f>
        <v>99264</v>
      </c>
      <c r="W75" s="63">
        <f>+DATA!M77</f>
        <v>3680.37</v>
      </c>
      <c r="X75" s="63">
        <f t="shared" si="2"/>
        <v>9519.4288235294116</v>
      </c>
      <c r="Y75" s="263">
        <f>+('7.รายจ่าย'!G74+'7.รายจ่าย'!K74)/'8.คำนวณ'!X75</f>
        <v>7749.3088500922786</v>
      </c>
      <c r="Z75" s="263">
        <f>+'7.รายจ่าย'!L74/'8.คำนวณ'!X75</f>
        <v>39.08971923612075</v>
      </c>
      <c r="AA75" s="263">
        <f>+'7.รายจ่าย'!M74/'8.คำนวณ'!X75</f>
        <v>1814.0737842711646</v>
      </c>
      <c r="AB75" s="263">
        <f>+'7.รายจ่าย'!O74/'8.คำนวณ'!X75</f>
        <v>697.94526574722192</v>
      </c>
      <c r="AC75" s="263">
        <f>+'7.รายจ่าย'!P74/'8.คำนวณ'!X75</f>
        <v>544.51738608390303</v>
      </c>
      <c r="AD75" s="263">
        <f>+'7.รายจ่าย'!R74/'8.คำนวณ'!X75</f>
        <v>408.49816119096124</v>
      </c>
      <c r="AE75" s="263">
        <f>+'7.รายจ่าย'!S74/'8.คำนวณ'!X75</f>
        <v>1070.3430803343429</v>
      </c>
      <c r="AF75" s="263">
        <f>+'7.รายจ่าย'!T74/'8.คำนวณ'!X75</f>
        <v>707.77198662870842</v>
      </c>
      <c r="AG75" s="263">
        <f>+'7.รายจ่าย'!U74/'8.คำนวณ'!X75</f>
        <v>394.73375132677575</v>
      </c>
      <c r="AH75" s="263">
        <f>+'7.รายจ่าย'!V74/'8.คำนวณ'!X75</f>
        <v>52.518222392112129</v>
      </c>
      <c r="AI75" s="263">
        <f>+'7.รายจ่าย'!Y74/'8.คำนวณ'!X75</f>
        <v>48.755738249001475</v>
      </c>
    </row>
    <row r="76" spans="1:35" s="63" customFormat="1">
      <c r="A76" s="67" t="s">
        <v>207</v>
      </c>
      <c r="B76" s="294">
        <v>28</v>
      </c>
      <c r="C76" s="237">
        <v>74</v>
      </c>
      <c r="D76" s="237">
        <v>10</v>
      </c>
      <c r="E76" s="212" t="s">
        <v>53</v>
      </c>
      <c r="F76" s="212" t="s">
        <v>207</v>
      </c>
      <c r="G76" s="282" t="s">
        <v>339</v>
      </c>
      <c r="H76" s="248">
        <f>+DATA!G78</f>
        <v>110540</v>
      </c>
      <c r="I76" s="250">
        <f>+DATA!H78</f>
        <v>85793</v>
      </c>
      <c r="J76" s="250">
        <f>+DATA!I78</f>
        <v>5094</v>
      </c>
      <c r="K76" s="250">
        <f>+DATA!J78</f>
        <v>4845</v>
      </c>
      <c r="L76" s="250">
        <f>+DATA!K78</f>
        <v>14808</v>
      </c>
      <c r="M76" s="261">
        <f>+'6.รายรับ'!G77/I76</f>
        <v>1005.8532039910017</v>
      </c>
      <c r="N76" s="261">
        <f>+('6.รายรับ'!H77+'6.รายรับ'!I77+'6.รายรับ'!J77)/I76</f>
        <v>196.46157168999804</v>
      </c>
      <c r="O76" s="261">
        <f>+'6.รายรับ'!K77/'8.คำนวณ'!J76</f>
        <v>508.13989006674518</v>
      </c>
      <c r="P76" s="261">
        <f>+'6.รายรับ'!L77/'8.คำนวณ'!K76</f>
        <v>2739.8799422084626</v>
      </c>
      <c r="Q76" s="261">
        <f>+'6.รายรับ'!M77/'8.คำนวณ'!H76</f>
        <v>11.294956576804777</v>
      </c>
      <c r="R76" s="262">
        <f>+'6.รายรับ'!Q77/'8.คำนวณ'!H76</f>
        <v>51.520151076533381</v>
      </c>
      <c r="S76" s="262">
        <f>+'6.รายรับ'!V77/'8.คำนวณ'!I76</f>
        <v>547.14825813294783</v>
      </c>
      <c r="T76" s="66"/>
      <c r="U76" s="281">
        <f>+'2.Hosp. Group'!L77</f>
        <v>17</v>
      </c>
      <c r="V76" s="63">
        <f>+DATA!L78</f>
        <v>116358</v>
      </c>
      <c r="W76" s="63">
        <f>+DATA!M78</f>
        <v>5474.39</v>
      </c>
      <c r="X76" s="63">
        <f t="shared" si="2"/>
        <v>12318.978235294118</v>
      </c>
      <c r="Y76" s="263">
        <f>+('7.รายจ่าย'!G75+'7.รายจ่าย'!K75)/'8.คำนวณ'!X76</f>
        <v>7486.6422854588336</v>
      </c>
      <c r="Z76" s="263">
        <f>+'7.รายจ่าย'!L75/'8.คำนวณ'!X76</f>
        <v>36.972235140013282</v>
      </c>
      <c r="AA76" s="263">
        <f>+'7.รายจ่าย'!M75/'8.คำนวณ'!X76</f>
        <v>1511.4999876087888</v>
      </c>
      <c r="AB76" s="263">
        <f>+'7.รายจ่าย'!O75/'8.คำนวณ'!X76</f>
        <v>869.15691752128214</v>
      </c>
      <c r="AC76" s="263">
        <f>+'7.รายจ่าย'!P75/'8.คำนวณ'!X76</f>
        <v>1039.8507291212989</v>
      </c>
      <c r="AD76" s="263">
        <f>+'7.รายจ่าย'!R75/'8.คำนวณ'!X76</f>
        <v>1066.6890401958947</v>
      </c>
      <c r="AE76" s="263">
        <f>+'7.รายจ่าย'!S75/'8.คำนวณ'!X76</f>
        <v>602.95698215613083</v>
      </c>
      <c r="AF76" s="263">
        <f>+'7.รายจ่าย'!T75/'8.คำนวณ'!X76</f>
        <v>454.42915338232541</v>
      </c>
      <c r="AG76" s="263">
        <f>+'7.รายจ่าย'!U75/'8.คำนวณ'!X76</f>
        <v>293.03238799932939</v>
      </c>
      <c r="AH76" s="263">
        <f>+'7.รายจ่าย'!V75/'8.คำนวณ'!X76</f>
        <v>3.9171990629665951</v>
      </c>
      <c r="AI76" s="263">
        <f>+'7.รายจ่าย'!Y75/'8.คำนวณ'!X76</f>
        <v>194.33681546258873</v>
      </c>
    </row>
    <row r="77" spans="1:35" s="63" customFormat="1">
      <c r="A77" s="67" t="s">
        <v>188</v>
      </c>
      <c r="B77" s="294">
        <v>54</v>
      </c>
      <c r="C77" s="237">
        <v>75</v>
      </c>
      <c r="D77" s="237">
        <v>10</v>
      </c>
      <c r="E77" s="212" t="s">
        <v>47</v>
      </c>
      <c r="F77" s="212" t="s">
        <v>215</v>
      </c>
      <c r="G77" s="282" t="s">
        <v>347</v>
      </c>
      <c r="H77" s="248">
        <f>+DATA!G79</f>
        <v>98135</v>
      </c>
      <c r="I77" s="250">
        <f>+DATA!H79</f>
        <v>59176</v>
      </c>
      <c r="J77" s="250">
        <f>+DATA!I79</f>
        <v>4960</v>
      </c>
      <c r="K77" s="250">
        <f>+DATA!J79</f>
        <v>2977</v>
      </c>
      <c r="L77" s="250">
        <f>+DATA!K79</f>
        <v>31022</v>
      </c>
      <c r="M77" s="261">
        <f>+'6.รายรับ'!G78/I77</f>
        <v>1460.6155081451939</v>
      </c>
      <c r="N77" s="261">
        <f>+('6.รายรับ'!H78+'6.รายรับ'!I78+'6.รายรับ'!J78)/I77</f>
        <v>385.45377686900093</v>
      </c>
      <c r="O77" s="261">
        <f>+'6.รายรับ'!K78/'8.คำนวณ'!J77</f>
        <v>667.94960483870955</v>
      </c>
      <c r="P77" s="261">
        <f>+'6.รายรับ'!L78/'8.คำนวณ'!K77</f>
        <v>3997.2801545179709</v>
      </c>
      <c r="Q77" s="261">
        <f>+'6.รายรับ'!M78/'8.คำนวณ'!H77</f>
        <v>9.5553608804198298</v>
      </c>
      <c r="R77" s="262">
        <f>+'6.รายรับ'!Q78/'8.คำนวณ'!H77</f>
        <v>63.682905181637544</v>
      </c>
      <c r="S77" s="262">
        <f>+'6.รายรับ'!V78/'8.คำนวณ'!I77</f>
        <v>729.41921387048797</v>
      </c>
      <c r="T77" s="66"/>
      <c r="U77" s="281">
        <f>+'2.Hosp. Group'!L78</f>
        <v>17</v>
      </c>
      <c r="V77" s="63">
        <f>+DATA!L79</f>
        <v>80001</v>
      </c>
      <c r="W77" s="63">
        <f>+DATA!M79</f>
        <v>4208.08</v>
      </c>
      <c r="X77" s="63">
        <f t="shared" si="2"/>
        <v>8914.0211764705891</v>
      </c>
      <c r="Y77" s="263">
        <f>+('7.รายจ่าย'!G76+'7.รายจ่าย'!K76)/'8.คำนวณ'!X77</f>
        <v>9347.0339435506612</v>
      </c>
      <c r="Z77" s="263">
        <f>+'7.รายจ่าย'!L76/'8.คำนวณ'!X77</f>
        <v>94.814501027990531</v>
      </c>
      <c r="AA77" s="263">
        <f>+'7.รายจ่าย'!M76/'8.คำนวณ'!X77</f>
        <v>1836.4730177230369</v>
      </c>
      <c r="AB77" s="263">
        <f>+'7.รายจ่าย'!O76/'8.คำนวณ'!X77</f>
        <v>550.32886986502956</v>
      </c>
      <c r="AC77" s="263">
        <f>+'7.รายจ่าย'!P76/'8.คำนวณ'!X77</f>
        <v>719.87043029896847</v>
      </c>
      <c r="AD77" s="263">
        <f>+'7.รายจ่าย'!R76/'8.คำนวณ'!X77</f>
        <v>668.16859328555483</v>
      </c>
      <c r="AE77" s="263">
        <f>+'7.รายจ่าย'!S76/'8.คำนวณ'!X77</f>
        <v>677.92064438337582</v>
      </c>
      <c r="AF77" s="263">
        <f>+'7.รายจ่าย'!T76/'8.คำนวณ'!X77</f>
        <v>707.62430054014044</v>
      </c>
      <c r="AG77" s="263">
        <f>+'7.รายจ่าย'!U76/'8.คำนวณ'!X77</f>
        <v>436.92642331618208</v>
      </c>
      <c r="AH77" s="263">
        <f>+'7.รายจ่าย'!V76/'8.คำนวณ'!X77</f>
        <v>130.8374432717894</v>
      </c>
      <c r="AI77" s="263">
        <f>+'7.รายจ่าย'!Y76/'8.คำนวณ'!X77</f>
        <v>0.97640333444284333</v>
      </c>
    </row>
    <row r="78" spans="1:35" s="63" customFormat="1">
      <c r="A78" s="67" t="s">
        <v>193</v>
      </c>
      <c r="B78" s="294">
        <v>86</v>
      </c>
      <c r="C78" s="237">
        <v>76</v>
      </c>
      <c r="D78" s="237">
        <v>10</v>
      </c>
      <c r="E78" s="212" t="s">
        <v>45</v>
      </c>
      <c r="F78" s="212" t="s">
        <v>200</v>
      </c>
      <c r="G78" s="282" t="s">
        <v>329</v>
      </c>
      <c r="H78" s="248">
        <f>+DATA!G80</f>
        <v>126966</v>
      </c>
      <c r="I78" s="250">
        <f>+DATA!H80</f>
        <v>97831</v>
      </c>
      <c r="J78" s="250">
        <f>+DATA!I80</f>
        <v>6702</v>
      </c>
      <c r="K78" s="250">
        <f>+DATA!J80</f>
        <v>3817</v>
      </c>
      <c r="L78" s="250">
        <f>+DATA!K80</f>
        <v>18616</v>
      </c>
      <c r="M78" s="261">
        <f>+'6.รายรับ'!G79/I78</f>
        <v>1033.6286413304576</v>
      </c>
      <c r="N78" s="261">
        <f>+('6.รายรับ'!H79+'6.รายรับ'!I79+'6.รายรับ'!J79)/I78</f>
        <v>413.23078349398452</v>
      </c>
      <c r="O78" s="261">
        <f>+'6.รายรับ'!K79/'8.คำนวณ'!J78</f>
        <v>828.37165472993138</v>
      </c>
      <c r="P78" s="261">
        <f>+'6.รายรับ'!L79/'8.คำนวณ'!K78</f>
        <v>4543.3104244170818</v>
      </c>
      <c r="Q78" s="261">
        <f>+'6.รายรับ'!M79/'8.คำนวณ'!H78</f>
        <v>23.699569175999873</v>
      </c>
      <c r="R78" s="262">
        <f>+'6.รายรับ'!Q79/'8.คำนวณ'!H78</f>
        <v>64.251488666257103</v>
      </c>
      <c r="S78" s="262">
        <f>+'6.รายรับ'!V79/'8.คำนวณ'!I78</f>
        <v>421.09806554159724</v>
      </c>
      <c r="T78" s="66"/>
      <c r="U78" s="281">
        <f>+'2.Hosp. Group'!L79</f>
        <v>17</v>
      </c>
      <c r="V78" s="63">
        <f>+DATA!L80</f>
        <v>154474</v>
      </c>
      <c r="W78" s="63">
        <f>+DATA!M80</f>
        <v>6118.56</v>
      </c>
      <c r="X78" s="63">
        <f t="shared" si="2"/>
        <v>15205.265882352942</v>
      </c>
      <c r="Y78" s="263">
        <f>+('7.รายจ่าย'!G77+'7.รายจ่าย'!K77)/'8.คำนวณ'!X78</f>
        <v>6536.8318955445466</v>
      </c>
      <c r="Z78" s="263">
        <f>+'7.รายจ่าย'!L77/'8.คำนวณ'!X78</f>
        <v>90.512088420451249</v>
      </c>
      <c r="AA78" s="263">
        <f>+'7.รายจ่าย'!M77/'8.คำนวณ'!X78</f>
        <v>1522.9496063515458</v>
      </c>
      <c r="AB78" s="263">
        <f>+'7.รายจ่าย'!O77/'8.คำนวณ'!X78</f>
        <v>568.83982673649598</v>
      </c>
      <c r="AC78" s="263">
        <f>+'7.รายจ่าย'!P77/'8.คำนวณ'!X78</f>
        <v>864.44073794558471</v>
      </c>
      <c r="AD78" s="263">
        <f>+'7.รายจ่าย'!R77/'8.คำนวณ'!X78</f>
        <v>678.04829983049206</v>
      </c>
      <c r="AE78" s="263">
        <f>+'7.รายจ่าย'!S77/'8.คำนวณ'!X78</f>
        <v>591.35600518736692</v>
      </c>
      <c r="AF78" s="263">
        <f>+'7.รายจ่าย'!T77/'8.คำนวณ'!X78</f>
        <v>359.78226506049452</v>
      </c>
      <c r="AG78" s="263">
        <f>+'7.รายจ่าย'!U77/'8.คำนวณ'!X78</f>
        <v>298.51598354935243</v>
      </c>
      <c r="AH78" s="263">
        <f>+'7.รายจ่าย'!V77/'8.คำนวณ'!X78</f>
        <v>7.1690617476484153</v>
      </c>
      <c r="AI78" s="263">
        <f>+'7.รายจ่าย'!Y77/'8.คำนวณ'!X78</f>
        <v>145.21464518174662</v>
      </c>
    </row>
    <row r="79" spans="1:35" s="63" customFormat="1">
      <c r="A79" s="67" t="s">
        <v>200</v>
      </c>
      <c r="B79" s="294">
        <v>11</v>
      </c>
      <c r="C79" s="237">
        <v>77</v>
      </c>
      <c r="D79" s="237">
        <v>10</v>
      </c>
      <c r="E79" s="212" t="s">
        <v>51</v>
      </c>
      <c r="F79" s="212" t="s">
        <v>246</v>
      </c>
      <c r="G79" s="282" t="s">
        <v>383</v>
      </c>
      <c r="H79" s="248">
        <f>+DATA!G81</f>
        <v>81715</v>
      </c>
      <c r="I79" s="250">
        <f>+DATA!H81</f>
        <v>60381</v>
      </c>
      <c r="J79" s="250">
        <f>+DATA!I81</f>
        <v>3090</v>
      </c>
      <c r="K79" s="250">
        <f>+DATA!J81</f>
        <v>2832</v>
      </c>
      <c r="L79" s="250">
        <f>+DATA!K81</f>
        <v>15412</v>
      </c>
      <c r="M79" s="261">
        <f>+'6.รายรับ'!G80/I79</f>
        <v>1239.7507767344036</v>
      </c>
      <c r="N79" s="261">
        <f>+('6.รายรับ'!H80+'6.รายรับ'!I80+'6.รายรับ'!J80)/I79</f>
        <v>352.89378016263396</v>
      </c>
      <c r="O79" s="261">
        <f>+'6.รายรับ'!K80/'8.คำนวณ'!J79</f>
        <v>1025.7784919093851</v>
      </c>
      <c r="P79" s="261">
        <f>+'6.รายรับ'!L80/'8.คำนวณ'!K79</f>
        <v>8010.0637853107346</v>
      </c>
      <c r="Q79" s="261">
        <f>+'6.รายรับ'!M80/'8.คำนวณ'!H79</f>
        <v>12.865055375390074</v>
      </c>
      <c r="R79" s="262">
        <f>+'6.รายรับ'!Q80/'8.คำนวณ'!H79</f>
        <v>123.11169919843358</v>
      </c>
      <c r="S79" s="262">
        <f>+'6.รายรับ'!V80/'8.คำนวณ'!I79</f>
        <v>670.95517679402462</v>
      </c>
      <c r="T79" s="66"/>
      <c r="U79" s="281">
        <f>+'2.Hosp. Group'!L80</f>
        <v>17</v>
      </c>
      <c r="V79" s="63">
        <f>+DATA!L81</f>
        <v>91039</v>
      </c>
      <c r="W79" s="63">
        <f>+DATA!M81</f>
        <v>5801.92</v>
      </c>
      <c r="X79" s="63">
        <f t="shared" si="2"/>
        <v>11157.155294117647</v>
      </c>
      <c r="Y79" s="263">
        <f>+('7.รายจ่าย'!G78+'7.รายจ่าย'!K78)/'8.คำนวณ'!X79</f>
        <v>6826.4557678206384</v>
      </c>
      <c r="Z79" s="263">
        <f>+'7.รายจ่าย'!L78/'8.คำนวณ'!X79</f>
        <v>120.67106126145164</v>
      </c>
      <c r="AA79" s="263">
        <f>+'7.รายจ่าย'!M78/'8.คำนวณ'!X79</f>
        <v>1741.0160267502299</v>
      </c>
      <c r="AB79" s="263">
        <f>+'7.รายจ่าย'!O78/'8.คำนวณ'!X79</f>
        <v>984.2267110676114</v>
      </c>
      <c r="AC79" s="263">
        <f>+'7.รายจ่าย'!P78/'8.คำนวณ'!X79</f>
        <v>743.7920806189054</v>
      </c>
      <c r="AD79" s="263">
        <f>+'7.รายจ่าย'!R78/'8.คำนวณ'!X79</f>
        <v>573.05336633352249</v>
      </c>
      <c r="AE79" s="263">
        <f>+'7.รายจ่าย'!S78/'8.คำนวณ'!X79</f>
        <v>1493.065298533824</v>
      </c>
      <c r="AF79" s="263">
        <f>+'7.รายจ่าย'!T78/'8.คำนวณ'!X79</f>
        <v>543.4256170295148</v>
      </c>
      <c r="AG79" s="263">
        <f>+'7.รายจ่าย'!U78/'8.คำนวณ'!X79</f>
        <v>312.10414914955129</v>
      </c>
      <c r="AH79" s="263">
        <f>+'7.รายจ่าย'!V78/'8.คำนวณ'!X79</f>
        <v>79.070280617597874</v>
      </c>
      <c r="AI79" s="263">
        <f>+'7.รายจ่าย'!Y78/'8.คำนวณ'!X79</f>
        <v>285.41174305236143</v>
      </c>
    </row>
    <row r="80" spans="1:35" s="63" customFormat="1">
      <c r="A80" s="67" t="s">
        <v>227</v>
      </c>
      <c r="B80" s="294">
        <v>71</v>
      </c>
      <c r="C80" s="237">
        <v>78</v>
      </c>
      <c r="D80" s="237">
        <v>11</v>
      </c>
      <c r="E80" s="212" t="s">
        <v>45</v>
      </c>
      <c r="F80" s="212" t="s">
        <v>186</v>
      </c>
      <c r="G80" s="282" t="s">
        <v>314</v>
      </c>
      <c r="H80" s="248">
        <f>+DATA!G82</f>
        <v>127715</v>
      </c>
      <c r="I80" s="250">
        <f>+DATA!H82</f>
        <v>83829</v>
      </c>
      <c r="J80" s="250">
        <f>+DATA!I82</f>
        <v>3815</v>
      </c>
      <c r="K80" s="250">
        <f>+DATA!J82</f>
        <v>3808</v>
      </c>
      <c r="L80" s="250">
        <f>+DATA!K82</f>
        <v>36263</v>
      </c>
      <c r="M80" s="261">
        <f>+'6.รายรับ'!G81/I80</f>
        <v>1815.3467966932685</v>
      </c>
      <c r="N80" s="261">
        <f>+('6.รายรับ'!H81+'6.รายรับ'!I81+'6.รายรับ'!J81)/I80</f>
        <v>601.77156389793515</v>
      </c>
      <c r="O80" s="261">
        <f>+'6.รายรับ'!K81/'8.คำนวณ'!J80</f>
        <v>2785.0207601572738</v>
      </c>
      <c r="P80" s="261">
        <f>+'6.รายรับ'!L81/'8.คำนวณ'!K80</f>
        <v>10142.596483718489</v>
      </c>
      <c r="Q80" s="261">
        <f>+'6.รายรับ'!M81/'8.คำนวณ'!H80</f>
        <v>35.390619739263201</v>
      </c>
      <c r="R80" s="262">
        <f>+'6.รายรับ'!Q81/'8.คำนวณ'!H80</f>
        <v>107.95381051560115</v>
      </c>
      <c r="S80" s="262">
        <f>+'6.รายรับ'!V81/'8.คำนวณ'!I80</f>
        <v>891.81093476004719</v>
      </c>
      <c r="T80" s="66"/>
      <c r="U80" s="281">
        <f>+'2.Hosp. Group'!L81</f>
        <v>17</v>
      </c>
      <c r="V80" s="63">
        <f>+DATA!L82</f>
        <v>180500</v>
      </c>
      <c r="W80" s="63">
        <f>+DATA!M82</f>
        <v>14647.64</v>
      </c>
      <c r="X80" s="63">
        <f t="shared" si="2"/>
        <v>25265.287058823531</v>
      </c>
      <c r="Y80" s="263">
        <f>+('7.รายจ่าย'!G79+'7.รายจ่าย'!K79)/'8.คำนวณ'!X80</f>
        <v>6468.3031314669652</v>
      </c>
      <c r="Z80" s="263">
        <f>+'7.รายจ่าย'!L79/'8.คำนวณ'!X80</f>
        <v>85.262951692752679</v>
      </c>
      <c r="AA80" s="263">
        <f>+'7.รายจ่าย'!M79/'8.คำนวณ'!X80</f>
        <v>2027.9774166312541</v>
      </c>
      <c r="AB80" s="263">
        <f>+'7.รายจ่าย'!O79/'8.คำนวณ'!X80</f>
        <v>923.56763474218565</v>
      </c>
      <c r="AC80" s="263">
        <f>+'7.รายจ่าย'!P79/'8.คำนวณ'!X80</f>
        <v>515.29789785045227</v>
      </c>
      <c r="AD80" s="263">
        <f>+'7.รายจ่าย'!R79/'8.คำนวณ'!X80</f>
        <v>317.87780884109111</v>
      </c>
      <c r="AE80" s="263">
        <f>+'7.รายจ่าย'!S79/'8.คำนวณ'!X80</f>
        <v>1217.5182897538934</v>
      </c>
      <c r="AF80" s="263">
        <f>+'7.รายจ่าย'!T79/'8.คำนวณ'!X80</f>
        <v>348.86988932594517</v>
      </c>
      <c r="AG80" s="263">
        <f>+'7.รายจ่าย'!U79/'8.คำนวณ'!X80</f>
        <v>358.60070613509521</v>
      </c>
      <c r="AH80" s="263">
        <f>+'7.รายจ่าย'!V79/'8.คำนวณ'!X80</f>
        <v>41.295621441816422</v>
      </c>
      <c r="AI80" s="263">
        <f>+'7.รายจ่าย'!Y79/'8.คำนวณ'!X80</f>
        <v>161.7693604859567</v>
      </c>
    </row>
    <row r="81" spans="1:35" s="63" customFormat="1">
      <c r="A81" s="67" t="s">
        <v>186</v>
      </c>
      <c r="B81" s="294">
        <v>13</v>
      </c>
      <c r="C81" s="237">
        <v>79</v>
      </c>
      <c r="D81" s="237">
        <v>11</v>
      </c>
      <c r="E81" s="212" t="s">
        <v>55</v>
      </c>
      <c r="F81" s="212" t="s">
        <v>170</v>
      </c>
      <c r="G81" s="282" t="s">
        <v>297</v>
      </c>
      <c r="H81" s="248">
        <f>+DATA!G83</f>
        <v>92913</v>
      </c>
      <c r="I81" s="250">
        <f>+DATA!H83</f>
        <v>76101</v>
      </c>
      <c r="J81" s="250">
        <f>+DATA!I83</f>
        <v>5873</v>
      </c>
      <c r="K81" s="250">
        <f>+DATA!J83</f>
        <v>5016</v>
      </c>
      <c r="L81" s="250">
        <f>+DATA!K83</f>
        <v>5923</v>
      </c>
      <c r="M81" s="261">
        <f>+'6.รายรับ'!G82/I81</f>
        <v>1774.145743945546</v>
      </c>
      <c r="N81" s="261">
        <f>+('6.รายรับ'!H82+'6.รายรับ'!I82+'6.รายรับ'!J82)/I81</f>
        <v>1016.3227405684551</v>
      </c>
      <c r="O81" s="261">
        <f>+'6.รายรับ'!K82/'8.คำนวณ'!J81</f>
        <v>1808.0498688915375</v>
      </c>
      <c r="P81" s="261">
        <f>+'6.รายรับ'!L82/'8.คำนวณ'!K81</f>
        <v>8382.7523524720909</v>
      </c>
      <c r="Q81" s="261">
        <f>+'6.รายรับ'!M82/'8.คำนวณ'!H81</f>
        <v>67.653006037906422</v>
      </c>
      <c r="R81" s="262">
        <f>+'6.รายรับ'!Q82/'8.คำนวณ'!H81</f>
        <v>185.73024065523663</v>
      </c>
      <c r="S81" s="262">
        <f>+'6.รายรับ'!V82/'8.คำนวณ'!I81</f>
        <v>956.80098789766237</v>
      </c>
      <c r="T81" s="66"/>
      <c r="U81" s="281">
        <f>+'2.Hosp. Group'!L82</f>
        <v>17</v>
      </c>
      <c r="V81" s="63">
        <f>+DATA!L83</f>
        <v>138416</v>
      </c>
      <c r="W81" s="63">
        <f>+DATA!M83</f>
        <v>15047.5</v>
      </c>
      <c r="X81" s="63">
        <f t="shared" si="2"/>
        <v>23189.617647058825</v>
      </c>
      <c r="Y81" s="263">
        <f>+('7.รายจ่าย'!G80+'7.รายจ่าย'!K80)/'8.คำนวณ'!X81</f>
        <v>7083.051639311203</v>
      </c>
      <c r="Z81" s="263">
        <f>+'7.รายจ่าย'!L80/'8.คำนวณ'!X81</f>
        <v>67.830846715124792</v>
      </c>
      <c r="AA81" s="263">
        <f>+'7.รายจ่าย'!M80/'8.คำนวณ'!X81</f>
        <v>2288.5970229324225</v>
      </c>
      <c r="AB81" s="263">
        <f>+'7.รายจ่าย'!O80/'8.คำนวณ'!X81</f>
        <v>1691.8936369343787</v>
      </c>
      <c r="AC81" s="263">
        <f>+'7.รายจ่าย'!P80/'8.คำนวณ'!X81</f>
        <v>647.15511089521544</v>
      </c>
      <c r="AD81" s="263">
        <f>+'7.รายจ่าย'!R80/'8.คำนวณ'!X81</f>
        <v>581.35218075533282</v>
      </c>
      <c r="AE81" s="263">
        <f>+'7.รายจ่าย'!S80/'8.คำนวณ'!X81</f>
        <v>983.36283965821406</v>
      </c>
      <c r="AF81" s="263">
        <f>+'7.รายจ่าย'!T80/'8.คำนวณ'!X81</f>
        <v>760.86681412954829</v>
      </c>
      <c r="AG81" s="263">
        <f>+'7.รายจ่าย'!U80/'8.คำนวณ'!X81</f>
        <v>332.27810079815129</v>
      </c>
      <c r="AH81" s="263">
        <f>+'7.รายจ่าย'!V80/'8.คำนวณ'!X81</f>
        <v>31.869340031733262</v>
      </c>
      <c r="AI81" s="263">
        <f>+'7.รายจ่าย'!Y80/'8.คำนวณ'!X81</f>
        <v>463.62670069135908</v>
      </c>
    </row>
    <row r="82" spans="1:35" s="63" customFormat="1">
      <c r="A82" s="67" t="s">
        <v>218</v>
      </c>
      <c r="B82" s="294">
        <v>42</v>
      </c>
      <c r="C82" s="237">
        <v>80</v>
      </c>
      <c r="D82" s="237">
        <v>11</v>
      </c>
      <c r="E82" s="212" t="s">
        <v>49</v>
      </c>
      <c r="F82" s="212" t="s">
        <v>227</v>
      </c>
      <c r="G82" s="282" t="s">
        <v>362</v>
      </c>
      <c r="H82" s="248">
        <f>+DATA!G84</f>
        <v>126370</v>
      </c>
      <c r="I82" s="250">
        <f>+DATA!H84</f>
        <v>91963</v>
      </c>
      <c r="J82" s="250">
        <f>+DATA!I84</f>
        <v>6638</v>
      </c>
      <c r="K82" s="250">
        <f>+DATA!J84</f>
        <v>4418</v>
      </c>
      <c r="L82" s="250">
        <f>+DATA!K84</f>
        <v>23351</v>
      </c>
      <c r="M82" s="261">
        <f>+'6.รายรับ'!G83/I82</f>
        <v>1783.9514082837663</v>
      </c>
      <c r="N82" s="261">
        <f>+('6.รายรับ'!H83+'6.รายรับ'!I83+'6.รายรับ'!J83)/I82</f>
        <v>914.41925100312096</v>
      </c>
      <c r="O82" s="261">
        <f>+'6.รายรับ'!K83/'8.คำนวณ'!J82</f>
        <v>1723.5417354624885</v>
      </c>
      <c r="P82" s="261">
        <f>+'6.รายรับ'!L83/'8.คำนวณ'!K82</f>
        <v>9618.7012765957443</v>
      </c>
      <c r="Q82" s="261">
        <f>+'6.รายรับ'!M83/'8.คำนวณ'!H82</f>
        <v>40.204691857244597</v>
      </c>
      <c r="R82" s="262">
        <f>+'6.รายรับ'!Q83/'8.คำนวณ'!H82</f>
        <v>139.42001701353169</v>
      </c>
      <c r="S82" s="262">
        <f>+'6.รายรับ'!V83/'8.คำนวณ'!I82</f>
        <v>600.40399693354937</v>
      </c>
      <c r="T82" s="66"/>
      <c r="U82" s="281">
        <f>+'2.Hosp. Group'!L83</f>
        <v>17</v>
      </c>
      <c r="V82" s="63">
        <f>+DATA!L84</f>
        <v>147463</v>
      </c>
      <c r="W82" s="63">
        <f>+DATA!M84</f>
        <v>12972.66</v>
      </c>
      <c r="X82" s="63">
        <f t="shared" si="2"/>
        <v>21646.954117647059</v>
      </c>
      <c r="Y82" s="263">
        <f>+('7.รายจ่าย'!G81+'7.รายจ่าย'!K81)/'8.คำนวณ'!X82</f>
        <v>5696.9561375595786</v>
      </c>
      <c r="Z82" s="263">
        <f>+'7.รายจ่าย'!L81/'8.คำนวณ'!X82</f>
        <v>22.979126638166889</v>
      </c>
      <c r="AA82" s="263">
        <f>+'7.รายจ่าย'!M81/'8.คำนวณ'!X82</f>
        <v>2303.1300745150343</v>
      </c>
      <c r="AB82" s="263">
        <f>+'7.รายจ่าย'!O81/'8.คำนวณ'!X82</f>
        <v>1285.6089779999479</v>
      </c>
      <c r="AC82" s="263">
        <f>+'7.รายจ่าย'!P81/'8.คำนวณ'!X82</f>
        <v>1023.5725589650949</v>
      </c>
      <c r="AD82" s="263">
        <f>+'7.รายจ่าย'!R81/'8.คำนวณ'!X82</f>
        <v>590.31338083646176</v>
      </c>
      <c r="AE82" s="263">
        <f>+'7.รายจ่าย'!S81/'8.คำนวณ'!X82</f>
        <v>1293.5684894888896</v>
      </c>
      <c r="AF82" s="263">
        <f>+'7.รายจ่าย'!T81/'8.คำนวณ'!X82</f>
        <v>651.44638471349128</v>
      </c>
      <c r="AG82" s="263">
        <f>+'7.รายจ่าย'!U81/'8.คำนวณ'!X82</f>
        <v>261.21096618347769</v>
      </c>
      <c r="AH82" s="263">
        <f>+'7.รายจ่าย'!V81/'8.คำนวณ'!X82</f>
        <v>1.1438431414151948</v>
      </c>
      <c r="AI82" s="263">
        <f>+'7.รายจ่าย'!Y81/'8.คำนวณ'!X82</f>
        <v>135.8311896454282</v>
      </c>
    </row>
    <row r="83" spans="1:35" s="63" customFormat="1">
      <c r="A83" s="67" t="s">
        <v>170</v>
      </c>
      <c r="B83" s="294">
        <v>57</v>
      </c>
      <c r="C83" s="237">
        <v>81</v>
      </c>
      <c r="D83" s="237">
        <v>11</v>
      </c>
      <c r="E83" s="212" t="s">
        <v>47</v>
      </c>
      <c r="F83" s="212" t="s">
        <v>218</v>
      </c>
      <c r="G83" s="282" t="s">
        <v>350</v>
      </c>
      <c r="H83" s="248">
        <f>+DATA!G85</f>
        <v>82021</v>
      </c>
      <c r="I83" s="250">
        <f>+DATA!H85</f>
        <v>62978</v>
      </c>
      <c r="J83" s="250">
        <f>+DATA!I85</f>
        <v>2150</v>
      </c>
      <c r="K83" s="250">
        <f>+DATA!J85</f>
        <v>3832</v>
      </c>
      <c r="L83" s="250">
        <f>+DATA!K85</f>
        <v>13061</v>
      </c>
      <c r="M83" s="261">
        <f>+'6.รายรับ'!G84/I83</f>
        <v>1841.9982843215091</v>
      </c>
      <c r="N83" s="261">
        <f>+('6.รายรับ'!H84+'6.รายรับ'!I84+'6.รายรับ'!J84)/I83</f>
        <v>971.4877690622119</v>
      </c>
      <c r="O83" s="261">
        <f>+'6.รายรับ'!K84/'8.คำนวณ'!J83</f>
        <v>5338.6896232558129</v>
      </c>
      <c r="P83" s="261">
        <f>+'6.รายรับ'!L84/'8.คำนวณ'!K83</f>
        <v>13725.740759394572</v>
      </c>
      <c r="Q83" s="261">
        <f>+'6.รายรับ'!M84/'8.คำนวณ'!H83</f>
        <v>23.661611538508431</v>
      </c>
      <c r="R83" s="262">
        <f>+'6.รายรับ'!Q84/'8.คำนวณ'!H83</f>
        <v>521.04936930786016</v>
      </c>
      <c r="S83" s="262">
        <f>+'6.รายรับ'!V84/'8.คำนวณ'!I83</f>
        <v>1245.2159442980087</v>
      </c>
      <c r="T83" s="66"/>
      <c r="U83" s="281">
        <f>+'2.Hosp. Group'!L84</f>
        <v>17</v>
      </c>
      <c r="V83" s="63">
        <f>+DATA!L85</f>
        <v>138243</v>
      </c>
      <c r="W83" s="63">
        <f>+DATA!M85</f>
        <v>15416.21</v>
      </c>
      <c r="X83" s="63">
        <f t="shared" si="2"/>
        <v>23548.151176470587</v>
      </c>
      <c r="Y83" s="263">
        <f>+('7.รายจ่าย'!G82+'7.รายจ่าย'!K82)/'8.คำนวณ'!X83</f>
        <v>7482.8285146252401</v>
      </c>
      <c r="Z83" s="263">
        <f>+'7.รายจ่าย'!L82/'8.คำนวณ'!X83</f>
        <v>43.253922244976046</v>
      </c>
      <c r="AA83" s="263">
        <f>+'7.รายจ่าย'!M82/'8.คำนวณ'!X83</f>
        <v>1837.3397115452326</v>
      </c>
      <c r="AB83" s="263">
        <f>+'7.รายจ่าย'!O82/'8.คำนวณ'!X83</f>
        <v>1709.0327528647999</v>
      </c>
      <c r="AC83" s="263">
        <f>+'7.รายจ่าย'!P82/'8.คำนวณ'!X83</f>
        <v>481.63227571481389</v>
      </c>
      <c r="AD83" s="263">
        <f>+'7.รายจ่าย'!R82/'8.คำนวณ'!X83</f>
        <v>406.84457383528331</v>
      </c>
      <c r="AE83" s="263">
        <f>+'7.รายจ่าย'!S82/'8.คำนวณ'!X83</f>
        <v>385.92151977861033</v>
      </c>
      <c r="AF83" s="263">
        <f>+'7.รายจ่าย'!T82/'8.คำนวณ'!X83</f>
        <v>259.70138607359638</v>
      </c>
      <c r="AG83" s="263">
        <f>+'7.รายจ่าย'!U82/'8.คำนวณ'!X83</f>
        <v>285.63342657324142</v>
      </c>
      <c r="AH83" s="263">
        <f>+'7.รายจ่าย'!V82/'8.คำนวณ'!X83</f>
        <v>0.40451201152122424</v>
      </c>
      <c r="AI83" s="263">
        <f>+'7.รายจ่าย'!Y82/'8.คำนวณ'!X83</f>
        <v>3.8990670355362238</v>
      </c>
    </row>
    <row r="84" spans="1:35" s="63" customFormat="1">
      <c r="A84" s="67" t="s">
        <v>235</v>
      </c>
      <c r="B84" s="294">
        <v>51</v>
      </c>
      <c r="C84" s="237">
        <v>82</v>
      </c>
      <c r="D84" s="237">
        <v>11</v>
      </c>
      <c r="E84" s="212" t="s">
        <v>49</v>
      </c>
      <c r="F84" s="212" t="s">
        <v>235</v>
      </c>
      <c r="G84" s="282" t="s">
        <v>371</v>
      </c>
      <c r="H84" s="248">
        <f>+DATA!G86</f>
        <v>150062</v>
      </c>
      <c r="I84" s="250">
        <f>+DATA!H86</f>
        <v>113238</v>
      </c>
      <c r="J84" s="250">
        <f>+DATA!I86</f>
        <v>11236</v>
      </c>
      <c r="K84" s="250">
        <f>+DATA!J86</f>
        <v>6461</v>
      </c>
      <c r="L84" s="250">
        <f>+DATA!K86</f>
        <v>19127</v>
      </c>
      <c r="M84" s="261">
        <f>+'6.รายรับ'!G85/I84</f>
        <v>1667.3585450997018</v>
      </c>
      <c r="N84" s="261">
        <f>+('6.รายรับ'!H85+'6.รายรับ'!I85+'6.รายรับ'!J85)/I84</f>
        <v>617.22193521609358</v>
      </c>
      <c r="O84" s="261">
        <f>+'6.รายรับ'!K85/'8.คำนวณ'!J84</f>
        <v>953.4632164471343</v>
      </c>
      <c r="P84" s="261">
        <f>+'6.รายรับ'!L85/'8.คำนวณ'!K84</f>
        <v>6712.9199195171032</v>
      </c>
      <c r="Q84" s="261">
        <f>+'6.รายรับ'!M85/'8.คำนวณ'!H84</f>
        <v>33.021607735469338</v>
      </c>
      <c r="R84" s="262">
        <f>+'6.รายรับ'!Q85/'8.คำนวณ'!H84</f>
        <v>116.29371346510109</v>
      </c>
      <c r="S84" s="262">
        <f>+'6.รายรับ'!V85/'8.คำนวณ'!I84</f>
        <v>696.51941194651977</v>
      </c>
      <c r="T84" s="66"/>
      <c r="U84" s="281">
        <f>+'2.Hosp. Group'!L85</f>
        <v>17</v>
      </c>
      <c r="V84" s="63">
        <f>+DATA!L86</f>
        <v>191504</v>
      </c>
      <c r="W84" s="63">
        <f>+DATA!M86</f>
        <v>12666.43</v>
      </c>
      <c r="X84" s="63">
        <f t="shared" si="2"/>
        <v>23931.371176470588</v>
      </c>
      <c r="Y84" s="263">
        <f>+('7.รายจ่าย'!G83+'7.รายจ่าย'!K83)/'8.คำนวณ'!X84</f>
        <v>6457.5716869889538</v>
      </c>
      <c r="Z84" s="263">
        <f>+'7.รายจ่าย'!L83/'8.คำนวณ'!X84</f>
        <v>53.393411124570896</v>
      </c>
      <c r="AA84" s="263">
        <f>+'7.รายจ่าย'!M83/'8.คำนวณ'!X84</f>
        <v>2505.1162617436612</v>
      </c>
      <c r="AB84" s="263">
        <f>+'7.รายจ่าย'!O83/'8.คำนวณ'!X84</f>
        <v>920.98510893810533</v>
      </c>
      <c r="AC84" s="263">
        <f>+'7.รายจ่าย'!P83/'8.คำนวณ'!X84</f>
        <v>193.9221002331397</v>
      </c>
      <c r="AD84" s="263">
        <f>+'7.รายจ่าย'!R83/'8.คำนวณ'!X84</f>
        <v>327.36909900519208</v>
      </c>
      <c r="AE84" s="263">
        <f>+'7.รายจ่าย'!S83/'8.คำนวณ'!X84</f>
        <v>1048.1564209184346</v>
      </c>
      <c r="AF84" s="263">
        <f>+'7.รายจ่าย'!T83/'8.คำนวณ'!X84</f>
        <v>627.04611112103873</v>
      </c>
      <c r="AG84" s="263">
        <f>+'7.รายจ่าย'!U83/'8.คำนวณ'!X84</f>
        <v>360.91520148632867</v>
      </c>
      <c r="AH84" s="263">
        <f>+'7.รายจ่าย'!V83/'8.คำนวณ'!X84</f>
        <v>35.140049594267488</v>
      </c>
      <c r="AI84" s="263">
        <f>+'7.รายจ่าย'!Y83/'8.คำนวณ'!X84</f>
        <v>11.894512767403436</v>
      </c>
    </row>
    <row r="85" spans="1:35" s="63" customFormat="1">
      <c r="A85" s="67" t="s">
        <v>177</v>
      </c>
      <c r="B85" s="294">
        <v>62</v>
      </c>
      <c r="C85" s="237">
        <v>83</v>
      </c>
      <c r="D85" s="237">
        <v>12</v>
      </c>
      <c r="E85" s="212" t="s">
        <v>88</v>
      </c>
      <c r="F85" s="212" t="s">
        <v>177</v>
      </c>
      <c r="G85" s="282" t="s">
        <v>305</v>
      </c>
      <c r="H85" s="248">
        <f>+DATA!G87</f>
        <v>136641</v>
      </c>
      <c r="I85" s="250">
        <f>+DATA!H87</f>
        <v>101105</v>
      </c>
      <c r="J85" s="250">
        <f>+DATA!I87</f>
        <v>8910</v>
      </c>
      <c r="K85" s="250">
        <f>+DATA!J87</f>
        <v>4121</v>
      </c>
      <c r="L85" s="250">
        <f>+DATA!K87</f>
        <v>22505</v>
      </c>
      <c r="M85" s="261">
        <f>+'6.รายรับ'!G86/I85</f>
        <v>1495.7765287572327</v>
      </c>
      <c r="N85" s="261">
        <f>+('6.รายรับ'!H86+'6.รายรับ'!I86+'6.รายรับ'!J86)/I85</f>
        <v>936.94803165026462</v>
      </c>
      <c r="O85" s="261">
        <f>+'6.รายรับ'!K86/'8.คำนวณ'!J85</f>
        <v>2332.6450841750839</v>
      </c>
      <c r="P85" s="261">
        <f>+'6.รายรับ'!L86/'8.คำนวณ'!K85</f>
        <v>13599.084700315458</v>
      </c>
      <c r="Q85" s="261">
        <f>+'6.รายรับ'!M86/'8.คำนวณ'!H85</f>
        <v>48.937754773457456</v>
      </c>
      <c r="R85" s="262">
        <f>+'6.รายรับ'!Q86/'8.คำนวณ'!H85</f>
        <v>184.22299858753962</v>
      </c>
      <c r="S85" s="262">
        <f>+'6.รายรับ'!V86/'8.คำนวณ'!I85</f>
        <v>1157.0664311359478</v>
      </c>
      <c r="T85" s="66"/>
      <c r="U85" s="281">
        <f>+'2.Hosp. Group'!L86</f>
        <v>14</v>
      </c>
      <c r="V85" s="63">
        <f>+DATA!L87</f>
        <v>171494</v>
      </c>
      <c r="W85" s="63">
        <f>+DATA!M87</f>
        <v>17202.47</v>
      </c>
      <c r="X85" s="63">
        <f t="shared" si="2"/>
        <v>29452.041428571429</v>
      </c>
      <c r="Y85" s="263">
        <f>+('7.รายจ่าย'!G84+'7.รายจ่าย'!K84)/'8.คำนวณ'!X85</f>
        <v>7394.3082094382098</v>
      </c>
      <c r="Z85" s="263">
        <f>+'7.รายจ่าย'!L84/'8.คำนวณ'!X85</f>
        <v>25.095670254048361</v>
      </c>
      <c r="AA85" s="263">
        <f>+'7.รายจ่าย'!M84/'8.คำนวณ'!X85</f>
        <v>1950.4018364674114</v>
      </c>
      <c r="AB85" s="263">
        <f>+'7.รายจ่าย'!O84/'8.คำนวณ'!X85</f>
        <v>887.2406778108857</v>
      </c>
      <c r="AC85" s="263">
        <f>+'7.รายจ่าย'!P84/'8.คำนวณ'!X85</f>
        <v>217.75249181126372</v>
      </c>
      <c r="AD85" s="263">
        <f>+'7.รายจ่าย'!R84/'8.คำนวณ'!X85</f>
        <v>468.12682555257265</v>
      </c>
      <c r="AE85" s="263">
        <f>+'7.รายจ่าย'!S84/'8.คำนวณ'!X85</f>
        <v>489.9133275699686</v>
      </c>
      <c r="AF85" s="263">
        <f>+'7.รายจ่าย'!T84/'8.คำนวณ'!X85</f>
        <v>401.00869132088781</v>
      </c>
      <c r="AG85" s="263">
        <f>+'7.รายจ่าย'!U84/'8.คำนวณ'!X85</f>
        <v>378.77880509762383</v>
      </c>
      <c r="AH85" s="263">
        <f>+'7.รายจ่าย'!V84/'8.คำนวณ'!X85</f>
        <v>1.1031999285618279</v>
      </c>
      <c r="AI85" s="263">
        <f>+'7.รายจ่าย'!Y84/'8.คำนวณ'!X85</f>
        <v>30.456292891460496</v>
      </c>
    </row>
    <row r="86" spans="1:35" s="63" customFormat="1">
      <c r="A86" s="67" t="s">
        <v>237</v>
      </c>
      <c r="B86" s="294">
        <v>21</v>
      </c>
      <c r="C86" s="237">
        <v>84</v>
      </c>
      <c r="D86" s="237">
        <v>12</v>
      </c>
      <c r="E86" s="212" t="s">
        <v>53</v>
      </c>
      <c r="F86" s="212" t="s">
        <v>201</v>
      </c>
      <c r="G86" s="282" t="s">
        <v>332</v>
      </c>
      <c r="H86" s="248">
        <f>+DATA!G88</f>
        <v>123666</v>
      </c>
      <c r="I86" s="250">
        <f>+DATA!H88</f>
        <v>92386</v>
      </c>
      <c r="J86" s="250">
        <f>+DATA!I88</f>
        <v>5962</v>
      </c>
      <c r="K86" s="250">
        <f>+DATA!J88</f>
        <v>11085</v>
      </c>
      <c r="L86" s="250">
        <f>+DATA!K88</f>
        <v>14233</v>
      </c>
      <c r="M86" s="261">
        <f>+'6.รายรับ'!G87/I86</f>
        <v>2303.1809418093644</v>
      </c>
      <c r="N86" s="261">
        <f>+('6.รายรับ'!H87+'6.รายรับ'!I87+'6.รายรับ'!J87)/I86</f>
        <v>1647.6192792197953</v>
      </c>
      <c r="O86" s="261">
        <f>+'6.รายรับ'!K87/'8.คำนวณ'!J86</f>
        <v>7468.0421486078494</v>
      </c>
      <c r="P86" s="261">
        <f>+'6.รายรับ'!L87/'8.คำนวณ'!K86</f>
        <v>7904.7706441136661</v>
      </c>
      <c r="Q86" s="261">
        <f>+'6.รายรับ'!M87/'8.คำนวณ'!H86</f>
        <v>125.29958808403279</v>
      </c>
      <c r="R86" s="262">
        <f>+'6.รายรับ'!Q87/'8.คำนวณ'!H86</f>
        <v>406.97166820306307</v>
      </c>
      <c r="S86" s="262">
        <f>+'6.รายรับ'!V87/'8.คำนวณ'!I86</f>
        <v>1930.8607191565823</v>
      </c>
      <c r="T86" s="66"/>
      <c r="U86" s="281">
        <f>+'2.Hosp. Group'!L87</f>
        <v>14</v>
      </c>
      <c r="V86" s="63">
        <f>+DATA!L88</f>
        <v>215033</v>
      </c>
      <c r="W86" s="63">
        <f>+DATA!M88</f>
        <v>30825.95</v>
      </c>
      <c r="X86" s="63">
        <f t="shared" si="2"/>
        <v>46185.45</v>
      </c>
      <c r="Y86" s="263">
        <f>+('7.รายจ่าย'!G85+'7.รายจ่าย'!K85)/'8.คำนวณ'!X86</f>
        <v>7200.0248498174224</v>
      </c>
      <c r="Z86" s="263">
        <f>+'7.รายจ่าย'!L85/'8.คำนวณ'!X86</f>
        <v>67.399650972330036</v>
      </c>
      <c r="AA86" s="263">
        <f>+'7.รายจ่าย'!M85/'8.คำนวณ'!X86</f>
        <v>2186.6882314668364</v>
      </c>
      <c r="AB86" s="263">
        <f>+'7.รายจ่าย'!O85/'8.คำนวณ'!X86</f>
        <v>1640.4823811395147</v>
      </c>
      <c r="AC86" s="263">
        <f>+'7.รายจ่าย'!P85/'8.คำนวณ'!X86</f>
        <v>171.14193214529686</v>
      </c>
      <c r="AD86" s="263">
        <f>+'7.รายจ่าย'!R85/'8.คำนวณ'!X86</f>
        <v>500.21046996402549</v>
      </c>
      <c r="AE86" s="263">
        <f>+'7.รายจ่าย'!S85/'8.คำนวณ'!X86</f>
        <v>382.99583331980097</v>
      </c>
      <c r="AF86" s="263">
        <f>+'7.รายจ่าย'!T85/'8.คำนวณ'!X86</f>
        <v>906.41954663211038</v>
      </c>
      <c r="AG86" s="263">
        <f>+'7.รายจ่าย'!U85/'8.คำนวณ'!X86</f>
        <v>265.50942169016434</v>
      </c>
      <c r="AH86" s="263">
        <f>+'7.รายจ่าย'!V85/'8.คำนวณ'!X86</f>
        <v>302.54306583566904</v>
      </c>
      <c r="AI86" s="263">
        <f>+'7.รายจ่าย'!Y85/'8.คำนวณ'!X86</f>
        <v>36.097391277989068</v>
      </c>
    </row>
    <row r="87" spans="1:35" s="63" customFormat="1" ht="27.6" customHeight="1">
      <c r="A87" s="67" t="s">
        <v>214</v>
      </c>
      <c r="B87" s="294">
        <v>53</v>
      </c>
      <c r="C87" s="237">
        <v>85</v>
      </c>
      <c r="D87" s="237">
        <v>12</v>
      </c>
      <c r="E87" s="212" t="s">
        <v>47</v>
      </c>
      <c r="F87" s="212" t="s">
        <v>214</v>
      </c>
      <c r="G87" s="282" t="s">
        <v>346</v>
      </c>
      <c r="H87" s="248">
        <f>+DATA!G89</f>
        <v>149652</v>
      </c>
      <c r="I87" s="250">
        <f>+DATA!H89</f>
        <v>112292</v>
      </c>
      <c r="J87" s="250">
        <f>+DATA!I89</f>
        <v>13680</v>
      </c>
      <c r="K87" s="250">
        <f>+DATA!J89</f>
        <v>10048</v>
      </c>
      <c r="L87" s="250">
        <f>+DATA!K89</f>
        <v>13632</v>
      </c>
      <c r="M87" s="261">
        <f>+'6.รายรับ'!G88/I87</f>
        <v>1379.1877441848037</v>
      </c>
      <c r="N87" s="261">
        <f>+('6.รายรับ'!H88+'6.รายรับ'!I88+'6.รายรับ'!J88)/I87</f>
        <v>914.51947885868981</v>
      </c>
      <c r="O87" s="261">
        <f>+'6.รายรับ'!K88/'8.คำนวณ'!J87</f>
        <v>3732.2526805555563</v>
      </c>
      <c r="P87" s="261">
        <f>+'6.รายรับ'!L88/'8.คำนวณ'!K87</f>
        <v>11398.017633359874</v>
      </c>
      <c r="Q87" s="261">
        <f>+'6.รายรับ'!M88/'8.คำนวณ'!H87</f>
        <v>66.623890492609533</v>
      </c>
      <c r="R87" s="262">
        <f>+'6.รายรับ'!Q88/'8.คำนวณ'!H87</f>
        <v>417.72215499959907</v>
      </c>
      <c r="S87" s="262">
        <f>+'6.รายรับ'!V88/'8.คำนวณ'!I87</f>
        <v>1372.4126778399173</v>
      </c>
      <c r="T87" s="66"/>
      <c r="U87" s="281">
        <f>+'2.Hosp. Group'!L88</f>
        <v>14</v>
      </c>
      <c r="V87" s="63">
        <f>+DATA!L89</f>
        <v>257624</v>
      </c>
      <c r="W87" s="63">
        <f>+DATA!M89</f>
        <v>27466.32</v>
      </c>
      <c r="X87" s="63">
        <f t="shared" si="2"/>
        <v>45868.034285714282</v>
      </c>
      <c r="Y87" s="263">
        <f>+('7.รายจ่าย'!G86+'7.รายจ่าย'!K86)/'8.คำนวณ'!X87</f>
        <v>6305.9042898658581</v>
      </c>
      <c r="Z87" s="263">
        <f>+'7.รายจ่าย'!L86/'8.คำนวณ'!X87</f>
        <v>138.31383203565608</v>
      </c>
      <c r="AA87" s="263">
        <f>+'7.รายจ่าย'!M86/'8.คำนวณ'!X87</f>
        <v>2462.8716819718584</v>
      </c>
      <c r="AB87" s="263">
        <f>+'7.รายจ่าย'!O86/'8.คำนวณ'!X87</f>
        <v>1189.0849636211012</v>
      </c>
      <c r="AC87" s="263">
        <f>+'7.รายจ่าย'!P86/'8.คำนวณ'!X87</f>
        <v>94.268144849335485</v>
      </c>
      <c r="AD87" s="263">
        <f>+'7.รายจ่าย'!R86/'8.คำนวณ'!X87</f>
        <v>329.57248670907575</v>
      </c>
      <c r="AE87" s="263">
        <f>+'7.รายจ่าย'!S86/'8.คำนวณ'!X87</f>
        <v>523.62881065257284</v>
      </c>
      <c r="AF87" s="263">
        <f>+'7.รายจ่าย'!T86/'8.คำนวณ'!X87</f>
        <v>361.24334207975033</v>
      </c>
      <c r="AG87" s="263">
        <f>+'7.รายจ่าย'!U86/'8.คำนวณ'!X87</f>
        <v>251.4157408221798</v>
      </c>
      <c r="AH87" s="263">
        <f>+'7.รายจ่าย'!V86/'8.คำนวณ'!X87</f>
        <v>238.29619407527633</v>
      </c>
      <c r="AI87" s="263">
        <f>+'7.รายจ่าย'!Y86/'8.คำนวณ'!X87</f>
        <v>274.07825920099231</v>
      </c>
    </row>
    <row r="88" spans="1:35" s="63" customFormat="1" ht="24.6" customHeight="1">
      <c r="A88" s="67" t="s">
        <v>201</v>
      </c>
      <c r="B88" s="294">
        <v>1</v>
      </c>
      <c r="C88" s="237">
        <v>86</v>
      </c>
      <c r="D88" s="237">
        <v>12</v>
      </c>
      <c r="E88" s="212" t="s">
        <v>51</v>
      </c>
      <c r="F88" s="212" t="s">
        <v>237</v>
      </c>
      <c r="G88" s="282" t="s">
        <v>373</v>
      </c>
      <c r="H88" s="248">
        <f>+DATA!G90</f>
        <v>143840</v>
      </c>
      <c r="I88" s="250">
        <f>+DATA!H90</f>
        <v>106378</v>
      </c>
      <c r="J88" s="250">
        <f>+DATA!I90</f>
        <v>9990</v>
      </c>
      <c r="K88" s="250">
        <f>+DATA!J90</f>
        <v>6947</v>
      </c>
      <c r="L88" s="250">
        <f>+DATA!K90</f>
        <v>20525</v>
      </c>
      <c r="M88" s="261">
        <f>+'6.รายรับ'!G89/I88</f>
        <v>1584.6149817631465</v>
      </c>
      <c r="N88" s="261">
        <f>+('6.รายรับ'!H89+'6.รายรับ'!I89+'6.รายรับ'!J89)/I88</f>
        <v>910.19871909605376</v>
      </c>
      <c r="O88" s="261">
        <f>+'6.รายรับ'!K89/'8.คำนวณ'!J88</f>
        <v>3363.8266606606603</v>
      </c>
      <c r="P88" s="261">
        <f>+'6.รายรับ'!L89/'8.คำนวณ'!K88</f>
        <v>11398.381432272923</v>
      </c>
      <c r="Q88" s="261">
        <f>+'6.รายรับ'!M89/'8.คำนวณ'!H88</f>
        <v>37.026800611790875</v>
      </c>
      <c r="R88" s="262">
        <f>+'6.รายรับ'!Q89/'8.คำนวณ'!H88</f>
        <v>283.93723289766405</v>
      </c>
      <c r="S88" s="262">
        <f>+'6.รายรับ'!V89/'8.คำนวณ'!I88</f>
        <v>1417.3771863543216</v>
      </c>
      <c r="T88" s="66"/>
      <c r="U88" s="281">
        <f>+'2.Hosp. Group'!L89</f>
        <v>14</v>
      </c>
      <c r="V88" s="63">
        <f>+DATA!L90</f>
        <v>213820</v>
      </c>
      <c r="W88" s="63">
        <f>+DATA!M90</f>
        <v>23630.03</v>
      </c>
      <c r="X88" s="63">
        <f t="shared" si="2"/>
        <v>38902.887142857144</v>
      </c>
      <c r="Y88" s="263">
        <f>+('7.รายจ่าย'!G87+'7.รายจ่าย'!K87)/'8.คำนวณ'!X88</f>
        <v>7211.0007899891089</v>
      </c>
      <c r="Z88" s="263">
        <f>+'7.รายจ่าย'!L87/'8.คำนวณ'!X88</f>
        <v>62.200756234728225</v>
      </c>
      <c r="AA88" s="263">
        <f>+'7.รายจ่าย'!M87/'8.คำนวณ'!X88</f>
        <v>1997.5197057904738</v>
      </c>
      <c r="AB88" s="263">
        <f>+'7.รายจ่าย'!O87/'8.คำนวณ'!X88</f>
        <v>939.9561080317909</v>
      </c>
      <c r="AC88" s="263">
        <f>+'7.รายจ่าย'!P87/'8.คำนวณ'!X88</f>
        <v>436.69261455108307</v>
      </c>
      <c r="AD88" s="263">
        <f>+'7.รายจ่าย'!R87/'8.คำนวณ'!X88</f>
        <v>429.50985253720245</v>
      </c>
      <c r="AE88" s="263">
        <f>+'7.รายจ่าย'!S87/'8.คำนวณ'!X88</f>
        <v>160.28566587107142</v>
      </c>
      <c r="AF88" s="263">
        <f>+'7.รายจ่าย'!T87/'8.คำนวณ'!X88</f>
        <v>651.57683302315309</v>
      </c>
      <c r="AG88" s="263">
        <f>+'7.รายจ่าย'!U87/'8.คำนวณ'!X88</f>
        <v>355.05354112351785</v>
      </c>
      <c r="AH88" s="263">
        <f>+'7.รายจ่าย'!V87/'8.คำนวณ'!X88</f>
        <v>40.357246603180862</v>
      </c>
      <c r="AI88" s="263">
        <f>+'7.รายจ่าย'!Y87/'8.คำนวณ'!X88</f>
        <v>159.18998446718294</v>
      </c>
    </row>
    <row r="89" spans="1:35" s="63" customFormat="1" ht="24.6" customHeight="1">
      <c r="A89" s="67" t="s">
        <v>221</v>
      </c>
      <c r="B89" s="294">
        <v>68</v>
      </c>
      <c r="C89" s="237">
        <v>87</v>
      </c>
      <c r="D89" s="237">
        <v>13</v>
      </c>
      <c r="E89" s="212" t="s">
        <v>45</v>
      </c>
      <c r="F89" s="212" t="s">
        <v>183</v>
      </c>
      <c r="G89" s="282" t="s">
        <v>311</v>
      </c>
      <c r="H89" s="248">
        <f>+DATA!G91</f>
        <v>399642</v>
      </c>
      <c r="I89" s="250">
        <f>+DATA!H91</f>
        <v>258303</v>
      </c>
      <c r="J89" s="250">
        <f>+DATA!I91</f>
        <v>19264</v>
      </c>
      <c r="K89" s="250">
        <f>+DATA!J91</f>
        <v>19701</v>
      </c>
      <c r="L89" s="250">
        <f>+DATA!K91</f>
        <v>102374</v>
      </c>
      <c r="M89" s="261">
        <f>+'6.รายรับ'!G90/I89</f>
        <v>2742.3158858007841</v>
      </c>
      <c r="N89" s="261">
        <f>+('6.รายรับ'!H90+'6.รายรับ'!I90+'6.รายรับ'!J90)/I89</f>
        <v>1133.5070968204006</v>
      </c>
      <c r="O89" s="261">
        <f>+'6.รายรับ'!K90/'8.คำนวณ'!J89</f>
        <v>4730.591400020764</v>
      </c>
      <c r="P89" s="261">
        <f>+'6.รายรับ'!L90/'8.คำนวณ'!K89</f>
        <v>20200.846515405305</v>
      </c>
      <c r="Q89" s="261">
        <f>+'6.รายรับ'!M90/'8.คำนวณ'!H89</f>
        <v>64.748415081497939</v>
      </c>
      <c r="R89" s="262">
        <f>+'6.รายรับ'!Q90/'8.คำนวณ'!H89</f>
        <v>320.77063892183509</v>
      </c>
      <c r="S89" s="262">
        <f>+'6.รายรับ'!V90/'8.คำนวณ'!I89</f>
        <v>1577.6330362016699</v>
      </c>
      <c r="T89" s="66"/>
      <c r="U89" s="281">
        <f>+'2.Hosp. Group'!L90</f>
        <v>14</v>
      </c>
      <c r="V89" s="63">
        <f>+DATA!L91</f>
        <v>441762</v>
      </c>
      <c r="W89" s="63">
        <f>+DATA!M91</f>
        <v>93305.73</v>
      </c>
      <c r="X89" s="63">
        <f t="shared" si="2"/>
        <v>124860.15857142856</v>
      </c>
      <c r="Y89" s="263">
        <f>+('7.รายจ่าย'!G88+'7.รายจ่าย'!K88)/'8.คำนวณ'!X89</f>
        <v>6883.4627558023176</v>
      </c>
      <c r="Z89" s="263">
        <f>+'7.รายจ่าย'!L88/'8.คำนวณ'!X89</f>
        <v>63.589840272851085</v>
      </c>
      <c r="AA89" s="263">
        <f>+'7.รายจ่าย'!M88/'8.คำนวณ'!X89</f>
        <v>4189.9716237403009</v>
      </c>
      <c r="AB89" s="263">
        <f>+'7.รายจ่าย'!O88/'8.คำนวณ'!X89</f>
        <v>2333.4246250642618</v>
      </c>
      <c r="AC89" s="263">
        <f>+'7.รายจ่าย'!P88/'8.คำนวณ'!X89</f>
        <v>87.614862139885858</v>
      </c>
      <c r="AD89" s="263">
        <f>+'7.รายจ่าย'!R88/'8.คำนวณ'!X89</f>
        <v>458.72380201434731</v>
      </c>
      <c r="AE89" s="263">
        <f>+'7.รายจ่าย'!S88/'8.คำนวณ'!X89</f>
        <v>856.51502796082343</v>
      </c>
      <c r="AF89" s="263">
        <f>+'7.รายจ่าย'!T88/'8.คำนวณ'!X89</f>
        <v>699.0214213933574</v>
      </c>
      <c r="AG89" s="263">
        <f>+'7.รายจ่าย'!U88/'8.คำนวณ'!X89</f>
        <v>249.96943314103709</v>
      </c>
      <c r="AH89" s="263">
        <f>+'7.รายจ่าย'!V88/'8.คำนวณ'!X89</f>
        <v>7.0614073383193228</v>
      </c>
      <c r="AI89" s="263">
        <f>+'7.รายจ่าย'!Y88/'8.คำนวณ'!X89</f>
        <v>110.24754138947515</v>
      </c>
    </row>
    <row r="90" spans="1:35" s="63" customFormat="1" ht="25.2" customHeight="1">
      <c r="A90" s="67" t="s">
        <v>183</v>
      </c>
      <c r="B90" s="294">
        <v>35</v>
      </c>
      <c r="C90" s="237">
        <v>88</v>
      </c>
      <c r="D90" s="237">
        <v>13</v>
      </c>
      <c r="E90" s="212" t="s">
        <v>49</v>
      </c>
      <c r="F90" s="212" t="s">
        <v>221</v>
      </c>
      <c r="G90" s="282" t="s">
        <v>355</v>
      </c>
      <c r="H90" s="248">
        <f>+DATA!G92</f>
        <v>193882</v>
      </c>
      <c r="I90" s="250">
        <f>+DATA!H92</f>
        <v>142594</v>
      </c>
      <c r="J90" s="250">
        <f>+DATA!I92</f>
        <v>18267</v>
      </c>
      <c r="K90" s="250">
        <f>+DATA!J92</f>
        <v>14154</v>
      </c>
      <c r="L90" s="250">
        <f>+DATA!K92</f>
        <v>18867</v>
      </c>
      <c r="M90" s="261">
        <f>+'6.รายรับ'!G91/I90</f>
        <v>4085.1409809669417</v>
      </c>
      <c r="N90" s="261">
        <f>+('6.รายรับ'!H91+'6.รายรับ'!I91+'6.รายรับ'!J91)/I90</f>
        <v>2480.8892252829714</v>
      </c>
      <c r="O90" s="261">
        <f>+'6.รายรับ'!K91/'8.คำนวณ'!J90</f>
        <v>5405.950175179285</v>
      </c>
      <c r="P90" s="261">
        <f>+'6.รายรับ'!L91/'8.คำนวณ'!K90</f>
        <v>20145.21556238519</v>
      </c>
      <c r="Q90" s="261">
        <f>+'6.รายรับ'!M91/'8.คำนวณ'!H90</f>
        <v>127.99068593268071</v>
      </c>
      <c r="R90" s="262">
        <f>+'6.รายรับ'!Q91/'8.คำนวณ'!H90</f>
        <v>338.31043010697232</v>
      </c>
      <c r="S90" s="262">
        <f>+'6.รายรับ'!V91/'8.คำนวณ'!I90</f>
        <v>1892.084572773048</v>
      </c>
      <c r="T90" s="66"/>
      <c r="U90" s="281">
        <f>+'2.Hosp. Group'!L91</f>
        <v>14</v>
      </c>
      <c r="V90" s="63">
        <f>+DATA!L92</f>
        <v>482610</v>
      </c>
      <c r="W90" s="63">
        <f>+DATA!M92</f>
        <v>57217.36</v>
      </c>
      <c r="X90" s="63">
        <f t="shared" si="2"/>
        <v>91689.502857142856</v>
      </c>
      <c r="Y90" s="263">
        <f>+('7.รายจ่าย'!G89+'7.รายจ่าย'!K89)/'8.คำนวณ'!X90</f>
        <v>6231.112015190648</v>
      </c>
      <c r="Z90" s="263">
        <f>+'7.รายจ่าย'!L89/'8.คำนวณ'!X90</f>
        <v>42.667195350544254</v>
      </c>
      <c r="AA90" s="263">
        <f>+'7.รายจ่าย'!M89/'8.คำนวณ'!X90</f>
        <v>3119.6380316911809</v>
      </c>
      <c r="AB90" s="263">
        <f>+'7.รายจ่าย'!O89/'8.คำนวณ'!X90</f>
        <v>2105.7875590276326</v>
      </c>
      <c r="AC90" s="263">
        <f>+'7.รายจ่าย'!P89/'8.คำนวณ'!X90</f>
        <v>371.93290286602678</v>
      </c>
      <c r="AD90" s="263">
        <f>+'7.รายจ่าย'!R89/'8.คำนวณ'!X90</f>
        <v>361.98716140616943</v>
      </c>
      <c r="AE90" s="263">
        <f>+'7.รายจ่าย'!S89/'8.คำนวณ'!X90</f>
        <v>755.05029804626952</v>
      </c>
      <c r="AF90" s="263">
        <f>+'7.รายจ่าย'!T89/'8.คำนวณ'!X90</f>
        <v>444.23002340258552</v>
      </c>
      <c r="AG90" s="263">
        <f>+'7.รายจ่าย'!U89/'8.คำนวณ'!X90</f>
        <v>308.08635121527851</v>
      </c>
      <c r="AH90" s="263">
        <f>+'7.รายจ่าย'!V89/'8.คำนวณ'!X90</f>
        <v>3.5796264542013625</v>
      </c>
      <c r="AI90" s="263">
        <f>+'7.รายจ่าย'!Y89/'8.คำนวณ'!X90</f>
        <v>18.446437894152456</v>
      </c>
    </row>
    <row r="91" spans="1:35" s="63" customFormat="1">
      <c r="B91" s="162"/>
      <c r="C91" s="292"/>
      <c r="D91" s="292"/>
      <c r="E91" s="183"/>
      <c r="F91" s="183"/>
      <c r="G91" s="172"/>
      <c r="H91" s="261"/>
      <c r="I91" s="261"/>
      <c r="J91" s="261"/>
      <c r="K91" s="261"/>
      <c r="L91" s="261"/>
      <c r="M91" s="263"/>
      <c r="N91" s="263"/>
      <c r="O91" s="263"/>
      <c r="P91" s="263"/>
      <c r="Q91" s="263"/>
      <c r="R91" s="263"/>
      <c r="S91" s="263"/>
      <c r="U91" s="266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</row>
    <row r="92" spans="1:35">
      <c r="G92" s="172"/>
    </row>
    <row r="111" ht="25.2" customHeight="1"/>
    <row r="112" ht="24.6" customHeight="1"/>
  </sheetData>
  <autoFilter ref="A2:AI90"/>
  <sortState ref="B3:AI90">
    <sortCondition ref="E3:E90"/>
  </sortState>
  <mergeCells count="3">
    <mergeCell ref="Y1:AI1"/>
    <mergeCell ref="M1:S1"/>
    <mergeCell ref="U1:U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54"/>
  <sheetViews>
    <sheetView topLeftCell="Y106" zoomScale="60" zoomScaleNormal="60" workbookViewId="0">
      <selection activeCell="B117" sqref="B117:I128"/>
    </sheetView>
  </sheetViews>
  <sheetFormatPr defaultColWidth="9" defaultRowHeight="13.2"/>
  <cols>
    <col min="1" max="1" width="7.44140625" style="182" customWidth="1"/>
    <col min="2" max="2" width="20.5546875" style="11" customWidth="1"/>
    <col min="3" max="4" width="16.5546875" style="11" customWidth="1"/>
    <col min="5" max="8" width="14.21875" style="11" customWidth="1"/>
    <col min="9" max="9" width="14.44140625" style="11" customWidth="1"/>
    <col min="10" max="10" width="20.6640625" style="11" hidden="1" customWidth="1"/>
    <col min="11" max="11" width="16.6640625" style="48" hidden="1" customWidth="1"/>
    <col min="12" max="12" width="16.6640625" style="49" hidden="1" customWidth="1"/>
    <col min="13" max="16" width="14.5546875" style="48" hidden="1" customWidth="1"/>
    <col min="17" max="17" width="14.5546875" style="49" hidden="1" customWidth="1"/>
    <col min="18" max="18" width="20.6640625" style="11" customWidth="1"/>
    <col min="19" max="19" width="16.6640625" style="59" customWidth="1"/>
    <col min="20" max="20" width="16.6640625" style="60" customWidth="1"/>
    <col min="21" max="24" width="14.5546875" style="59" customWidth="1"/>
    <col min="25" max="25" width="14.5546875" style="60" customWidth="1"/>
    <col min="26" max="26" width="20.6640625" style="11" customWidth="1"/>
    <col min="27" max="27" width="16.6640625" style="11" customWidth="1"/>
    <col min="28" max="28" width="16.6640625" style="22" customWidth="1"/>
    <col min="29" max="32" width="15.109375" style="11" customWidth="1"/>
    <col min="33" max="33" width="15.109375" style="22" customWidth="1"/>
    <col min="34" max="255" width="9" style="11"/>
    <col min="256" max="256" width="20.5546875" style="11" customWidth="1"/>
    <col min="257" max="258" width="16.5546875" style="11" customWidth="1"/>
    <col min="259" max="263" width="14.21875" style="11" customWidth="1"/>
    <col min="264" max="264" width="9" style="11" customWidth="1"/>
    <col min="265" max="265" width="20.6640625" style="11" customWidth="1"/>
    <col min="266" max="267" width="16.6640625" style="11" customWidth="1"/>
    <col min="268" max="272" width="14.5546875" style="11" customWidth="1"/>
    <col min="273" max="273" width="9" style="11" customWidth="1"/>
    <col min="274" max="274" width="20.6640625" style="11" customWidth="1"/>
    <col min="275" max="276" width="16.6640625" style="11" customWidth="1"/>
    <col min="277" max="281" width="15.109375" style="11" customWidth="1"/>
    <col min="282" max="511" width="9" style="11"/>
    <col min="512" max="512" width="20.5546875" style="11" customWidth="1"/>
    <col min="513" max="514" width="16.5546875" style="11" customWidth="1"/>
    <col min="515" max="519" width="14.21875" style="11" customWidth="1"/>
    <col min="520" max="520" width="9" style="11" customWidth="1"/>
    <col min="521" max="521" width="20.6640625" style="11" customWidth="1"/>
    <col min="522" max="523" width="16.6640625" style="11" customWidth="1"/>
    <col min="524" max="528" width="14.5546875" style="11" customWidth="1"/>
    <col min="529" max="529" width="9" style="11" customWidth="1"/>
    <col min="530" max="530" width="20.6640625" style="11" customWidth="1"/>
    <col min="531" max="532" width="16.6640625" style="11" customWidth="1"/>
    <col min="533" max="537" width="15.109375" style="11" customWidth="1"/>
    <col min="538" max="767" width="9" style="11"/>
    <col min="768" max="768" width="20.5546875" style="11" customWidth="1"/>
    <col min="769" max="770" width="16.5546875" style="11" customWidth="1"/>
    <col min="771" max="775" width="14.21875" style="11" customWidth="1"/>
    <col min="776" max="776" width="9" style="11" customWidth="1"/>
    <col min="777" max="777" width="20.6640625" style="11" customWidth="1"/>
    <col min="778" max="779" width="16.6640625" style="11" customWidth="1"/>
    <col min="780" max="784" width="14.5546875" style="11" customWidth="1"/>
    <col min="785" max="785" width="9" style="11" customWidth="1"/>
    <col min="786" max="786" width="20.6640625" style="11" customWidth="1"/>
    <col min="787" max="788" width="16.6640625" style="11" customWidth="1"/>
    <col min="789" max="793" width="15.109375" style="11" customWidth="1"/>
    <col min="794" max="1023" width="9" style="11"/>
    <col min="1024" max="1024" width="20.5546875" style="11" customWidth="1"/>
    <col min="1025" max="1026" width="16.5546875" style="11" customWidth="1"/>
    <col min="1027" max="1031" width="14.21875" style="11" customWidth="1"/>
    <col min="1032" max="1032" width="9" style="11" customWidth="1"/>
    <col min="1033" max="1033" width="20.6640625" style="11" customWidth="1"/>
    <col min="1034" max="1035" width="16.6640625" style="11" customWidth="1"/>
    <col min="1036" max="1040" width="14.5546875" style="11" customWidth="1"/>
    <col min="1041" max="1041" width="9" style="11" customWidth="1"/>
    <col min="1042" max="1042" width="20.6640625" style="11" customWidth="1"/>
    <col min="1043" max="1044" width="16.6640625" style="11" customWidth="1"/>
    <col min="1045" max="1049" width="15.109375" style="11" customWidth="1"/>
    <col min="1050" max="1279" width="9" style="11"/>
    <col min="1280" max="1280" width="20.5546875" style="11" customWidth="1"/>
    <col min="1281" max="1282" width="16.5546875" style="11" customWidth="1"/>
    <col min="1283" max="1287" width="14.21875" style="11" customWidth="1"/>
    <col min="1288" max="1288" width="9" style="11" customWidth="1"/>
    <col min="1289" max="1289" width="20.6640625" style="11" customWidth="1"/>
    <col min="1290" max="1291" width="16.6640625" style="11" customWidth="1"/>
    <col min="1292" max="1296" width="14.5546875" style="11" customWidth="1"/>
    <col min="1297" max="1297" width="9" style="11" customWidth="1"/>
    <col min="1298" max="1298" width="20.6640625" style="11" customWidth="1"/>
    <col min="1299" max="1300" width="16.6640625" style="11" customWidth="1"/>
    <col min="1301" max="1305" width="15.109375" style="11" customWidth="1"/>
    <col min="1306" max="1535" width="9" style="11"/>
    <col min="1536" max="1536" width="20.5546875" style="11" customWidth="1"/>
    <col min="1537" max="1538" width="16.5546875" style="11" customWidth="1"/>
    <col min="1539" max="1543" width="14.21875" style="11" customWidth="1"/>
    <col min="1544" max="1544" width="9" style="11" customWidth="1"/>
    <col min="1545" max="1545" width="20.6640625" style="11" customWidth="1"/>
    <col min="1546" max="1547" width="16.6640625" style="11" customWidth="1"/>
    <col min="1548" max="1552" width="14.5546875" style="11" customWidth="1"/>
    <col min="1553" max="1553" width="9" style="11" customWidth="1"/>
    <col min="1554" max="1554" width="20.6640625" style="11" customWidth="1"/>
    <col min="1555" max="1556" width="16.6640625" style="11" customWidth="1"/>
    <col min="1557" max="1561" width="15.109375" style="11" customWidth="1"/>
    <col min="1562" max="1791" width="9" style="11"/>
    <col min="1792" max="1792" width="20.5546875" style="11" customWidth="1"/>
    <col min="1793" max="1794" width="16.5546875" style="11" customWidth="1"/>
    <col min="1795" max="1799" width="14.21875" style="11" customWidth="1"/>
    <col min="1800" max="1800" width="9" style="11" customWidth="1"/>
    <col min="1801" max="1801" width="20.6640625" style="11" customWidth="1"/>
    <col min="1802" max="1803" width="16.6640625" style="11" customWidth="1"/>
    <col min="1804" max="1808" width="14.5546875" style="11" customWidth="1"/>
    <col min="1809" max="1809" width="9" style="11" customWidth="1"/>
    <col min="1810" max="1810" width="20.6640625" style="11" customWidth="1"/>
    <col min="1811" max="1812" width="16.6640625" style="11" customWidth="1"/>
    <col min="1813" max="1817" width="15.109375" style="11" customWidth="1"/>
    <col min="1818" max="2047" width="9" style="11"/>
    <col min="2048" max="2048" width="20.5546875" style="11" customWidth="1"/>
    <col min="2049" max="2050" width="16.5546875" style="11" customWidth="1"/>
    <col min="2051" max="2055" width="14.21875" style="11" customWidth="1"/>
    <col min="2056" max="2056" width="9" style="11" customWidth="1"/>
    <col min="2057" max="2057" width="20.6640625" style="11" customWidth="1"/>
    <col min="2058" max="2059" width="16.6640625" style="11" customWidth="1"/>
    <col min="2060" max="2064" width="14.5546875" style="11" customWidth="1"/>
    <col min="2065" max="2065" width="9" style="11" customWidth="1"/>
    <col min="2066" max="2066" width="20.6640625" style="11" customWidth="1"/>
    <col min="2067" max="2068" width="16.6640625" style="11" customWidth="1"/>
    <col min="2069" max="2073" width="15.109375" style="11" customWidth="1"/>
    <col min="2074" max="2303" width="9" style="11"/>
    <col min="2304" max="2304" width="20.5546875" style="11" customWidth="1"/>
    <col min="2305" max="2306" width="16.5546875" style="11" customWidth="1"/>
    <col min="2307" max="2311" width="14.21875" style="11" customWidth="1"/>
    <col min="2312" max="2312" width="9" style="11" customWidth="1"/>
    <col min="2313" max="2313" width="20.6640625" style="11" customWidth="1"/>
    <col min="2314" max="2315" width="16.6640625" style="11" customWidth="1"/>
    <col min="2316" max="2320" width="14.5546875" style="11" customWidth="1"/>
    <col min="2321" max="2321" width="9" style="11" customWidth="1"/>
    <col min="2322" max="2322" width="20.6640625" style="11" customWidth="1"/>
    <col min="2323" max="2324" width="16.6640625" style="11" customWidth="1"/>
    <col min="2325" max="2329" width="15.109375" style="11" customWidth="1"/>
    <col min="2330" max="2559" width="9" style="11"/>
    <col min="2560" max="2560" width="20.5546875" style="11" customWidth="1"/>
    <col min="2561" max="2562" width="16.5546875" style="11" customWidth="1"/>
    <col min="2563" max="2567" width="14.21875" style="11" customWidth="1"/>
    <col min="2568" max="2568" width="9" style="11" customWidth="1"/>
    <col min="2569" max="2569" width="20.6640625" style="11" customWidth="1"/>
    <col min="2570" max="2571" width="16.6640625" style="11" customWidth="1"/>
    <col min="2572" max="2576" width="14.5546875" style="11" customWidth="1"/>
    <col min="2577" max="2577" width="9" style="11" customWidth="1"/>
    <col min="2578" max="2578" width="20.6640625" style="11" customWidth="1"/>
    <col min="2579" max="2580" width="16.6640625" style="11" customWidth="1"/>
    <col min="2581" max="2585" width="15.109375" style="11" customWidth="1"/>
    <col min="2586" max="2815" width="9" style="11"/>
    <col min="2816" max="2816" width="20.5546875" style="11" customWidth="1"/>
    <col min="2817" max="2818" width="16.5546875" style="11" customWidth="1"/>
    <col min="2819" max="2823" width="14.21875" style="11" customWidth="1"/>
    <col min="2824" max="2824" width="9" style="11" customWidth="1"/>
    <col min="2825" max="2825" width="20.6640625" style="11" customWidth="1"/>
    <col min="2826" max="2827" width="16.6640625" style="11" customWidth="1"/>
    <col min="2828" max="2832" width="14.5546875" style="11" customWidth="1"/>
    <col min="2833" max="2833" width="9" style="11" customWidth="1"/>
    <col min="2834" max="2834" width="20.6640625" style="11" customWidth="1"/>
    <col min="2835" max="2836" width="16.6640625" style="11" customWidth="1"/>
    <col min="2837" max="2841" width="15.109375" style="11" customWidth="1"/>
    <col min="2842" max="3071" width="9" style="11"/>
    <col min="3072" max="3072" width="20.5546875" style="11" customWidth="1"/>
    <col min="3073" max="3074" width="16.5546875" style="11" customWidth="1"/>
    <col min="3075" max="3079" width="14.21875" style="11" customWidth="1"/>
    <col min="3080" max="3080" width="9" style="11" customWidth="1"/>
    <col min="3081" max="3081" width="20.6640625" style="11" customWidth="1"/>
    <col min="3082" max="3083" width="16.6640625" style="11" customWidth="1"/>
    <col min="3084" max="3088" width="14.5546875" style="11" customWidth="1"/>
    <col min="3089" max="3089" width="9" style="11" customWidth="1"/>
    <col min="3090" max="3090" width="20.6640625" style="11" customWidth="1"/>
    <col min="3091" max="3092" width="16.6640625" style="11" customWidth="1"/>
    <col min="3093" max="3097" width="15.109375" style="11" customWidth="1"/>
    <col min="3098" max="3327" width="9" style="11"/>
    <col min="3328" max="3328" width="20.5546875" style="11" customWidth="1"/>
    <col min="3329" max="3330" width="16.5546875" style="11" customWidth="1"/>
    <col min="3331" max="3335" width="14.21875" style="11" customWidth="1"/>
    <col min="3336" max="3336" width="9" style="11" customWidth="1"/>
    <col min="3337" max="3337" width="20.6640625" style="11" customWidth="1"/>
    <col min="3338" max="3339" width="16.6640625" style="11" customWidth="1"/>
    <col min="3340" max="3344" width="14.5546875" style="11" customWidth="1"/>
    <col min="3345" max="3345" width="9" style="11" customWidth="1"/>
    <col min="3346" max="3346" width="20.6640625" style="11" customWidth="1"/>
    <col min="3347" max="3348" width="16.6640625" style="11" customWidth="1"/>
    <col min="3349" max="3353" width="15.109375" style="11" customWidth="1"/>
    <col min="3354" max="3583" width="9" style="11"/>
    <col min="3584" max="3584" width="20.5546875" style="11" customWidth="1"/>
    <col min="3585" max="3586" width="16.5546875" style="11" customWidth="1"/>
    <col min="3587" max="3591" width="14.21875" style="11" customWidth="1"/>
    <col min="3592" max="3592" width="9" style="11" customWidth="1"/>
    <col min="3593" max="3593" width="20.6640625" style="11" customWidth="1"/>
    <col min="3594" max="3595" width="16.6640625" style="11" customWidth="1"/>
    <col min="3596" max="3600" width="14.5546875" style="11" customWidth="1"/>
    <col min="3601" max="3601" width="9" style="11" customWidth="1"/>
    <col min="3602" max="3602" width="20.6640625" style="11" customWidth="1"/>
    <col min="3603" max="3604" width="16.6640625" style="11" customWidth="1"/>
    <col min="3605" max="3609" width="15.109375" style="11" customWidth="1"/>
    <col min="3610" max="3839" width="9" style="11"/>
    <col min="3840" max="3840" width="20.5546875" style="11" customWidth="1"/>
    <col min="3841" max="3842" width="16.5546875" style="11" customWidth="1"/>
    <col min="3843" max="3847" width="14.21875" style="11" customWidth="1"/>
    <col min="3848" max="3848" width="9" style="11" customWidth="1"/>
    <col min="3849" max="3849" width="20.6640625" style="11" customWidth="1"/>
    <col min="3850" max="3851" width="16.6640625" style="11" customWidth="1"/>
    <col min="3852" max="3856" width="14.5546875" style="11" customWidth="1"/>
    <col min="3857" max="3857" width="9" style="11" customWidth="1"/>
    <col min="3858" max="3858" width="20.6640625" style="11" customWidth="1"/>
    <col min="3859" max="3860" width="16.6640625" style="11" customWidth="1"/>
    <col min="3861" max="3865" width="15.109375" style="11" customWidth="1"/>
    <col min="3866" max="4095" width="9" style="11"/>
    <col min="4096" max="4096" width="20.5546875" style="11" customWidth="1"/>
    <col min="4097" max="4098" width="16.5546875" style="11" customWidth="1"/>
    <col min="4099" max="4103" width="14.21875" style="11" customWidth="1"/>
    <col min="4104" max="4104" width="9" style="11" customWidth="1"/>
    <col min="4105" max="4105" width="20.6640625" style="11" customWidth="1"/>
    <col min="4106" max="4107" width="16.6640625" style="11" customWidth="1"/>
    <col min="4108" max="4112" width="14.5546875" style="11" customWidth="1"/>
    <col min="4113" max="4113" width="9" style="11" customWidth="1"/>
    <col min="4114" max="4114" width="20.6640625" style="11" customWidth="1"/>
    <col min="4115" max="4116" width="16.6640625" style="11" customWidth="1"/>
    <col min="4117" max="4121" width="15.109375" style="11" customWidth="1"/>
    <col min="4122" max="4351" width="9" style="11"/>
    <col min="4352" max="4352" width="20.5546875" style="11" customWidth="1"/>
    <col min="4353" max="4354" width="16.5546875" style="11" customWidth="1"/>
    <col min="4355" max="4359" width="14.21875" style="11" customWidth="1"/>
    <col min="4360" max="4360" width="9" style="11" customWidth="1"/>
    <col min="4361" max="4361" width="20.6640625" style="11" customWidth="1"/>
    <col min="4362" max="4363" width="16.6640625" style="11" customWidth="1"/>
    <col min="4364" max="4368" width="14.5546875" style="11" customWidth="1"/>
    <col min="4369" max="4369" width="9" style="11" customWidth="1"/>
    <col min="4370" max="4370" width="20.6640625" style="11" customWidth="1"/>
    <col min="4371" max="4372" width="16.6640625" style="11" customWidth="1"/>
    <col min="4373" max="4377" width="15.109375" style="11" customWidth="1"/>
    <col min="4378" max="4607" width="9" style="11"/>
    <col min="4608" max="4608" width="20.5546875" style="11" customWidth="1"/>
    <col min="4609" max="4610" width="16.5546875" style="11" customWidth="1"/>
    <col min="4611" max="4615" width="14.21875" style="11" customWidth="1"/>
    <col min="4616" max="4616" width="9" style="11" customWidth="1"/>
    <col min="4617" max="4617" width="20.6640625" style="11" customWidth="1"/>
    <col min="4618" max="4619" width="16.6640625" style="11" customWidth="1"/>
    <col min="4620" max="4624" width="14.5546875" style="11" customWidth="1"/>
    <col min="4625" max="4625" width="9" style="11" customWidth="1"/>
    <col min="4626" max="4626" width="20.6640625" style="11" customWidth="1"/>
    <col min="4627" max="4628" width="16.6640625" style="11" customWidth="1"/>
    <col min="4629" max="4633" width="15.109375" style="11" customWidth="1"/>
    <col min="4634" max="4863" width="9" style="11"/>
    <col min="4864" max="4864" width="20.5546875" style="11" customWidth="1"/>
    <col min="4865" max="4866" width="16.5546875" style="11" customWidth="1"/>
    <col min="4867" max="4871" width="14.21875" style="11" customWidth="1"/>
    <col min="4872" max="4872" width="9" style="11" customWidth="1"/>
    <col min="4873" max="4873" width="20.6640625" style="11" customWidth="1"/>
    <col min="4874" max="4875" width="16.6640625" style="11" customWidth="1"/>
    <col min="4876" max="4880" width="14.5546875" style="11" customWidth="1"/>
    <col min="4881" max="4881" width="9" style="11" customWidth="1"/>
    <col min="4882" max="4882" width="20.6640625" style="11" customWidth="1"/>
    <col min="4883" max="4884" width="16.6640625" style="11" customWidth="1"/>
    <col min="4885" max="4889" width="15.109375" style="11" customWidth="1"/>
    <col min="4890" max="5119" width="9" style="11"/>
    <col min="5120" max="5120" width="20.5546875" style="11" customWidth="1"/>
    <col min="5121" max="5122" width="16.5546875" style="11" customWidth="1"/>
    <col min="5123" max="5127" width="14.21875" style="11" customWidth="1"/>
    <col min="5128" max="5128" width="9" style="11" customWidth="1"/>
    <col min="5129" max="5129" width="20.6640625" style="11" customWidth="1"/>
    <col min="5130" max="5131" width="16.6640625" style="11" customWidth="1"/>
    <col min="5132" max="5136" width="14.5546875" style="11" customWidth="1"/>
    <col min="5137" max="5137" width="9" style="11" customWidth="1"/>
    <col min="5138" max="5138" width="20.6640625" style="11" customWidth="1"/>
    <col min="5139" max="5140" width="16.6640625" style="11" customWidth="1"/>
    <col min="5141" max="5145" width="15.109375" style="11" customWidth="1"/>
    <col min="5146" max="5375" width="9" style="11"/>
    <col min="5376" max="5376" width="20.5546875" style="11" customWidth="1"/>
    <col min="5377" max="5378" width="16.5546875" style="11" customWidth="1"/>
    <col min="5379" max="5383" width="14.21875" style="11" customWidth="1"/>
    <col min="5384" max="5384" width="9" style="11" customWidth="1"/>
    <col min="5385" max="5385" width="20.6640625" style="11" customWidth="1"/>
    <col min="5386" max="5387" width="16.6640625" style="11" customWidth="1"/>
    <col min="5388" max="5392" width="14.5546875" style="11" customWidth="1"/>
    <col min="5393" max="5393" width="9" style="11" customWidth="1"/>
    <col min="5394" max="5394" width="20.6640625" style="11" customWidth="1"/>
    <col min="5395" max="5396" width="16.6640625" style="11" customWidth="1"/>
    <col min="5397" max="5401" width="15.109375" style="11" customWidth="1"/>
    <col min="5402" max="5631" width="9" style="11"/>
    <col min="5632" max="5632" width="20.5546875" style="11" customWidth="1"/>
    <col min="5633" max="5634" width="16.5546875" style="11" customWidth="1"/>
    <col min="5635" max="5639" width="14.21875" style="11" customWidth="1"/>
    <col min="5640" max="5640" width="9" style="11" customWidth="1"/>
    <col min="5641" max="5641" width="20.6640625" style="11" customWidth="1"/>
    <col min="5642" max="5643" width="16.6640625" style="11" customWidth="1"/>
    <col min="5644" max="5648" width="14.5546875" style="11" customWidth="1"/>
    <col min="5649" max="5649" width="9" style="11" customWidth="1"/>
    <col min="5650" max="5650" width="20.6640625" style="11" customWidth="1"/>
    <col min="5651" max="5652" width="16.6640625" style="11" customWidth="1"/>
    <col min="5653" max="5657" width="15.109375" style="11" customWidth="1"/>
    <col min="5658" max="5887" width="9" style="11"/>
    <col min="5888" max="5888" width="20.5546875" style="11" customWidth="1"/>
    <col min="5889" max="5890" width="16.5546875" style="11" customWidth="1"/>
    <col min="5891" max="5895" width="14.21875" style="11" customWidth="1"/>
    <col min="5896" max="5896" width="9" style="11" customWidth="1"/>
    <col min="5897" max="5897" width="20.6640625" style="11" customWidth="1"/>
    <col min="5898" max="5899" width="16.6640625" style="11" customWidth="1"/>
    <col min="5900" max="5904" width="14.5546875" style="11" customWidth="1"/>
    <col min="5905" max="5905" width="9" style="11" customWidth="1"/>
    <col min="5906" max="5906" width="20.6640625" style="11" customWidth="1"/>
    <col min="5907" max="5908" width="16.6640625" style="11" customWidth="1"/>
    <col min="5909" max="5913" width="15.109375" style="11" customWidth="1"/>
    <col min="5914" max="6143" width="9" style="11"/>
    <col min="6144" max="6144" width="20.5546875" style="11" customWidth="1"/>
    <col min="6145" max="6146" width="16.5546875" style="11" customWidth="1"/>
    <col min="6147" max="6151" width="14.21875" style="11" customWidth="1"/>
    <col min="6152" max="6152" width="9" style="11" customWidth="1"/>
    <col min="6153" max="6153" width="20.6640625" style="11" customWidth="1"/>
    <col min="6154" max="6155" width="16.6640625" style="11" customWidth="1"/>
    <col min="6156" max="6160" width="14.5546875" style="11" customWidth="1"/>
    <col min="6161" max="6161" width="9" style="11" customWidth="1"/>
    <col min="6162" max="6162" width="20.6640625" style="11" customWidth="1"/>
    <col min="6163" max="6164" width="16.6640625" style="11" customWidth="1"/>
    <col min="6165" max="6169" width="15.109375" style="11" customWidth="1"/>
    <col min="6170" max="6399" width="9" style="11"/>
    <col min="6400" max="6400" width="20.5546875" style="11" customWidth="1"/>
    <col min="6401" max="6402" width="16.5546875" style="11" customWidth="1"/>
    <col min="6403" max="6407" width="14.21875" style="11" customWidth="1"/>
    <col min="6408" max="6408" width="9" style="11" customWidth="1"/>
    <col min="6409" max="6409" width="20.6640625" style="11" customWidth="1"/>
    <col min="6410" max="6411" width="16.6640625" style="11" customWidth="1"/>
    <col min="6412" max="6416" width="14.5546875" style="11" customWidth="1"/>
    <col min="6417" max="6417" width="9" style="11" customWidth="1"/>
    <col min="6418" max="6418" width="20.6640625" style="11" customWidth="1"/>
    <col min="6419" max="6420" width="16.6640625" style="11" customWidth="1"/>
    <col min="6421" max="6425" width="15.109375" style="11" customWidth="1"/>
    <col min="6426" max="6655" width="9" style="11"/>
    <col min="6656" max="6656" width="20.5546875" style="11" customWidth="1"/>
    <col min="6657" max="6658" width="16.5546875" style="11" customWidth="1"/>
    <col min="6659" max="6663" width="14.21875" style="11" customWidth="1"/>
    <col min="6664" max="6664" width="9" style="11" customWidth="1"/>
    <col min="6665" max="6665" width="20.6640625" style="11" customWidth="1"/>
    <col min="6666" max="6667" width="16.6640625" style="11" customWidth="1"/>
    <col min="6668" max="6672" width="14.5546875" style="11" customWidth="1"/>
    <col min="6673" max="6673" width="9" style="11" customWidth="1"/>
    <col min="6674" max="6674" width="20.6640625" style="11" customWidth="1"/>
    <col min="6675" max="6676" width="16.6640625" style="11" customWidth="1"/>
    <col min="6677" max="6681" width="15.109375" style="11" customWidth="1"/>
    <col min="6682" max="6911" width="9" style="11"/>
    <col min="6912" max="6912" width="20.5546875" style="11" customWidth="1"/>
    <col min="6913" max="6914" width="16.5546875" style="11" customWidth="1"/>
    <col min="6915" max="6919" width="14.21875" style="11" customWidth="1"/>
    <col min="6920" max="6920" width="9" style="11" customWidth="1"/>
    <col min="6921" max="6921" width="20.6640625" style="11" customWidth="1"/>
    <col min="6922" max="6923" width="16.6640625" style="11" customWidth="1"/>
    <col min="6924" max="6928" width="14.5546875" style="11" customWidth="1"/>
    <col min="6929" max="6929" width="9" style="11" customWidth="1"/>
    <col min="6930" max="6930" width="20.6640625" style="11" customWidth="1"/>
    <col min="6931" max="6932" width="16.6640625" style="11" customWidth="1"/>
    <col min="6933" max="6937" width="15.109375" style="11" customWidth="1"/>
    <col min="6938" max="7167" width="9" style="11"/>
    <col min="7168" max="7168" width="20.5546875" style="11" customWidth="1"/>
    <col min="7169" max="7170" width="16.5546875" style="11" customWidth="1"/>
    <col min="7171" max="7175" width="14.21875" style="11" customWidth="1"/>
    <col min="7176" max="7176" width="9" style="11" customWidth="1"/>
    <col min="7177" max="7177" width="20.6640625" style="11" customWidth="1"/>
    <col min="7178" max="7179" width="16.6640625" style="11" customWidth="1"/>
    <col min="7180" max="7184" width="14.5546875" style="11" customWidth="1"/>
    <col min="7185" max="7185" width="9" style="11" customWidth="1"/>
    <col min="7186" max="7186" width="20.6640625" style="11" customWidth="1"/>
    <col min="7187" max="7188" width="16.6640625" style="11" customWidth="1"/>
    <col min="7189" max="7193" width="15.109375" style="11" customWidth="1"/>
    <col min="7194" max="7423" width="9" style="11"/>
    <col min="7424" max="7424" width="20.5546875" style="11" customWidth="1"/>
    <col min="7425" max="7426" width="16.5546875" style="11" customWidth="1"/>
    <col min="7427" max="7431" width="14.21875" style="11" customWidth="1"/>
    <col min="7432" max="7432" width="9" style="11" customWidth="1"/>
    <col min="7433" max="7433" width="20.6640625" style="11" customWidth="1"/>
    <col min="7434" max="7435" width="16.6640625" style="11" customWidth="1"/>
    <col min="7436" max="7440" width="14.5546875" style="11" customWidth="1"/>
    <col min="7441" max="7441" width="9" style="11" customWidth="1"/>
    <col min="7442" max="7442" width="20.6640625" style="11" customWidth="1"/>
    <col min="7443" max="7444" width="16.6640625" style="11" customWidth="1"/>
    <col min="7445" max="7449" width="15.109375" style="11" customWidth="1"/>
    <col min="7450" max="7679" width="9" style="11"/>
    <col min="7680" max="7680" width="20.5546875" style="11" customWidth="1"/>
    <col min="7681" max="7682" width="16.5546875" style="11" customWidth="1"/>
    <col min="7683" max="7687" width="14.21875" style="11" customWidth="1"/>
    <col min="7688" max="7688" width="9" style="11" customWidth="1"/>
    <col min="7689" max="7689" width="20.6640625" style="11" customWidth="1"/>
    <col min="7690" max="7691" width="16.6640625" style="11" customWidth="1"/>
    <col min="7692" max="7696" width="14.5546875" style="11" customWidth="1"/>
    <col min="7697" max="7697" width="9" style="11" customWidth="1"/>
    <col min="7698" max="7698" width="20.6640625" style="11" customWidth="1"/>
    <col min="7699" max="7700" width="16.6640625" style="11" customWidth="1"/>
    <col min="7701" max="7705" width="15.109375" style="11" customWidth="1"/>
    <col min="7706" max="7935" width="9" style="11"/>
    <col min="7936" max="7936" width="20.5546875" style="11" customWidth="1"/>
    <col min="7937" max="7938" width="16.5546875" style="11" customWidth="1"/>
    <col min="7939" max="7943" width="14.21875" style="11" customWidth="1"/>
    <col min="7944" max="7944" width="9" style="11" customWidth="1"/>
    <col min="7945" max="7945" width="20.6640625" style="11" customWidth="1"/>
    <col min="7946" max="7947" width="16.6640625" style="11" customWidth="1"/>
    <col min="7948" max="7952" width="14.5546875" style="11" customWidth="1"/>
    <col min="7953" max="7953" width="9" style="11" customWidth="1"/>
    <col min="7954" max="7954" width="20.6640625" style="11" customWidth="1"/>
    <col min="7955" max="7956" width="16.6640625" style="11" customWidth="1"/>
    <col min="7957" max="7961" width="15.109375" style="11" customWidth="1"/>
    <col min="7962" max="8191" width="9" style="11"/>
    <col min="8192" max="8192" width="20.5546875" style="11" customWidth="1"/>
    <col min="8193" max="8194" width="16.5546875" style="11" customWidth="1"/>
    <col min="8195" max="8199" width="14.21875" style="11" customWidth="1"/>
    <col min="8200" max="8200" width="9" style="11" customWidth="1"/>
    <col min="8201" max="8201" width="20.6640625" style="11" customWidth="1"/>
    <col min="8202" max="8203" width="16.6640625" style="11" customWidth="1"/>
    <col min="8204" max="8208" width="14.5546875" style="11" customWidth="1"/>
    <col min="8209" max="8209" width="9" style="11" customWidth="1"/>
    <col min="8210" max="8210" width="20.6640625" style="11" customWidth="1"/>
    <col min="8211" max="8212" width="16.6640625" style="11" customWidth="1"/>
    <col min="8213" max="8217" width="15.109375" style="11" customWidth="1"/>
    <col min="8218" max="8447" width="9" style="11"/>
    <col min="8448" max="8448" width="20.5546875" style="11" customWidth="1"/>
    <col min="8449" max="8450" width="16.5546875" style="11" customWidth="1"/>
    <col min="8451" max="8455" width="14.21875" style="11" customWidth="1"/>
    <col min="8456" max="8456" width="9" style="11" customWidth="1"/>
    <col min="8457" max="8457" width="20.6640625" style="11" customWidth="1"/>
    <col min="8458" max="8459" width="16.6640625" style="11" customWidth="1"/>
    <col min="8460" max="8464" width="14.5546875" style="11" customWidth="1"/>
    <col min="8465" max="8465" width="9" style="11" customWidth="1"/>
    <col min="8466" max="8466" width="20.6640625" style="11" customWidth="1"/>
    <col min="8467" max="8468" width="16.6640625" style="11" customWidth="1"/>
    <col min="8469" max="8473" width="15.109375" style="11" customWidth="1"/>
    <col min="8474" max="8703" width="9" style="11"/>
    <col min="8704" max="8704" width="20.5546875" style="11" customWidth="1"/>
    <col min="8705" max="8706" width="16.5546875" style="11" customWidth="1"/>
    <col min="8707" max="8711" width="14.21875" style="11" customWidth="1"/>
    <col min="8712" max="8712" width="9" style="11" customWidth="1"/>
    <col min="8713" max="8713" width="20.6640625" style="11" customWidth="1"/>
    <col min="8714" max="8715" width="16.6640625" style="11" customWidth="1"/>
    <col min="8716" max="8720" width="14.5546875" style="11" customWidth="1"/>
    <col min="8721" max="8721" width="9" style="11" customWidth="1"/>
    <col min="8722" max="8722" width="20.6640625" style="11" customWidth="1"/>
    <col min="8723" max="8724" width="16.6640625" style="11" customWidth="1"/>
    <col min="8725" max="8729" width="15.109375" style="11" customWidth="1"/>
    <col min="8730" max="8959" width="9" style="11"/>
    <col min="8960" max="8960" width="20.5546875" style="11" customWidth="1"/>
    <col min="8961" max="8962" width="16.5546875" style="11" customWidth="1"/>
    <col min="8963" max="8967" width="14.21875" style="11" customWidth="1"/>
    <col min="8968" max="8968" width="9" style="11" customWidth="1"/>
    <col min="8969" max="8969" width="20.6640625" style="11" customWidth="1"/>
    <col min="8970" max="8971" width="16.6640625" style="11" customWidth="1"/>
    <col min="8972" max="8976" width="14.5546875" style="11" customWidth="1"/>
    <col min="8977" max="8977" width="9" style="11" customWidth="1"/>
    <col min="8978" max="8978" width="20.6640625" style="11" customWidth="1"/>
    <col min="8979" max="8980" width="16.6640625" style="11" customWidth="1"/>
    <col min="8981" max="8985" width="15.109375" style="11" customWidth="1"/>
    <col min="8986" max="9215" width="9" style="11"/>
    <col min="9216" max="9216" width="20.5546875" style="11" customWidth="1"/>
    <col min="9217" max="9218" width="16.5546875" style="11" customWidth="1"/>
    <col min="9219" max="9223" width="14.21875" style="11" customWidth="1"/>
    <col min="9224" max="9224" width="9" style="11" customWidth="1"/>
    <col min="9225" max="9225" width="20.6640625" style="11" customWidth="1"/>
    <col min="9226" max="9227" width="16.6640625" style="11" customWidth="1"/>
    <col min="9228" max="9232" width="14.5546875" style="11" customWidth="1"/>
    <col min="9233" max="9233" width="9" style="11" customWidth="1"/>
    <col min="9234" max="9234" width="20.6640625" style="11" customWidth="1"/>
    <col min="9235" max="9236" width="16.6640625" style="11" customWidth="1"/>
    <col min="9237" max="9241" width="15.109375" style="11" customWidth="1"/>
    <col min="9242" max="9471" width="9" style="11"/>
    <col min="9472" max="9472" width="20.5546875" style="11" customWidth="1"/>
    <col min="9473" max="9474" width="16.5546875" style="11" customWidth="1"/>
    <col min="9475" max="9479" width="14.21875" style="11" customWidth="1"/>
    <col min="9480" max="9480" width="9" style="11" customWidth="1"/>
    <col min="9481" max="9481" width="20.6640625" style="11" customWidth="1"/>
    <col min="9482" max="9483" width="16.6640625" style="11" customWidth="1"/>
    <col min="9484" max="9488" width="14.5546875" style="11" customWidth="1"/>
    <col min="9489" max="9489" width="9" style="11" customWidth="1"/>
    <col min="9490" max="9490" width="20.6640625" style="11" customWidth="1"/>
    <col min="9491" max="9492" width="16.6640625" style="11" customWidth="1"/>
    <col min="9493" max="9497" width="15.109375" style="11" customWidth="1"/>
    <col min="9498" max="9727" width="9" style="11"/>
    <col min="9728" max="9728" width="20.5546875" style="11" customWidth="1"/>
    <col min="9729" max="9730" width="16.5546875" style="11" customWidth="1"/>
    <col min="9731" max="9735" width="14.21875" style="11" customWidth="1"/>
    <col min="9736" max="9736" width="9" style="11" customWidth="1"/>
    <col min="9737" max="9737" width="20.6640625" style="11" customWidth="1"/>
    <col min="9738" max="9739" width="16.6640625" style="11" customWidth="1"/>
    <col min="9740" max="9744" width="14.5546875" style="11" customWidth="1"/>
    <col min="9745" max="9745" width="9" style="11" customWidth="1"/>
    <col min="9746" max="9746" width="20.6640625" style="11" customWidth="1"/>
    <col min="9747" max="9748" width="16.6640625" style="11" customWidth="1"/>
    <col min="9749" max="9753" width="15.109375" style="11" customWidth="1"/>
    <col min="9754" max="9983" width="9" style="11"/>
    <col min="9984" max="9984" width="20.5546875" style="11" customWidth="1"/>
    <col min="9985" max="9986" width="16.5546875" style="11" customWidth="1"/>
    <col min="9987" max="9991" width="14.21875" style="11" customWidth="1"/>
    <col min="9992" max="9992" width="9" style="11" customWidth="1"/>
    <col min="9993" max="9993" width="20.6640625" style="11" customWidth="1"/>
    <col min="9994" max="9995" width="16.6640625" style="11" customWidth="1"/>
    <col min="9996" max="10000" width="14.5546875" style="11" customWidth="1"/>
    <col min="10001" max="10001" width="9" style="11" customWidth="1"/>
    <col min="10002" max="10002" width="20.6640625" style="11" customWidth="1"/>
    <col min="10003" max="10004" width="16.6640625" style="11" customWidth="1"/>
    <col min="10005" max="10009" width="15.109375" style="11" customWidth="1"/>
    <col min="10010" max="10239" width="9" style="11"/>
    <col min="10240" max="10240" width="20.5546875" style="11" customWidth="1"/>
    <col min="10241" max="10242" width="16.5546875" style="11" customWidth="1"/>
    <col min="10243" max="10247" width="14.21875" style="11" customWidth="1"/>
    <col min="10248" max="10248" width="9" style="11" customWidth="1"/>
    <col min="10249" max="10249" width="20.6640625" style="11" customWidth="1"/>
    <col min="10250" max="10251" width="16.6640625" style="11" customWidth="1"/>
    <col min="10252" max="10256" width="14.5546875" style="11" customWidth="1"/>
    <col min="10257" max="10257" width="9" style="11" customWidth="1"/>
    <col min="10258" max="10258" width="20.6640625" style="11" customWidth="1"/>
    <col min="10259" max="10260" width="16.6640625" style="11" customWidth="1"/>
    <col min="10261" max="10265" width="15.109375" style="11" customWidth="1"/>
    <col min="10266" max="10495" width="9" style="11"/>
    <col min="10496" max="10496" width="20.5546875" style="11" customWidth="1"/>
    <col min="10497" max="10498" width="16.5546875" style="11" customWidth="1"/>
    <col min="10499" max="10503" width="14.21875" style="11" customWidth="1"/>
    <col min="10504" max="10504" width="9" style="11" customWidth="1"/>
    <col min="10505" max="10505" width="20.6640625" style="11" customWidth="1"/>
    <col min="10506" max="10507" width="16.6640625" style="11" customWidth="1"/>
    <col min="10508" max="10512" width="14.5546875" style="11" customWidth="1"/>
    <col min="10513" max="10513" width="9" style="11" customWidth="1"/>
    <col min="10514" max="10514" width="20.6640625" style="11" customWidth="1"/>
    <col min="10515" max="10516" width="16.6640625" style="11" customWidth="1"/>
    <col min="10517" max="10521" width="15.109375" style="11" customWidth="1"/>
    <col min="10522" max="10751" width="9" style="11"/>
    <col min="10752" max="10752" width="20.5546875" style="11" customWidth="1"/>
    <col min="10753" max="10754" width="16.5546875" style="11" customWidth="1"/>
    <col min="10755" max="10759" width="14.21875" style="11" customWidth="1"/>
    <col min="10760" max="10760" width="9" style="11" customWidth="1"/>
    <col min="10761" max="10761" width="20.6640625" style="11" customWidth="1"/>
    <col min="10762" max="10763" width="16.6640625" style="11" customWidth="1"/>
    <col min="10764" max="10768" width="14.5546875" style="11" customWidth="1"/>
    <col min="10769" max="10769" width="9" style="11" customWidth="1"/>
    <col min="10770" max="10770" width="20.6640625" style="11" customWidth="1"/>
    <col min="10771" max="10772" width="16.6640625" style="11" customWidth="1"/>
    <col min="10773" max="10777" width="15.109375" style="11" customWidth="1"/>
    <col min="10778" max="11007" width="9" style="11"/>
    <col min="11008" max="11008" width="20.5546875" style="11" customWidth="1"/>
    <col min="11009" max="11010" width="16.5546875" style="11" customWidth="1"/>
    <col min="11011" max="11015" width="14.21875" style="11" customWidth="1"/>
    <col min="11016" max="11016" width="9" style="11" customWidth="1"/>
    <col min="11017" max="11017" width="20.6640625" style="11" customWidth="1"/>
    <col min="11018" max="11019" width="16.6640625" style="11" customWidth="1"/>
    <col min="11020" max="11024" width="14.5546875" style="11" customWidth="1"/>
    <col min="11025" max="11025" width="9" style="11" customWidth="1"/>
    <col min="11026" max="11026" width="20.6640625" style="11" customWidth="1"/>
    <col min="11027" max="11028" width="16.6640625" style="11" customWidth="1"/>
    <col min="11029" max="11033" width="15.109375" style="11" customWidth="1"/>
    <col min="11034" max="11263" width="9" style="11"/>
    <col min="11264" max="11264" width="20.5546875" style="11" customWidth="1"/>
    <col min="11265" max="11266" width="16.5546875" style="11" customWidth="1"/>
    <col min="11267" max="11271" width="14.21875" style="11" customWidth="1"/>
    <col min="11272" max="11272" width="9" style="11" customWidth="1"/>
    <col min="11273" max="11273" width="20.6640625" style="11" customWidth="1"/>
    <col min="11274" max="11275" width="16.6640625" style="11" customWidth="1"/>
    <col min="11276" max="11280" width="14.5546875" style="11" customWidth="1"/>
    <col min="11281" max="11281" width="9" style="11" customWidth="1"/>
    <col min="11282" max="11282" width="20.6640625" style="11" customWidth="1"/>
    <col min="11283" max="11284" width="16.6640625" style="11" customWidth="1"/>
    <col min="11285" max="11289" width="15.109375" style="11" customWidth="1"/>
    <col min="11290" max="11519" width="9" style="11"/>
    <col min="11520" max="11520" width="20.5546875" style="11" customWidth="1"/>
    <col min="11521" max="11522" width="16.5546875" style="11" customWidth="1"/>
    <col min="11523" max="11527" width="14.21875" style="11" customWidth="1"/>
    <col min="11528" max="11528" width="9" style="11" customWidth="1"/>
    <col min="11529" max="11529" width="20.6640625" style="11" customWidth="1"/>
    <col min="11530" max="11531" width="16.6640625" style="11" customWidth="1"/>
    <col min="11532" max="11536" width="14.5546875" style="11" customWidth="1"/>
    <col min="11537" max="11537" width="9" style="11" customWidth="1"/>
    <col min="11538" max="11538" width="20.6640625" style="11" customWidth="1"/>
    <col min="11539" max="11540" width="16.6640625" style="11" customWidth="1"/>
    <col min="11541" max="11545" width="15.109375" style="11" customWidth="1"/>
    <col min="11546" max="11775" width="9" style="11"/>
    <col min="11776" max="11776" width="20.5546875" style="11" customWidth="1"/>
    <col min="11777" max="11778" width="16.5546875" style="11" customWidth="1"/>
    <col min="11779" max="11783" width="14.21875" style="11" customWidth="1"/>
    <col min="11784" max="11784" width="9" style="11" customWidth="1"/>
    <col min="11785" max="11785" width="20.6640625" style="11" customWidth="1"/>
    <col min="11786" max="11787" width="16.6640625" style="11" customWidth="1"/>
    <col min="11788" max="11792" width="14.5546875" style="11" customWidth="1"/>
    <col min="11793" max="11793" width="9" style="11" customWidth="1"/>
    <col min="11794" max="11794" width="20.6640625" style="11" customWidth="1"/>
    <col min="11795" max="11796" width="16.6640625" style="11" customWidth="1"/>
    <col min="11797" max="11801" width="15.109375" style="11" customWidth="1"/>
    <col min="11802" max="12031" width="9" style="11"/>
    <col min="12032" max="12032" width="20.5546875" style="11" customWidth="1"/>
    <col min="12033" max="12034" width="16.5546875" style="11" customWidth="1"/>
    <col min="12035" max="12039" width="14.21875" style="11" customWidth="1"/>
    <col min="12040" max="12040" width="9" style="11" customWidth="1"/>
    <col min="12041" max="12041" width="20.6640625" style="11" customWidth="1"/>
    <col min="12042" max="12043" width="16.6640625" style="11" customWidth="1"/>
    <col min="12044" max="12048" width="14.5546875" style="11" customWidth="1"/>
    <col min="12049" max="12049" width="9" style="11" customWidth="1"/>
    <col min="12050" max="12050" width="20.6640625" style="11" customWidth="1"/>
    <col min="12051" max="12052" width="16.6640625" style="11" customWidth="1"/>
    <col min="12053" max="12057" width="15.109375" style="11" customWidth="1"/>
    <col min="12058" max="12287" width="9" style="11"/>
    <col min="12288" max="12288" width="20.5546875" style="11" customWidth="1"/>
    <col min="12289" max="12290" width="16.5546875" style="11" customWidth="1"/>
    <col min="12291" max="12295" width="14.21875" style="11" customWidth="1"/>
    <col min="12296" max="12296" width="9" style="11" customWidth="1"/>
    <col min="12297" max="12297" width="20.6640625" style="11" customWidth="1"/>
    <col min="12298" max="12299" width="16.6640625" style="11" customWidth="1"/>
    <col min="12300" max="12304" width="14.5546875" style="11" customWidth="1"/>
    <col min="12305" max="12305" width="9" style="11" customWidth="1"/>
    <col min="12306" max="12306" width="20.6640625" style="11" customWidth="1"/>
    <col min="12307" max="12308" width="16.6640625" style="11" customWidth="1"/>
    <col min="12309" max="12313" width="15.109375" style="11" customWidth="1"/>
    <col min="12314" max="12543" width="9" style="11"/>
    <col min="12544" max="12544" width="20.5546875" style="11" customWidth="1"/>
    <col min="12545" max="12546" width="16.5546875" style="11" customWidth="1"/>
    <col min="12547" max="12551" width="14.21875" style="11" customWidth="1"/>
    <col min="12552" max="12552" width="9" style="11" customWidth="1"/>
    <col min="12553" max="12553" width="20.6640625" style="11" customWidth="1"/>
    <col min="12554" max="12555" width="16.6640625" style="11" customWidth="1"/>
    <col min="12556" max="12560" width="14.5546875" style="11" customWidth="1"/>
    <col min="12561" max="12561" width="9" style="11" customWidth="1"/>
    <col min="12562" max="12562" width="20.6640625" style="11" customWidth="1"/>
    <col min="12563" max="12564" width="16.6640625" style="11" customWidth="1"/>
    <col min="12565" max="12569" width="15.109375" style="11" customWidth="1"/>
    <col min="12570" max="12799" width="9" style="11"/>
    <col min="12800" max="12800" width="20.5546875" style="11" customWidth="1"/>
    <col min="12801" max="12802" width="16.5546875" style="11" customWidth="1"/>
    <col min="12803" max="12807" width="14.21875" style="11" customWidth="1"/>
    <col min="12808" max="12808" width="9" style="11" customWidth="1"/>
    <col min="12809" max="12809" width="20.6640625" style="11" customWidth="1"/>
    <col min="12810" max="12811" width="16.6640625" style="11" customWidth="1"/>
    <col min="12812" max="12816" width="14.5546875" style="11" customWidth="1"/>
    <col min="12817" max="12817" width="9" style="11" customWidth="1"/>
    <col min="12818" max="12818" width="20.6640625" style="11" customWidth="1"/>
    <col min="12819" max="12820" width="16.6640625" style="11" customWidth="1"/>
    <col min="12821" max="12825" width="15.109375" style="11" customWidth="1"/>
    <col min="12826" max="13055" width="9" style="11"/>
    <col min="13056" max="13056" width="20.5546875" style="11" customWidth="1"/>
    <col min="13057" max="13058" width="16.5546875" style="11" customWidth="1"/>
    <col min="13059" max="13063" width="14.21875" style="11" customWidth="1"/>
    <col min="13064" max="13064" width="9" style="11" customWidth="1"/>
    <col min="13065" max="13065" width="20.6640625" style="11" customWidth="1"/>
    <col min="13066" max="13067" width="16.6640625" style="11" customWidth="1"/>
    <col min="13068" max="13072" width="14.5546875" style="11" customWidth="1"/>
    <col min="13073" max="13073" width="9" style="11" customWidth="1"/>
    <col min="13074" max="13074" width="20.6640625" style="11" customWidth="1"/>
    <col min="13075" max="13076" width="16.6640625" style="11" customWidth="1"/>
    <col min="13077" max="13081" width="15.109375" style="11" customWidth="1"/>
    <col min="13082" max="13311" width="9" style="11"/>
    <col min="13312" max="13312" width="20.5546875" style="11" customWidth="1"/>
    <col min="13313" max="13314" width="16.5546875" style="11" customWidth="1"/>
    <col min="13315" max="13319" width="14.21875" style="11" customWidth="1"/>
    <col min="13320" max="13320" width="9" style="11" customWidth="1"/>
    <col min="13321" max="13321" width="20.6640625" style="11" customWidth="1"/>
    <col min="13322" max="13323" width="16.6640625" style="11" customWidth="1"/>
    <col min="13324" max="13328" width="14.5546875" style="11" customWidth="1"/>
    <col min="13329" max="13329" width="9" style="11" customWidth="1"/>
    <col min="13330" max="13330" width="20.6640625" style="11" customWidth="1"/>
    <col min="13331" max="13332" width="16.6640625" style="11" customWidth="1"/>
    <col min="13333" max="13337" width="15.109375" style="11" customWidth="1"/>
    <col min="13338" max="13567" width="9" style="11"/>
    <col min="13568" max="13568" width="20.5546875" style="11" customWidth="1"/>
    <col min="13569" max="13570" width="16.5546875" style="11" customWidth="1"/>
    <col min="13571" max="13575" width="14.21875" style="11" customWidth="1"/>
    <col min="13576" max="13576" width="9" style="11" customWidth="1"/>
    <col min="13577" max="13577" width="20.6640625" style="11" customWidth="1"/>
    <col min="13578" max="13579" width="16.6640625" style="11" customWidth="1"/>
    <col min="13580" max="13584" width="14.5546875" style="11" customWidth="1"/>
    <col min="13585" max="13585" width="9" style="11" customWidth="1"/>
    <col min="13586" max="13586" width="20.6640625" style="11" customWidth="1"/>
    <col min="13587" max="13588" width="16.6640625" style="11" customWidth="1"/>
    <col min="13589" max="13593" width="15.109375" style="11" customWidth="1"/>
    <col min="13594" max="13823" width="9" style="11"/>
    <col min="13824" max="13824" width="20.5546875" style="11" customWidth="1"/>
    <col min="13825" max="13826" width="16.5546875" style="11" customWidth="1"/>
    <col min="13827" max="13831" width="14.21875" style="11" customWidth="1"/>
    <col min="13832" max="13832" width="9" style="11" customWidth="1"/>
    <col min="13833" max="13833" width="20.6640625" style="11" customWidth="1"/>
    <col min="13834" max="13835" width="16.6640625" style="11" customWidth="1"/>
    <col min="13836" max="13840" width="14.5546875" style="11" customWidth="1"/>
    <col min="13841" max="13841" width="9" style="11" customWidth="1"/>
    <col min="13842" max="13842" width="20.6640625" style="11" customWidth="1"/>
    <col min="13843" max="13844" width="16.6640625" style="11" customWidth="1"/>
    <col min="13845" max="13849" width="15.109375" style="11" customWidth="1"/>
    <col min="13850" max="14079" width="9" style="11"/>
    <col min="14080" max="14080" width="20.5546875" style="11" customWidth="1"/>
    <col min="14081" max="14082" width="16.5546875" style="11" customWidth="1"/>
    <col min="14083" max="14087" width="14.21875" style="11" customWidth="1"/>
    <col min="14088" max="14088" width="9" style="11" customWidth="1"/>
    <col min="14089" max="14089" width="20.6640625" style="11" customWidth="1"/>
    <col min="14090" max="14091" width="16.6640625" style="11" customWidth="1"/>
    <col min="14092" max="14096" width="14.5546875" style="11" customWidth="1"/>
    <col min="14097" max="14097" width="9" style="11" customWidth="1"/>
    <col min="14098" max="14098" width="20.6640625" style="11" customWidth="1"/>
    <col min="14099" max="14100" width="16.6640625" style="11" customWidth="1"/>
    <col min="14101" max="14105" width="15.109375" style="11" customWidth="1"/>
    <col min="14106" max="14335" width="9" style="11"/>
    <col min="14336" max="14336" width="20.5546875" style="11" customWidth="1"/>
    <col min="14337" max="14338" width="16.5546875" style="11" customWidth="1"/>
    <col min="14339" max="14343" width="14.21875" style="11" customWidth="1"/>
    <col min="14344" max="14344" width="9" style="11" customWidth="1"/>
    <col min="14345" max="14345" width="20.6640625" style="11" customWidth="1"/>
    <col min="14346" max="14347" width="16.6640625" style="11" customWidth="1"/>
    <col min="14348" max="14352" width="14.5546875" style="11" customWidth="1"/>
    <col min="14353" max="14353" width="9" style="11" customWidth="1"/>
    <col min="14354" max="14354" width="20.6640625" style="11" customWidth="1"/>
    <col min="14355" max="14356" width="16.6640625" style="11" customWidth="1"/>
    <col min="14357" max="14361" width="15.109375" style="11" customWidth="1"/>
    <col min="14362" max="14591" width="9" style="11"/>
    <col min="14592" max="14592" width="20.5546875" style="11" customWidth="1"/>
    <col min="14593" max="14594" width="16.5546875" style="11" customWidth="1"/>
    <col min="14595" max="14599" width="14.21875" style="11" customWidth="1"/>
    <col min="14600" max="14600" width="9" style="11" customWidth="1"/>
    <col min="14601" max="14601" width="20.6640625" style="11" customWidth="1"/>
    <col min="14602" max="14603" width="16.6640625" style="11" customWidth="1"/>
    <col min="14604" max="14608" width="14.5546875" style="11" customWidth="1"/>
    <col min="14609" max="14609" width="9" style="11" customWidth="1"/>
    <col min="14610" max="14610" width="20.6640625" style="11" customWidth="1"/>
    <col min="14611" max="14612" width="16.6640625" style="11" customWidth="1"/>
    <col min="14613" max="14617" width="15.109375" style="11" customWidth="1"/>
    <col min="14618" max="14847" width="9" style="11"/>
    <col min="14848" max="14848" width="20.5546875" style="11" customWidth="1"/>
    <col min="14849" max="14850" width="16.5546875" style="11" customWidth="1"/>
    <col min="14851" max="14855" width="14.21875" style="11" customWidth="1"/>
    <col min="14856" max="14856" width="9" style="11" customWidth="1"/>
    <col min="14857" max="14857" width="20.6640625" style="11" customWidth="1"/>
    <col min="14858" max="14859" width="16.6640625" style="11" customWidth="1"/>
    <col min="14860" max="14864" width="14.5546875" style="11" customWidth="1"/>
    <col min="14865" max="14865" width="9" style="11" customWidth="1"/>
    <col min="14866" max="14866" width="20.6640625" style="11" customWidth="1"/>
    <col min="14867" max="14868" width="16.6640625" style="11" customWidth="1"/>
    <col min="14869" max="14873" width="15.109375" style="11" customWidth="1"/>
    <col min="14874" max="15103" width="9" style="11"/>
    <col min="15104" max="15104" width="20.5546875" style="11" customWidth="1"/>
    <col min="15105" max="15106" width="16.5546875" style="11" customWidth="1"/>
    <col min="15107" max="15111" width="14.21875" style="11" customWidth="1"/>
    <col min="15112" max="15112" width="9" style="11" customWidth="1"/>
    <col min="15113" max="15113" width="20.6640625" style="11" customWidth="1"/>
    <col min="15114" max="15115" width="16.6640625" style="11" customWidth="1"/>
    <col min="15116" max="15120" width="14.5546875" style="11" customWidth="1"/>
    <col min="15121" max="15121" width="9" style="11" customWidth="1"/>
    <col min="15122" max="15122" width="20.6640625" style="11" customWidth="1"/>
    <col min="15123" max="15124" width="16.6640625" style="11" customWidth="1"/>
    <col min="15125" max="15129" width="15.109375" style="11" customWidth="1"/>
    <col min="15130" max="15359" width="9" style="11"/>
    <col min="15360" max="15360" width="20.5546875" style="11" customWidth="1"/>
    <col min="15361" max="15362" width="16.5546875" style="11" customWidth="1"/>
    <col min="15363" max="15367" width="14.21875" style="11" customWidth="1"/>
    <col min="15368" max="15368" width="9" style="11" customWidth="1"/>
    <col min="15369" max="15369" width="20.6640625" style="11" customWidth="1"/>
    <col min="15370" max="15371" width="16.6640625" style="11" customWidth="1"/>
    <col min="15372" max="15376" width="14.5546875" style="11" customWidth="1"/>
    <col min="15377" max="15377" width="9" style="11" customWidth="1"/>
    <col min="15378" max="15378" width="20.6640625" style="11" customWidth="1"/>
    <col min="15379" max="15380" width="16.6640625" style="11" customWidth="1"/>
    <col min="15381" max="15385" width="15.109375" style="11" customWidth="1"/>
    <col min="15386" max="15615" width="9" style="11"/>
    <col min="15616" max="15616" width="20.5546875" style="11" customWidth="1"/>
    <col min="15617" max="15618" width="16.5546875" style="11" customWidth="1"/>
    <col min="15619" max="15623" width="14.21875" style="11" customWidth="1"/>
    <col min="15624" max="15624" width="9" style="11" customWidth="1"/>
    <col min="15625" max="15625" width="20.6640625" style="11" customWidth="1"/>
    <col min="15626" max="15627" width="16.6640625" style="11" customWidth="1"/>
    <col min="15628" max="15632" width="14.5546875" style="11" customWidth="1"/>
    <col min="15633" max="15633" width="9" style="11" customWidth="1"/>
    <col min="15634" max="15634" width="20.6640625" style="11" customWidth="1"/>
    <col min="15635" max="15636" width="16.6640625" style="11" customWidth="1"/>
    <col min="15637" max="15641" width="15.109375" style="11" customWidth="1"/>
    <col min="15642" max="15871" width="9" style="11"/>
    <col min="15872" max="15872" width="20.5546875" style="11" customWidth="1"/>
    <col min="15873" max="15874" width="16.5546875" style="11" customWidth="1"/>
    <col min="15875" max="15879" width="14.21875" style="11" customWidth="1"/>
    <col min="15880" max="15880" width="9" style="11" customWidth="1"/>
    <col min="15881" max="15881" width="20.6640625" style="11" customWidth="1"/>
    <col min="15882" max="15883" width="16.6640625" style="11" customWidth="1"/>
    <col min="15884" max="15888" width="14.5546875" style="11" customWidth="1"/>
    <col min="15889" max="15889" width="9" style="11" customWidth="1"/>
    <col min="15890" max="15890" width="20.6640625" style="11" customWidth="1"/>
    <col min="15891" max="15892" width="16.6640625" style="11" customWidth="1"/>
    <col min="15893" max="15897" width="15.109375" style="11" customWidth="1"/>
    <col min="15898" max="16127" width="9" style="11"/>
    <col min="16128" max="16128" width="20.5546875" style="11" customWidth="1"/>
    <col min="16129" max="16130" width="16.5546875" style="11" customWidth="1"/>
    <col min="16131" max="16135" width="14.21875" style="11" customWidth="1"/>
    <col min="16136" max="16136" width="9" style="11" customWidth="1"/>
    <col min="16137" max="16137" width="20.6640625" style="11" customWidth="1"/>
    <col min="16138" max="16139" width="16.6640625" style="11" customWidth="1"/>
    <col min="16140" max="16144" width="14.5546875" style="11" customWidth="1"/>
    <col min="16145" max="16145" width="9" style="11" customWidth="1"/>
    <col min="16146" max="16146" width="20.6640625" style="11" customWidth="1"/>
    <col min="16147" max="16148" width="16.6640625" style="11" customWidth="1"/>
    <col min="16149" max="16153" width="15.109375" style="11" customWidth="1"/>
    <col min="16154" max="16384" width="9" style="11"/>
  </cols>
  <sheetData>
    <row r="1" spans="1:33" s="9" customFormat="1" ht="28.5" customHeight="1">
      <c r="A1" s="181"/>
      <c r="B1" s="8" t="s">
        <v>1353</v>
      </c>
      <c r="C1" s="8"/>
      <c r="J1" s="8" t="s">
        <v>1342</v>
      </c>
      <c r="K1" s="43"/>
      <c r="L1" s="44"/>
      <c r="M1" s="43"/>
      <c r="N1" s="43"/>
      <c r="O1" s="43"/>
      <c r="P1" s="43"/>
      <c r="Q1" s="44"/>
      <c r="R1" s="8" t="s">
        <v>1354</v>
      </c>
      <c r="S1" s="55"/>
      <c r="T1" s="56"/>
      <c r="U1" s="55"/>
      <c r="V1" s="55"/>
      <c r="W1" s="55"/>
      <c r="X1" s="55"/>
      <c r="Y1" s="56"/>
      <c r="Z1" s="8" t="s">
        <v>1355</v>
      </c>
      <c r="AB1" s="10"/>
      <c r="AG1" s="10"/>
    </row>
    <row r="2" spans="1:33" ht="13.5" customHeight="1">
      <c r="B2" s="371" t="s">
        <v>134</v>
      </c>
      <c r="C2" s="372" t="s">
        <v>135</v>
      </c>
      <c r="D2" s="373"/>
      <c r="E2" s="373"/>
      <c r="F2" s="373"/>
      <c r="G2" s="373"/>
      <c r="H2" s="373"/>
      <c r="I2" s="374"/>
      <c r="J2" s="371" t="s">
        <v>134</v>
      </c>
      <c r="K2" s="368" t="s">
        <v>4</v>
      </c>
      <c r="L2" s="369"/>
      <c r="M2" s="369"/>
      <c r="N2" s="369"/>
      <c r="O2" s="369"/>
      <c r="P2" s="369"/>
      <c r="Q2" s="370"/>
      <c r="R2" s="371" t="s">
        <v>134</v>
      </c>
      <c r="S2" s="375" t="s">
        <v>4</v>
      </c>
      <c r="T2" s="376"/>
      <c r="U2" s="376"/>
      <c r="V2" s="376"/>
      <c r="W2" s="376"/>
      <c r="X2" s="376"/>
      <c r="Y2" s="377"/>
      <c r="Z2" s="371" t="s">
        <v>134</v>
      </c>
      <c r="AA2" s="372" t="s">
        <v>136</v>
      </c>
      <c r="AB2" s="373"/>
      <c r="AC2" s="373"/>
      <c r="AD2" s="373"/>
      <c r="AE2" s="373"/>
      <c r="AF2" s="373"/>
      <c r="AG2" s="374"/>
    </row>
    <row r="3" spans="1:33" ht="13.5" customHeight="1">
      <c r="B3" s="371"/>
      <c r="C3" s="12" t="s">
        <v>137</v>
      </c>
      <c r="D3" s="13" t="s">
        <v>253</v>
      </c>
      <c r="E3" s="12" t="s">
        <v>139</v>
      </c>
      <c r="F3" s="12" t="s">
        <v>140</v>
      </c>
      <c r="G3" s="12" t="s">
        <v>141</v>
      </c>
      <c r="H3" s="12" t="s">
        <v>142</v>
      </c>
      <c r="I3" s="12" t="s">
        <v>143</v>
      </c>
      <c r="J3" s="371"/>
      <c r="K3" s="45" t="s">
        <v>137</v>
      </c>
      <c r="L3" s="46" t="s">
        <v>253</v>
      </c>
      <c r="M3" s="45" t="s">
        <v>139</v>
      </c>
      <c r="N3" s="45" t="s">
        <v>140</v>
      </c>
      <c r="O3" s="45" t="s">
        <v>141</v>
      </c>
      <c r="P3" s="45" t="s">
        <v>142</v>
      </c>
      <c r="Q3" s="45" t="s">
        <v>143</v>
      </c>
      <c r="R3" s="371"/>
      <c r="S3" s="57" t="s">
        <v>137</v>
      </c>
      <c r="T3" s="58" t="s">
        <v>253</v>
      </c>
      <c r="U3" s="57" t="s">
        <v>139</v>
      </c>
      <c r="V3" s="57" t="s">
        <v>140</v>
      </c>
      <c r="W3" s="57" t="s">
        <v>141</v>
      </c>
      <c r="X3" s="57" t="s">
        <v>142</v>
      </c>
      <c r="Y3" s="57" t="s">
        <v>143</v>
      </c>
      <c r="Z3" s="371"/>
      <c r="AA3" s="12" t="s">
        <v>137</v>
      </c>
      <c r="AB3" s="13" t="s">
        <v>253</v>
      </c>
      <c r="AC3" s="12" t="s">
        <v>139</v>
      </c>
      <c r="AD3" s="12" t="s">
        <v>140</v>
      </c>
      <c r="AE3" s="12" t="s">
        <v>141</v>
      </c>
      <c r="AF3" s="12" t="s">
        <v>142</v>
      </c>
      <c r="AG3" s="12" t="s">
        <v>143</v>
      </c>
    </row>
    <row r="4" spans="1:33" ht="13.5" customHeight="1">
      <c r="A4" s="311" t="s">
        <v>45</v>
      </c>
      <c r="B4" s="14" t="str">
        <f>+'8.คำนวณ'!G3</f>
        <v>ห้วยเกิ้ง,รพช.</v>
      </c>
      <c r="C4" s="53">
        <f>+'8.คำนวณ'!M3</f>
        <v>954.21982525227668</v>
      </c>
      <c r="D4" s="53">
        <f>+'8.คำนวณ'!N3</f>
        <v>492.08556485355643</v>
      </c>
      <c r="E4" s="53">
        <f>+'8.คำนวณ'!O3</f>
        <v>2232.3365384615386</v>
      </c>
      <c r="F4" s="53">
        <f>+'8.คำนวณ'!P3</f>
        <v>35208.105257731957</v>
      </c>
      <c r="G4" s="53">
        <f>+'8.คำนวณ'!Q3</f>
        <v>10.431243972999036</v>
      </c>
      <c r="H4" s="53">
        <f>+'8.คำนวณ'!R3</f>
        <v>42.568756027000966</v>
      </c>
      <c r="I4" s="53">
        <f>+'8.คำนวณ'!S3</f>
        <v>1683.6069185331037</v>
      </c>
      <c r="J4" s="14" t="str">
        <f>+B4</f>
        <v>ห้วยเกิ้ง,รพช.</v>
      </c>
      <c r="K4" s="47">
        <f>+(C4-C11)*100/C11</f>
        <v>-3.9591217293537371</v>
      </c>
      <c r="L4" s="47">
        <f t="shared" ref="L4:Q4" si="0">+(D4-D11)*100/D11</f>
        <v>0.24190275394332425</v>
      </c>
      <c r="M4" s="47">
        <f t="shared" si="0"/>
        <v>50.107011001431808</v>
      </c>
      <c r="N4" s="47">
        <f t="shared" si="0"/>
        <v>320.55155510740133</v>
      </c>
      <c r="O4" s="47">
        <f t="shared" si="0"/>
        <v>4.8746232078113154</v>
      </c>
      <c r="P4" s="47">
        <f t="shared" si="0"/>
        <v>10.43704886963225</v>
      </c>
      <c r="Q4" s="47">
        <f t="shared" si="0"/>
        <v>83.322310613130398</v>
      </c>
      <c r="R4" s="14" t="str">
        <f>+J4</f>
        <v>ห้วยเกิ้ง,รพช.</v>
      </c>
      <c r="S4" s="15">
        <f>+K4/100</f>
        <v>-3.9591217293537373E-2</v>
      </c>
      <c r="T4" s="15">
        <f t="shared" ref="T4:Y4" si="1">+L4/100</f>
        <v>2.4190275394332427E-3</v>
      </c>
      <c r="U4" s="15">
        <f t="shared" si="1"/>
        <v>0.50107011001431812</v>
      </c>
      <c r="V4" s="15">
        <f t="shared" si="1"/>
        <v>3.2055155510740132</v>
      </c>
      <c r="W4" s="15">
        <f t="shared" si="1"/>
        <v>4.8746232078113155E-2</v>
      </c>
      <c r="X4" s="15">
        <f t="shared" si="1"/>
        <v>0.1043704886963225</v>
      </c>
      <c r="Y4" s="15">
        <f t="shared" si="1"/>
        <v>0.83322310613130401</v>
      </c>
      <c r="Z4" s="14" t="str">
        <f>+R4</f>
        <v>ห้วยเกิ้ง,รพช.</v>
      </c>
      <c r="AA4" s="17" t="str">
        <f>+IF(AND(C4&gt;C13),"OK","Not OK")</f>
        <v>OK</v>
      </c>
      <c r="AB4" s="17" t="str">
        <f t="shared" ref="AB4:AF4" si="2">+IF(AND(D4&gt;D13),"OK","Not OK")</f>
        <v>OK</v>
      </c>
      <c r="AC4" s="17" t="str">
        <f t="shared" si="2"/>
        <v>OK</v>
      </c>
      <c r="AD4" s="17" t="str">
        <f t="shared" si="2"/>
        <v>OK</v>
      </c>
      <c r="AE4" s="17" t="str">
        <f t="shared" si="2"/>
        <v>OK</v>
      </c>
      <c r="AF4" s="17" t="str">
        <f t="shared" si="2"/>
        <v>OK</v>
      </c>
      <c r="AG4" s="17" t="str">
        <f>+IF(AND(I4&gt;I13),"OK","Not OK")</f>
        <v>OK</v>
      </c>
    </row>
    <row r="5" spans="1:33" ht="13.5" customHeight="1">
      <c r="A5" s="311" t="s">
        <v>53</v>
      </c>
      <c r="B5" s="14" t="str">
        <f>+'8.คำนวณ'!G4</f>
        <v>นาแห้ว,รพช.</v>
      </c>
      <c r="C5" s="53">
        <f>+'8.คำนวณ'!M4</f>
        <v>1354.2373448905109</v>
      </c>
      <c r="D5" s="53">
        <f>+'8.คำนวณ'!N4</f>
        <v>1151.6313058850365</v>
      </c>
      <c r="E5" s="53">
        <f>+'8.คำนวณ'!O4</f>
        <v>1604.5616113744077</v>
      </c>
      <c r="F5" s="53">
        <f>+'8.คำนวณ'!P4</f>
        <v>3459.7321144674092</v>
      </c>
      <c r="G5" s="53">
        <f>+'8.คำนวณ'!Q4</f>
        <v>11.289509653169315</v>
      </c>
      <c r="H5" s="53">
        <f>+'8.คำนวณ'!R4</f>
        <v>66.775414317444046</v>
      </c>
      <c r="I5" s="53">
        <f>+'8.คำนวณ'!S4</f>
        <v>1257.4998460310219</v>
      </c>
      <c r="J5" s="14" t="str">
        <f t="shared" ref="J5:J10" si="3">+B5</f>
        <v>นาแห้ว,รพช.</v>
      </c>
      <c r="K5" s="47">
        <f>+(C5-C11)*100/C11</f>
        <v>36.302076888631952</v>
      </c>
      <c r="L5" s="47">
        <f t="shared" ref="L5:Q5" si="4">+(D5-D11)*100/D11</f>
        <v>134.59682953162786</v>
      </c>
      <c r="M5" s="47">
        <f t="shared" si="4"/>
        <v>7.8941025697873837</v>
      </c>
      <c r="N5" s="47">
        <f t="shared" si="4"/>
        <v>-58.674410044409889</v>
      </c>
      <c r="O5" s="47">
        <f t="shared" si="4"/>
        <v>13.503535545883631</v>
      </c>
      <c r="P5" s="47">
        <f t="shared" si="4"/>
        <v>73.236908534229784</v>
      </c>
      <c r="Q5" s="47">
        <f t="shared" si="4"/>
        <v>36.924940633361942</v>
      </c>
      <c r="R5" s="14" t="str">
        <f t="shared" ref="R5:R10" si="5">+J5</f>
        <v>นาแห้ว,รพช.</v>
      </c>
      <c r="S5" s="15">
        <f t="shared" ref="S5:S10" si="6">+K5/100</f>
        <v>0.36302076888631951</v>
      </c>
      <c r="T5" s="15">
        <f t="shared" ref="T5:T10" si="7">+L5/100</f>
        <v>1.3459682953162786</v>
      </c>
      <c r="U5" s="15">
        <f t="shared" ref="U5:U10" si="8">+M5/100</f>
        <v>7.894102569787384E-2</v>
      </c>
      <c r="V5" s="15">
        <f t="shared" ref="V5:V10" si="9">+N5/100</f>
        <v>-0.58674410044409886</v>
      </c>
      <c r="W5" s="15">
        <f t="shared" ref="W5:W10" si="10">+O5/100</f>
        <v>0.1350353554588363</v>
      </c>
      <c r="X5" s="15">
        <f t="shared" ref="X5:X10" si="11">+P5/100</f>
        <v>0.73236908534229783</v>
      </c>
      <c r="Y5" s="15">
        <f t="shared" ref="Y5:Y10" si="12">+Q5/100</f>
        <v>0.36924940633361941</v>
      </c>
      <c r="Z5" s="14" t="str">
        <f t="shared" ref="Z5:Z10" si="13">+R5</f>
        <v>นาแห้ว,รพช.</v>
      </c>
      <c r="AA5" s="17" t="str">
        <f>+IF(AND(C5&gt;C13),"OK","Not OK")</f>
        <v>OK</v>
      </c>
      <c r="AB5" s="17" t="str">
        <f t="shared" ref="AB5:AG5" si="14">+IF(AND(D5&gt;D13),"OK","Not OK")</f>
        <v>OK</v>
      </c>
      <c r="AC5" s="17" t="str">
        <f t="shared" si="14"/>
        <v>OK</v>
      </c>
      <c r="AD5" s="17" t="str">
        <f t="shared" si="14"/>
        <v>OK</v>
      </c>
      <c r="AE5" s="17" t="str">
        <f t="shared" si="14"/>
        <v>OK</v>
      </c>
      <c r="AF5" s="17" t="str">
        <f t="shared" si="14"/>
        <v>OK</v>
      </c>
      <c r="AG5" s="17" t="str">
        <f t="shared" si="14"/>
        <v>OK</v>
      </c>
    </row>
    <row r="6" spans="1:33" ht="13.5" customHeight="1">
      <c r="A6" s="311" t="s">
        <v>55</v>
      </c>
      <c r="B6" s="14" t="str">
        <f>+'8.คำนวณ'!G5</f>
        <v>บุ่งคล้า,รพช.</v>
      </c>
      <c r="C6" s="53">
        <f>+'8.คำนวณ'!M5</f>
        <v>1182.8286184503161</v>
      </c>
      <c r="D6" s="53">
        <f>+'8.คำนวณ'!N5</f>
        <v>574.24972333422295</v>
      </c>
      <c r="E6" s="53">
        <f>+'8.คำนวณ'!O5</f>
        <v>1352.8863209876542</v>
      </c>
      <c r="F6" s="53">
        <f>+'8.คำนวณ'!P5</f>
        <v>3445.9507779171895</v>
      </c>
      <c r="G6" s="53">
        <f>+'8.คำนวณ'!Q5</f>
        <v>6.3729797080811679</v>
      </c>
      <c r="H6" s="53">
        <f>+'8.คำนวณ'!R5</f>
        <v>61.12616589533642</v>
      </c>
      <c r="I6" s="53">
        <f>+'8.คำนวณ'!S5</f>
        <v>997.23530468819501</v>
      </c>
      <c r="J6" s="14" t="str">
        <f t="shared" si="3"/>
        <v>บุ่งคล้า,รพช.</v>
      </c>
      <c r="K6" s="47">
        <f>+(C6-C11)*100/C11</f>
        <v>19.050030562496385</v>
      </c>
      <c r="L6" s="47">
        <f t="shared" ref="L6:Q6" si="15">+(D6-D11)*100/D11</f>
        <v>16.979421942765015</v>
      </c>
      <c r="M6" s="47">
        <f t="shared" si="15"/>
        <v>-9.0290740803195906</v>
      </c>
      <c r="N6" s="47">
        <f t="shared" si="15"/>
        <v>-58.839024484046085</v>
      </c>
      <c r="O6" s="47">
        <f t="shared" si="15"/>
        <v>-35.92673631964896</v>
      </c>
      <c r="P6" s="47">
        <f t="shared" si="15"/>
        <v>58.58094058268177</v>
      </c>
      <c r="Q6" s="47">
        <f t="shared" si="15"/>
        <v>8.5856076427345958</v>
      </c>
      <c r="R6" s="14" t="str">
        <f t="shared" si="5"/>
        <v>บุ่งคล้า,รพช.</v>
      </c>
      <c r="S6" s="15">
        <f t="shared" si="6"/>
        <v>0.19050030562496384</v>
      </c>
      <c r="T6" s="15">
        <f t="shared" si="7"/>
        <v>0.16979421942765016</v>
      </c>
      <c r="U6" s="15">
        <f t="shared" si="8"/>
        <v>-9.0290740803195907E-2</v>
      </c>
      <c r="V6" s="15">
        <f t="shared" si="9"/>
        <v>-0.58839024484046087</v>
      </c>
      <c r="W6" s="15">
        <f t="shared" si="10"/>
        <v>-0.35926736319648961</v>
      </c>
      <c r="X6" s="15">
        <f t="shared" si="11"/>
        <v>0.58580940582681773</v>
      </c>
      <c r="Y6" s="15">
        <f t="shared" si="12"/>
        <v>8.5856076427345954E-2</v>
      </c>
      <c r="Z6" s="14" t="str">
        <f t="shared" si="13"/>
        <v>บุ่งคล้า,รพช.</v>
      </c>
      <c r="AA6" s="17" t="str">
        <f>+IF(AND(C6&gt;C13),"OK","Not OK")</f>
        <v>OK</v>
      </c>
      <c r="AB6" s="17" t="str">
        <f t="shared" ref="AB6:AG6" si="16">+IF(AND(D6&gt;D13),"OK","Not OK")</f>
        <v>OK</v>
      </c>
      <c r="AC6" s="17" t="str">
        <f t="shared" si="16"/>
        <v>OK</v>
      </c>
      <c r="AD6" s="17" t="str">
        <f t="shared" si="16"/>
        <v>OK</v>
      </c>
      <c r="AE6" s="17" t="str">
        <f t="shared" si="16"/>
        <v>OK</v>
      </c>
      <c r="AF6" s="17" t="str">
        <f t="shared" si="16"/>
        <v>OK</v>
      </c>
      <c r="AG6" s="17" t="str">
        <f t="shared" si="16"/>
        <v>OK</v>
      </c>
    </row>
    <row r="7" spans="1:33" ht="13.5" customHeight="1">
      <c r="A7" s="311" t="s">
        <v>49</v>
      </c>
      <c r="B7" s="14" t="str">
        <f>+'8.คำนวณ'!G6</f>
        <v>นิคมน้ำอูน,รพช.</v>
      </c>
      <c r="C7" s="53">
        <f>+'8.คำนวณ'!M6</f>
        <v>928.7622994454714</v>
      </c>
      <c r="D7" s="53">
        <f>+'8.คำนวณ'!N6</f>
        <v>449.29599168207022</v>
      </c>
      <c r="E7" s="53">
        <f>+'8.คำนวณ'!O6</f>
        <v>416.84939716312056</v>
      </c>
      <c r="F7" s="53">
        <f>+'8.คำนวณ'!P6</f>
        <v>2377.387093596059</v>
      </c>
      <c r="G7" s="53">
        <f>+'8.คำนวณ'!Q6</f>
        <v>6.2273858363037196</v>
      </c>
      <c r="H7" s="53">
        <f>+'8.คำนวณ'!R6</f>
        <v>22.763635752236198</v>
      </c>
      <c r="I7" s="53">
        <f>+'8.คำนวณ'!S6</f>
        <v>938.4630314232902</v>
      </c>
      <c r="J7" s="14" t="str">
        <f t="shared" si="3"/>
        <v>นิคมน้ำอูน,รพช.</v>
      </c>
      <c r="K7" s="47">
        <f>+(C7-C11)*100/C11</f>
        <v>-6.5213857615821826</v>
      </c>
      <c r="L7" s="47">
        <f t="shared" ref="L7:Q7" si="17">+(D7-D11)*100/D11</f>
        <v>-8.4746874878682839</v>
      </c>
      <c r="M7" s="47">
        <f t="shared" si="17"/>
        <v>-71.970168490353359</v>
      </c>
      <c r="N7" s="47">
        <f t="shared" si="17"/>
        <v>-71.602736586214874</v>
      </c>
      <c r="O7" s="47">
        <f t="shared" si="17"/>
        <v>-37.390521701675297</v>
      </c>
      <c r="P7" s="47">
        <f t="shared" si="17"/>
        <v>-40.943805066193562</v>
      </c>
      <c r="Q7" s="47">
        <f t="shared" si="17"/>
        <v>2.186091926621903</v>
      </c>
      <c r="R7" s="14" t="str">
        <f t="shared" si="5"/>
        <v>นิคมน้ำอูน,รพช.</v>
      </c>
      <c r="S7" s="15">
        <f t="shared" si="6"/>
        <v>-6.5213857615821824E-2</v>
      </c>
      <c r="T7" s="15">
        <f t="shared" si="7"/>
        <v>-8.4746874878682835E-2</v>
      </c>
      <c r="U7" s="330">
        <f t="shared" si="8"/>
        <v>-0.71970168490353359</v>
      </c>
      <c r="V7" s="15">
        <f t="shared" si="9"/>
        <v>-0.71602736586214877</v>
      </c>
      <c r="W7" s="15">
        <f t="shared" si="10"/>
        <v>-0.37390521701675294</v>
      </c>
      <c r="X7" s="15">
        <f t="shared" si="11"/>
        <v>-0.40943805066193562</v>
      </c>
      <c r="Y7" s="15">
        <f t="shared" si="12"/>
        <v>2.1860919266219029E-2</v>
      </c>
      <c r="Z7" s="14" t="str">
        <f t="shared" si="13"/>
        <v>นิคมน้ำอูน,รพช.</v>
      </c>
      <c r="AA7" s="17" t="str">
        <f>+IF(AND(C7&gt;C13),"OK","Not OK")</f>
        <v>OK</v>
      </c>
      <c r="AB7" s="17" t="str">
        <f t="shared" ref="AB7:AG7" si="18">+IF(AND(D7&gt;D13),"OK","Not OK")</f>
        <v>OK</v>
      </c>
      <c r="AC7" s="328" t="str">
        <f t="shared" si="18"/>
        <v>Not OK</v>
      </c>
      <c r="AD7" s="17" t="str">
        <f t="shared" si="18"/>
        <v>OK</v>
      </c>
      <c r="AE7" s="17" t="str">
        <f t="shared" si="18"/>
        <v>OK</v>
      </c>
      <c r="AF7" s="17" t="str">
        <f t="shared" si="18"/>
        <v>OK</v>
      </c>
      <c r="AG7" s="17" t="str">
        <f t="shared" si="18"/>
        <v>OK</v>
      </c>
    </row>
    <row r="8" spans="1:33" ht="13.5" customHeight="1">
      <c r="A8" s="311" t="s">
        <v>45</v>
      </c>
      <c r="B8" s="14" t="str">
        <f>+'8.คำนวณ'!G7</f>
        <v>ประจักษ์ศิลปาคม,รพช.</v>
      </c>
      <c r="C8" s="53">
        <f>+'8.คำนวณ'!M7</f>
        <v>781.5776453930464</v>
      </c>
      <c r="D8" s="53">
        <f>+'8.คำนวณ'!N7</f>
        <v>254.50148723058365</v>
      </c>
      <c r="E8" s="53">
        <f>+'8.คำนวณ'!O7</f>
        <v>1547.4466814159293</v>
      </c>
      <c r="F8" s="53">
        <f>+'8.คำนวณ'!P7</f>
        <v>848.12474641148322</v>
      </c>
      <c r="G8" s="53">
        <f>+'8.คำนวณ'!Q7</f>
        <v>10.092815030264916</v>
      </c>
      <c r="H8" s="53">
        <f>+'8.คำนวณ'!R7</f>
        <v>23.92910148573225</v>
      </c>
      <c r="I8" s="53">
        <f>+'8.คำนวณ'!S7</f>
        <v>418.04969689024068</v>
      </c>
      <c r="J8" s="14" t="str">
        <f t="shared" si="3"/>
        <v>ประจักษ์ศิลปาคม,รพช.</v>
      </c>
      <c r="K8" s="47">
        <f>+(C8-C11)*100/C11</f>
        <v>-21.335313400760004</v>
      </c>
      <c r="L8" s="47">
        <f t="shared" ref="L8:Q8" si="19">+(D8-D11)*100/D11</f>
        <v>-48.155940438337502</v>
      </c>
      <c r="M8" s="47">
        <f t="shared" si="19"/>
        <v>4.0535743734734799</v>
      </c>
      <c r="N8" s="47">
        <f t="shared" si="19"/>
        <v>-89.869373020290837</v>
      </c>
      <c r="O8" s="47">
        <f t="shared" si="19"/>
        <v>1.4720944256516422</v>
      </c>
      <c r="P8" s="47">
        <f t="shared" si="19"/>
        <v>-37.920211985758101</v>
      </c>
      <c r="Q8" s="47">
        <f t="shared" si="19"/>
        <v>-54.479970626510088</v>
      </c>
      <c r="R8" s="14" t="str">
        <f t="shared" si="5"/>
        <v>ประจักษ์ศิลปาคม,รพช.</v>
      </c>
      <c r="S8" s="15">
        <f t="shared" si="6"/>
        <v>-0.21335313400760003</v>
      </c>
      <c r="T8" s="15">
        <f t="shared" si="7"/>
        <v>-0.48155940438337502</v>
      </c>
      <c r="U8" s="15">
        <f t="shared" si="8"/>
        <v>4.05357437347348E-2</v>
      </c>
      <c r="V8" s="15">
        <f t="shared" si="9"/>
        <v>-0.89869373020290833</v>
      </c>
      <c r="W8" s="15">
        <f t="shared" si="10"/>
        <v>1.4720944256516422E-2</v>
      </c>
      <c r="X8" s="15">
        <f t="shared" si="11"/>
        <v>-0.37920211985758101</v>
      </c>
      <c r="Y8" s="330">
        <f t="shared" si="12"/>
        <v>-0.54479970626510088</v>
      </c>
      <c r="Z8" s="14" t="str">
        <f t="shared" si="13"/>
        <v>ประจักษ์ศิลปาคม,รพช.</v>
      </c>
      <c r="AA8" s="17" t="str">
        <f>+IF(AND(C8&gt;C13),"OK","Not OK")</f>
        <v>OK</v>
      </c>
      <c r="AB8" s="17" t="str">
        <f t="shared" ref="AB8:AG8" si="20">+IF(AND(D8&gt;D13),"OK","Not OK")</f>
        <v>OK</v>
      </c>
      <c r="AC8" s="17" t="str">
        <f t="shared" si="20"/>
        <v>OK</v>
      </c>
      <c r="AD8" s="17" t="str">
        <f t="shared" si="20"/>
        <v>OK</v>
      </c>
      <c r="AE8" s="17" t="str">
        <f t="shared" si="20"/>
        <v>OK</v>
      </c>
      <c r="AF8" s="17" t="str">
        <f t="shared" si="20"/>
        <v>OK</v>
      </c>
      <c r="AG8" s="328" t="str">
        <f t="shared" si="20"/>
        <v>Not OK</v>
      </c>
    </row>
    <row r="9" spans="1:33" ht="13.5" customHeight="1">
      <c r="A9" s="311" t="s">
        <v>47</v>
      </c>
      <c r="B9" s="14" t="str">
        <f>+'8.คำนวณ'!G8</f>
        <v>โพธิ์ตาก,รพช.</v>
      </c>
      <c r="C9" s="53">
        <f>+'8.คำนวณ'!M8</f>
        <v>758.93997920479137</v>
      </c>
      <c r="D9" s="53">
        <f>+'8.คำนวณ'!N8</f>
        <v>218.85942688404594</v>
      </c>
      <c r="E9" s="53">
        <f>+'8.คำนวณ'!O8</f>
        <v>1257.0122702702702</v>
      </c>
      <c r="F9" s="53">
        <f>+'8.คำนวณ'!P8</f>
        <v>1990.7903209242618</v>
      </c>
      <c r="G9" s="53">
        <f>+'8.คำนวณ'!Q8</f>
        <v>18.151805646749835</v>
      </c>
      <c r="H9" s="53">
        <f>+'8.คำนวณ'!R8</f>
        <v>36.079317137229154</v>
      </c>
      <c r="I9" s="53">
        <f>+'8.คำนวณ'!S8</f>
        <v>622.04347612710035</v>
      </c>
      <c r="J9" s="14" t="str">
        <f t="shared" si="3"/>
        <v>โพธิ์ตาก,รพช.</v>
      </c>
      <c r="K9" s="47">
        <f>+(C9-C11)*100/C11</f>
        <v>-23.613762543380705</v>
      </c>
      <c r="L9" s="47">
        <f t="shared" ref="L9:Q9" si="21">+(D9-D11)*100/D11</f>
        <v>-55.416523154823153</v>
      </c>
      <c r="M9" s="47">
        <f t="shared" si="21"/>
        <v>-15.475847198007445</v>
      </c>
      <c r="N9" s="47">
        <f t="shared" si="21"/>
        <v>-76.220533333766966</v>
      </c>
      <c r="O9" s="47">
        <f t="shared" si="21"/>
        <v>82.49633338764653</v>
      </c>
      <c r="P9" s="47">
        <f t="shared" si="21"/>
        <v>-6.3986434712865607</v>
      </c>
      <c r="Q9" s="47">
        <f t="shared" si="21"/>
        <v>-32.267772191860665</v>
      </c>
      <c r="R9" s="14" t="str">
        <f t="shared" si="5"/>
        <v>โพธิ์ตาก,รพช.</v>
      </c>
      <c r="S9" s="329">
        <f>+K9/100</f>
        <v>-0.23613762543380706</v>
      </c>
      <c r="T9" s="15">
        <f t="shared" si="7"/>
        <v>-0.5541652315482315</v>
      </c>
      <c r="U9" s="15">
        <f t="shared" si="8"/>
        <v>-0.15475847198007445</v>
      </c>
      <c r="V9" s="15">
        <f t="shared" si="9"/>
        <v>-0.76220533333766971</v>
      </c>
      <c r="W9" s="15">
        <f t="shared" si="10"/>
        <v>0.82496333387646525</v>
      </c>
      <c r="X9" s="15">
        <f t="shared" si="11"/>
        <v>-6.3986434712865609E-2</v>
      </c>
      <c r="Y9" s="15">
        <f t="shared" si="12"/>
        <v>-0.32267772191860666</v>
      </c>
      <c r="Z9" s="14" t="str">
        <f t="shared" si="13"/>
        <v>โพธิ์ตาก,รพช.</v>
      </c>
      <c r="AA9" s="328" t="str">
        <f>+IF(AND(C9&gt;C13),"OK","Not OK")</f>
        <v>Not OK</v>
      </c>
      <c r="AB9" s="17" t="str">
        <f t="shared" ref="AB9:AG9" si="22">+IF(AND(D9&gt;D13),"OK","Not OK")</f>
        <v>OK</v>
      </c>
      <c r="AC9" s="17" t="str">
        <f t="shared" si="22"/>
        <v>OK</v>
      </c>
      <c r="AD9" s="17" t="str">
        <f t="shared" si="22"/>
        <v>OK</v>
      </c>
      <c r="AE9" s="17" t="str">
        <f t="shared" si="22"/>
        <v>OK</v>
      </c>
      <c r="AF9" s="17" t="str">
        <f t="shared" si="22"/>
        <v>OK</v>
      </c>
      <c r="AG9" s="17" t="str">
        <f t="shared" si="22"/>
        <v>OK</v>
      </c>
    </row>
    <row r="10" spans="1:33" ht="13.5" customHeight="1">
      <c r="A10" s="311" t="s">
        <v>51</v>
      </c>
      <c r="B10" s="14" t="str">
        <f>+'8.คำนวณ'!G9</f>
        <v>วังยาง,รพช.</v>
      </c>
      <c r="C10" s="53">
        <f>+'8.คำนวณ'!M9</f>
        <v>994.32568052930071</v>
      </c>
      <c r="D10" s="53">
        <f>+'8.คำนวณ'!N9</f>
        <v>295.662982471215</v>
      </c>
      <c r="E10" s="53">
        <f>+'8.คำนวณ'!O9</f>
        <v>1999.051027027027</v>
      </c>
      <c r="F10" s="53">
        <f>+'8.คำนวณ'!P9</f>
        <v>11273.125825242718</v>
      </c>
      <c r="G10" s="53">
        <f>+'8.คำนวณ'!Q9</f>
        <v>7.0590231099161382</v>
      </c>
      <c r="H10" s="53">
        <f>+'8.คำนวณ'!R9</f>
        <v>16.577651878880992</v>
      </c>
      <c r="I10" s="53">
        <f>+'8.คำนวณ'!S9</f>
        <v>511.80557054476719</v>
      </c>
      <c r="J10" s="14" t="str">
        <f t="shared" si="3"/>
        <v>วังยาง,รพช.</v>
      </c>
      <c r="K10" s="47">
        <f>+(C10-C11)*100/C11</f>
        <v>7.7475983948312621E-2</v>
      </c>
      <c r="L10" s="47">
        <f t="shared" ref="L10:Q10" si="23">+(D10-D11)*100/D11</f>
        <v>-39.771003147307248</v>
      </c>
      <c r="M10" s="47">
        <f t="shared" si="23"/>
        <v>34.420401823987568</v>
      </c>
      <c r="N10" s="47">
        <f t="shared" si="23"/>
        <v>34.654522361327274</v>
      </c>
      <c r="O10" s="47">
        <f t="shared" si="23"/>
        <v>-29.029328545668768</v>
      </c>
      <c r="P10" s="47">
        <f t="shared" si="23"/>
        <v>-56.992237463305713</v>
      </c>
      <c r="Q10" s="47">
        <f t="shared" si="23"/>
        <v>-44.271207997478058</v>
      </c>
      <c r="R10" s="14" t="str">
        <f t="shared" si="5"/>
        <v>วังยาง,รพช.</v>
      </c>
      <c r="S10" s="15">
        <f t="shared" si="6"/>
        <v>7.7475983948312622E-4</v>
      </c>
      <c r="T10" s="15">
        <f t="shared" si="7"/>
        <v>-0.39771003147307249</v>
      </c>
      <c r="U10" s="15">
        <f t="shared" si="8"/>
        <v>0.34420401823987568</v>
      </c>
      <c r="V10" s="15">
        <f t="shared" si="9"/>
        <v>0.34654522361327272</v>
      </c>
      <c r="W10" s="15">
        <f t="shared" si="10"/>
        <v>-0.2902932854566877</v>
      </c>
      <c r="X10" s="330">
        <f t="shared" si="11"/>
        <v>-0.56992237463305717</v>
      </c>
      <c r="Y10" s="15">
        <f t="shared" si="12"/>
        <v>-0.44271207997478057</v>
      </c>
      <c r="Z10" s="14" t="str">
        <f t="shared" si="13"/>
        <v>วังยาง,รพช.</v>
      </c>
      <c r="AA10" s="17" t="str">
        <f>+IF(AND(C10&gt;C13),"OK","Not OK")</f>
        <v>OK</v>
      </c>
      <c r="AB10" s="17" t="str">
        <f t="shared" ref="AB10:AG10" si="24">+IF(AND(D10&gt;D13),"OK","Not OK")</f>
        <v>OK</v>
      </c>
      <c r="AC10" s="17" t="str">
        <f t="shared" si="24"/>
        <v>OK</v>
      </c>
      <c r="AD10" s="17" t="str">
        <f t="shared" si="24"/>
        <v>OK</v>
      </c>
      <c r="AE10" s="17" t="str">
        <f t="shared" si="24"/>
        <v>OK</v>
      </c>
      <c r="AF10" s="328" t="str">
        <f t="shared" si="24"/>
        <v>Not OK</v>
      </c>
      <c r="AG10" s="17" t="str">
        <f t="shared" si="24"/>
        <v>OK</v>
      </c>
    </row>
    <row r="11" spans="1:33" ht="13.5" customHeight="1">
      <c r="B11" s="18" t="s">
        <v>144</v>
      </c>
      <c r="C11" s="19">
        <f>AVERAGE(C4:C10)</f>
        <v>993.55591330938762</v>
      </c>
      <c r="D11" s="19">
        <f t="shared" ref="D11:I11" si="25">AVERAGE(D4:D10)</f>
        <v>490.89806890581866</v>
      </c>
      <c r="E11" s="19">
        <f t="shared" si="25"/>
        <v>1487.1634066714214</v>
      </c>
      <c r="F11" s="19">
        <f t="shared" si="25"/>
        <v>8371.8880194701542</v>
      </c>
      <c r="G11" s="19">
        <f t="shared" si="25"/>
        <v>9.9463947082120168</v>
      </c>
      <c r="H11" s="19">
        <f t="shared" si="25"/>
        <v>38.545720356265726</v>
      </c>
      <c r="I11" s="19">
        <f t="shared" si="25"/>
        <v>918.38626346253125</v>
      </c>
      <c r="L11" s="48"/>
      <c r="Q11" s="48"/>
      <c r="T11" s="59"/>
      <c r="Y11" s="59"/>
      <c r="AB11" s="11"/>
      <c r="AG11" s="11"/>
    </row>
    <row r="12" spans="1:33" ht="13.5" customHeight="1">
      <c r="B12" s="20" t="s">
        <v>268</v>
      </c>
      <c r="C12" s="21">
        <f t="shared" ref="C12:I12" si="26">STDEV(C4:C10)</f>
        <v>212.77562805535871</v>
      </c>
      <c r="D12" s="21">
        <f t="shared" si="26"/>
        <v>319.70120354190539</v>
      </c>
      <c r="E12" s="21">
        <f t="shared" si="26"/>
        <v>584.70794763608512</v>
      </c>
      <c r="F12" s="21">
        <f t="shared" si="26"/>
        <v>12317.016229491319</v>
      </c>
      <c r="G12" s="21">
        <f t="shared" si="26"/>
        <v>4.1698617212296298</v>
      </c>
      <c r="H12" s="21">
        <f t="shared" si="26"/>
        <v>19.469531226225641</v>
      </c>
      <c r="I12" s="21">
        <f t="shared" si="26"/>
        <v>449.19270327473754</v>
      </c>
      <c r="J12" s="42"/>
      <c r="R12" s="42"/>
    </row>
    <row r="13" spans="1:33" ht="13.5" customHeight="1">
      <c r="B13" s="20" t="s">
        <v>145</v>
      </c>
      <c r="C13" s="21">
        <f t="shared" ref="C13:I13" si="27">+C11-C12</f>
        <v>780.78028525402897</v>
      </c>
      <c r="D13" s="21">
        <f t="shared" si="27"/>
        <v>171.19686536391328</v>
      </c>
      <c r="E13" s="21">
        <f t="shared" si="27"/>
        <v>902.45545903533628</v>
      </c>
      <c r="F13" s="21">
        <f t="shared" si="27"/>
        <v>-3945.1282100211647</v>
      </c>
      <c r="G13" s="21">
        <f t="shared" si="27"/>
        <v>5.7765329869823869</v>
      </c>
      <c r="H13" s="21">
        <f t="shared" si="27"/>
        <v>19.076189130040085</v>
      </c>
      <c r="I13" s="21">
        <f t="shared" si="27"/>
        <v>469.19356018779371</v>
      </c>
      <c r="J13" s="42"/>
      <c r="R13" s="42"/>
    </row>
    <row r="14" spans="1:33" ht="13.5" customHeight="1">
      <c r="B14" s="371" t="s">
        <v>146</v>
      </c>
      <c r="C14" s="372" t="s">
        <v>135</v>
      </c>
      <c r="D14" s="373"/>
      <c r="E14" s="373"/>
      <c r="F14" s="373"/>
      <c r="G14" s="373"/>
      <c r="H14" s="373"/>
      <c r="I14" s="374"/>
      <c r="J14" s="371" t="s">
        <v>146</v>
      </c>
      <c r="K14" s="368" t="s">
        <v>4</v>
      </c>
      <c r="L14" s="369"/>
      <c r="M14" s="369"/>
      <c r="N14" s="369"/>
      <c r="O14" s="369"/>
      <c r="P14" s="369"/>
      <c r="Q14" s="370"/>
      <c r="R14" s="371" t="s">
        <v>146</v>
      </c>
      <c r="S14" s="375" t="s">
        <v>4</v>
      </c>
      <c r="T14" s="376"/>
      <c r="U14" s="376"/>
      <c r="V14" s="376"/>
      <c r="W14" s="376"/>
      <c r="X14" s="376"/>
      <c r="Y14" s="377"/>
      <c r="Z14" s="371" t="s">
        <v>146</v>
      </c>
      <c r="AA14" s="372" t="s">
        <v>136</v>
      </c>
      <c r="AB14" s="373"/>
      <c r="AC14" s="373"/>
      <c r="AD14" s="373"/>
      <c r="AE14" s="373"/>
      <c r="AF14" s="373"/>
      <c r="AG14" s="374"/>
    </row>
    <row r="15" spans="1:33" ht="13.5" customHeight="1">
      <c r="B15" s="371"/>
      <c r="C15" s="12" t="s">
        <v>137</v>
      </c>
      <c r="D15" s="13" t="s">
        <v>253</v>
      </c>
      <c r="E15" s="12" t="s">
        <v>139</v>
      </c>
      <c r="F15" s="12" t="s">
        <v>140</v>
      </c>
      <c r="G15" s="12" t="s">
        <v>141</v>
      </c>
      <c r="H15" s="12" t="s">
        <v>142</v>
      </c>
      <c r="I15" s="12" t="s">
        <v>143</v>
      </c>
      <c r="J15" s="371"/>
      <c r="K15" s="45" t="s">
        <v>137</v>
      </c>
      <c r="L15" s="46" t="s">
        <v>253</v>
      </c>
      <c r="M15" s="45" t="s">
        <v>139</v>
      </c>
      <c r="N15" s="45" t="s">
        <v>140</v>
      </c>
      <c r="O15" s="45" t="s">
        <v>141</v>
      </c>
      <c r="P15" s="45" t="s">
        <v>142</v>
      </c>
      <c r="Q15" s="45" t="s">
        <v>143</v>
      </c>
      <c r="R15" s="371"/>
      <c r="S15" s="57" t="s">
        <v>137</v>
      </c>
      <c r="T15" s="58" t="s">
        <v>253</v>
      </c>
      <c r="U15" s="57" t="s">
        <v>139</v>
      </c>
      <c r="V15" s="57" t="s">
        <v>140</v>
      </c>
      <c r="W15" s="57" t="s">
        <v>141</v>
      </c>
      <c r="X15" s="57" t="s">
        <v>142</v>
      </c>
      <c r="Y15" s="57" t="s">
        <v>143</v>
      </c>
      <c r="Z15" s="371"/>
      <c r="AA15" s="12" t="s">
        <v>137</v>
      </c>
      <c r="AB15" s="13" t="s">
        <v>253</v>
      </c>
      <c r="AC15" s="12" t="s">
        <v>139</v>
      </c>
      <c r="AD15" s="12" t="s">
        <v>140</v>
      </c>
      <c r="AE15" s="12" t="s">
        <v>141</v>
      </c>
      <c r="AF15" s="12" t="s">
        <v>142</v>
      </c>
      <c r="AG15" s="12" t="s">
        <v>143</v>
      </c>
    </row>
    <row r="16" spans="1:33" ht="13.5" customHeight="1">
      <c r="A16" s="311" t="s">
        <v>45</v>
      </c>
      <c r="B16" s="14" t="str">
        <f>+'8.คำนวณ'!G10</f>
        <v>หนองแสง,รพช.</v>
      </c>
      <c r="C16" s="53">
        <f>+'8.คำนวณ'!M10</f>
        <v>784.43474647151095</v>
      </c>
      <c r="D16" s="53">
        <f>+'8.คำนวณ'!N10</f>
        <v>303.77680416290457</v>
      </c>
      <c r="E16" s="53">
        <f>+'8.คำนวณ'!O10</f>
        <v>918.13644366197184</v>
      </c>
      <c r="F16" s="53">
        <f>+'8.คำนวณ'!P10</f>
        <v>2156.0551533742332</v>
      </c>
      <c r="G16" s="53">
        <f>+'8.คำนวณ'!Q10</f>
        <v>6.8788023687791959</v>
      </c>
      <c r="H16" s="53">
        <f>+'8.คำนวณ'!R10</f>
        <v>25.857910030529297</v>
      </c>
      <c r="I16" s="53">
        <f>+'8.คำนวณ'!S10</f>
        <v>709.29129781875201</v>
      </c>
      <c r="J16" s="14" t="str">
        <f>+B16</f>
        <v>หนองแสง,รพช.</v>
      </c>
      <c r="K16" s="50">
        <f>+(C16-C26)*100/C26</f>
        <v>-16.122057778179556</v>
      </c>
      <c r="L16" s="50">
        <f t="shared" ref="L16:Q16" si="28">+(D16-D26)*100/D26</f>
        <v>23.443936582591043</v>
      </c>
      <c r="M16" s="50">
        <f t="shared" si="28"/>
        <v>48.91225611756542</v>
      </c>
      <c r="N16" s="50">
        <f t="shared" si="28"/>
        <v>-4.2888219710258806</v>
      </c>
      <c r="O16" s="50">
        <f t="shared" si="28"/>
        <v>-18.985559695797686</v>
      </c>
      <c r="P16" s="50">
        <f t="shared" si="28"/>
        <v>-12.055582756779609</v>
      </c>
      <c r="Q16" s="50">
        <f t="shared" si="28"/>
        <v>26.53548115356746</v>
      </c>
      <c r="R16" s="14" t="str">
        <f>+J16</f>
        <v>หนองแสง,รพช.</v>
      </c>
      <c r="S16" s="15">
        <f>+K16/100</f>
        <v>-0.16122057778179555</v>
      </c>
      <c r="T16" s="15">
        <f t="shared" ref="T16:Y16" si="29">+L16/100</f>
        <v>0.23443936582591043</v>
      </c>
      <c r="U16" s="15">
        <f t="shared" si="29"/>
        <v>0.48912256117565422</v>
      </c>
      <c r="V16" s="15">
        <f t="shared" si="29"/>
        <v>-4.2888219710258808E-2</v>
      </c>
      <c r="W16" s="15">
        <f t="shared" si="29"/>
        <v>-0.18985559695797685</v>
      </c>
      <c r="X16" s="15">
        <f t="shared" si="29"/>
        <v>-0.12055582756779609</v>
      </c>
      <c r="Y16" s="15">
        <f t="shared" si="29"/>
        <v>0.26535481153567458</v>
      </c>
      <c r="Z16" s="14" t="str">
        <f>+R16</f>
        <v>หนองแสง,รพช.</v>
      </c>
      <c r="AA16" s="17" t="str">
        <f>+IF(AND(C16&gt;C28),"OK","Not OK")</f>
        <v>OK</v>
      </c>
      <c r="AB16" s="17" t="str">
        <f t="shared" ref="AB16:AF16" si="30">+IF(AND(D16&gt;D28),"OK","Not OK")</f>
        <v>OK</v>
      </c>
      <c r="AC16" s="17" t="str">
        <f t="shared" si="30"/>
        <v>OK</v>
      </c>
      <c r="AD16" s="17" t="str">
        <f t="shared" si="30"/>
        <v>OK</v>
      </c>
      <c r="AE16" s="17" t="str">
        <f t="shared" si="30"/>
        <v>OK</v>
      </c>
      <c r="AF16" s="17" t="str">
        <f t="shared" si="30"/>
        <v>OK</v>
      </c>
      <c r="AG16" s="17" t="str">
        <f>+IF(AND(I16&gt;I28),"OK","Not OK")</f>
        <v>OK</v>
      </c>
    </row>
    <row r="17" spans="1:33" ht="13.5" customHeight="1">
      <c r="A17" s="311" t="s">
        <v>45</v>
      </c>
      <c r="B17" s="14" t="str">
        <f>+'8.คำนวณ'!G11</f>
        <v>นายูง,รพช.</v>
      </c>
      <c r="C17" s="53">
        <f>+'8.คำนวณ'!M11</f>
        <v>821.111286064811</v>
      </c>
      <c r="D17" s="53">
        <f>+'8.คำนวณ'!N11</f>
        <v>385.97274304086636</v>
      </c>
      <c r="E17" s="53">
        <f>+'8.คำนวณ'!O11</f>
        <v>748.81966618287368</v>
      </c>
      <c r="F17" s="53">
        <f>+'8.คำนวณ'!P11</f>
        <v>2203.3753761969906</v>
      </c>
      <c r="G17" s="53">
        <f>+'8.คำนวณ'!Q11</f>
        <v>7.6032222067233928</v>
      </c>
      <c r="H17" s="53">
        <f>+'8.คำนวณ'!R11</f>
        <v>22.387398521411633</v>
      </c>
      <c r="I17" s="53">
        <f>+'8.คำนวณ'!S11</f>
        <v>472.51909171672725</v>
      </c>
      <c r="J17" s="14" t="str">
        <f t="shared" ref="J17:J25" si="31">+B17</f>
        <v>นายูง,รพช.</v>
      </c>
      <c r="K17" s="50">
        <f>+(C17-C26)*100/C26</f>
        <v>-12.200313257375289</v>
      </c>
      <c r="L17" s="50">
        <f t="shared" ref="L17:Q17" si="32">+(D17-D26)*100/D26</f>
        <v>56.845401497457928</v>
      </c>
      <c r="M17" s="50">
        <f t="shared" si="32"/>
        <v>21.450822136788769</v>
      </c>
      <c r="N17" s="50">
        <f t="shared" si="32"/>
        <v>-2.1881919088163677</v>
      </c>
      <c r="O17" s="50">
        <f t="shared" si="32"/>
        <v>-10.453773990966384</v>
      </c>
      <c r="P17" s="50">
        <f t="shared" si="32"/>
        <v>-23.859015897543568</v>
      </c>
      <c r="Q17" s="50">
        <f t="shared" si="32"/>
        <v>-15.703983950609191</v>
      </c>
      <c r="R17" s="14" t="str">
        <f t="shared" ref="R17:R25" si="33">+J17</f>
        <v>นายูง,รพช.</v>
      </c>
      <c r="S17" s="15">
        <f t="shared" ref="S17:S25" si="34">+K17/100</f>
        <v>-0.12200313257375289</v>
      </c>
      <c r="T17" s="15">
        <f t="shared" ref="T17:T25" si="35">+L17/100</f>
        <v>0.56845401497457926</v>
      </c>
      <c r="U17" s="15">
        <f t="shared" ref="U17:U25" si="36">+M17/100</f>
        <v>0.21450822136788769</v>
      </c>
      <c r="V17" s="15">
        <f t="shared" ref="V17:V25" si="37">+N17/100</f>
        <v>-2.1881919088163677E-2</v>
      </c>
      <c r="W17" s="15">
        <f t="shared" ref="W17:W25" si="38">+O17/100</f>
        <v>-0.10453773990966385</v>
      </c>
      <c r="X17" s="15">
        <f t="shared" ref="X17:X25" si="39">+P17/100</f>
        <v>-0.23859015897543567</v>
      </c>
      <c r="Y17" s="15">
        <f t="shared" ref="Y17:Y25" si="40">+Q17/100</f>
        <v>-0.15703983950609191</v>
      </c>
      <c r="Z17" s="14" t="str">
        <f t="shared" ref="Z17:Z25" si="41">+R17</f>
        <v>นายูง,รพช.</v>
      </c>
      <c r="AA17" s="17" t="str">
        <f>+IF(AND(C17&gt;C28),"OK","Not OK")</f>
        <v>OK</v>
      </c>
      <c r="AB17" s="17" t="str">
        <f t="shared" ref="AB17:AG17" si="42">+IF(AND(D17&gt;D28),"OK","Not OK")</f>
        <v>OK</v>
      </c>
      <c r="AC17" s="17" t="str">
        <f t="shared" si="42"/>
        <v>OK</v>
      </c>
      <c r="AD17" s="17" t="str">
        <f t="shared" si="42"/>
        <v>OK</v>
      </c>
      <c r="AE17" s="17" t="str">
        <f t="shared" si="42"/>
        <v>OK</v>
      </c>
      <c r="AF17" s="17" t="str">
        <f t="shared" si="42"/>
        <v>OK</v>
      </c>
      <c r="AG17" s="17" t="str">
        <f t="shared" si="42"/>
        <v>OK</v>
      </c>
    </row>
    <row r="18" spans="1:33" ht="13.5" customHeight="1">
      <c r="A18" s="311" t="s">
        <v>47</v>
      </c>
      <c r="B18" s="14" t="str">
        <f>+'8.คำนวณ'!G12</f>
        <v>ศรีเชียงใหม่,รพช.</v>
      </c>
      <c r="C18" s="53">
        <f>+'8.คำนวณ'!M12</f>
        <v>878.83278578784768</v>
      </c>
      <c r="D18" s="53">
        <f>+'8.คำนวณ'!N12</f>
        <v>143.13590842773772</v>
      </c>
      <c r="E18" s="53">
        <f>+'8.คำนวณ'!O12</f>
        <v>482.09188524590166</v>
      </c>
      <c r="F18" s="53">
        <f>+'8.คำนวณ'!P12</f>
        <v>2471.8645178849147</v>
      </c>
      <c r="G18" s="53">
        <f>+'8.คำนวณ'!Q12</f>
        <v>17.058183498571669</v>
      </c>
      <c r="H18" s="53">
        <f>+'8.คำนวณ'!R12</f>
        <v>44.168173416232563</v>
      </c>
      <c r="I18" s="53">
        <f>+'8.คำนวณ'!S12</f>
        <v>791.44461251287328</v>
      </c>
      <c r="J18" s="14" t="str">
        <f t="shared" si="31"/>
        <v>ศรีเชียงใหม่,รพช.</v>
      </c>
      <c r="K18" s="50">
        <f>+(C18-C26)*100/C26</f>
        <v>-6.0282758246842176</v>
      </c>
      <c r="L18" s="50">
        <f t="shared" ref="L18:Q18" si="43">+(D18-D26)*100/D26</f>
        <v>-41.834729444418585</v>
      </c>
      <c r="M18" s="50">
        <f t="shared" si="43"/>
        <v>-21.809671336422632</v>
      </c>
      <c r="N18" s="50">
        <f t="shared" si="43"/>
        <v>9.7305254759049014</v>
      </c>
      <c r="O18" s="50">
        <f t="shared" si="43"/>
        <v>100.90113287967952</v>
      </c>
      <c r="P18" s="50">
        <f t="shared" si="43"/>
        <v>50.218802184785893</v>
      </c>
      <c r="Q18" s="50">
        <f t="shared" si="43"/>
        <v>41.191390841377327</v>
      </c>
      <c r="R18" s="14" t="str">
        <f t="shared" si="33"/>
        <v>ศรีเชียงใหม่,รพช.</v>
      </c>
      <c r="S18" s="15">
        <f t="shared" si="34"/>
        <v>-6.0282758246842177E-2</v>
      </c>
      <c r="T18" s="15">
        <f t="shared" si="35"/>
        <v>-0.41834729444418584</v>
      </c>
      <c r="U18" s="15">
        <f t="shared" si="36"/>
        <v>-0.21809671336422631</v>
      </c>
      <c r="V18" s="15">
        <f t="shared" si="37"/>
        <v>9.7305254759049012E-2</v>
      </c>
      <c r="W18" s="15">
        <f t="shared" si="38"/>
        <v>1.0090113287967952</v>
      </c>
      <c r="X18" s="15">
        <f t="shared" si="39"/>
        <v>0.50218802184785893</v>
      </c>
      <c r="Y18" s="15">
        <f t="shared" si="40"/>
        <v>0.41191390841377329</v>
      </c>
      <c r="Z18" s="14" t="str">
        <f t="shared" si="41"/>
        <v>ศรีเชียงใหม่,รพช.</v>
      </c>
      <c r="AA18" s="17" t="str">
        <f>+IF(AND(C18&gt;C28),"OK","Not OK")</f>
        <v>OK</v>
      </c>
      <c r="AB18" s="17" t="str">
        <f t="shared" ref="AB18:AG18" si="44">+IF(AND(D18&gt;D28),"OK","Not OK")</f>
        <v>OK</v>
      </c>
      <c r="AC18" s="17" t="str">
        <f t="shared" si="44"/>
        <v>OK</v>
      </c>
      <c r="AD18" s="17" t="str">
        <f t="shared" si="44"/>
        <v>OK</v>
      </c>
      <c r="AE18" s="17" t="str">
        <f t="shared" si="44"/>
        <v>OK</v>
      </c>
      <c r="AF18" s="17" t="str">
        <f t="shared" si="44"/>
        <v>OK</v>
      </c>
      <c r="AG18" s="17" t="str">
        <f t="shared" si="44"/>
        <v>OK</v>
      </c>
    </row>
    <row r="19" spans="1:33" ht="13.5" customHeight="1">
      <c r="A19" s="311" t="s">
        <v>49</v>
      </c>
      <c r="B19" s="14" t="str">
        <f>+'8.คำนวณ'!G13</f>
        <v>เต่างอย,รพช.</v>
      </c>
      <c r="C19" s="53">
        <f>+'8.คำนวณ'!M13</f>
        <v>847.76122792215097</v>
      </c>
      <c r="D19" s="53">
        <f>+'8.คำนวณ'!N13</f>
        <v>216.80111767352906</v>
      </c>
      <c r="E19" s="53">
        <f>+'8.คำนวณ'!O13</f>
        <v>424.38467668190719</v>
      </c>
      <c r="F19" s="53">
        <f>+'8.คำนวณ'!P13</f>
        <v>1944.4035230934478</v>
      </c>
      <c r="G19" s="53">
        <f>+'8.คำนวณ'!Q13</f>
        <v>11.418526142445451</v>
      </c>
      <c r="H19" s="53">
        <f>+'8.คำนวณ'!R13</f>
        <v>32.673662000823384</v>
      </c>
      <c r="I19" s="53">
        <f>+'8.คำนวณ'!S13</f>
        <v>724.85110811114862</v>
      </c>
      <c r="J19" s="14" t="str">
        <f t="shared" si="31"/>
        <v>เต่างอย,รพช.</v>
      </c>
      <c r="K19" s="50">
        <f>+(C19-C26)*100/C26</f>
        <v>-9.3506915477561066</v>
      </c>
      <c r="L19" s="50">
        <f t="shared" ref="L19:Q19" si="45">+(D19-D26)*100/D26</f>
        <v>-11.89984536550045</v>
      </c>
      <c r="M19" s="50">
        <f t="shared" si="45"/>
        <v>-31.169185034884524</v>
      </c>
      <c r="N19" s="50">
        <f t="shared" si="45"/>
        <v>-13.684419682997175</v>
      </c>
      <c r="O19" s="50">
        <f t="shared" si="45"/>
        <v>34.480605043650208</v>
      </c>
      <c r="P19" s="50">
        <f t="shared" si="45"/>
        <v>11.125228623341631</v>
      </c>
      <c r="Q19" s="50">
        <f t="shared" si="45"/>
        <v>29.311305540616047</v>
      </c>
      <c r="R19" s="14" t="str">
        <f t="shared" si="33"/>
        <v>เต่างอย,รพช.</v>
      </c>
      <c r="S19" s="15">
        <f t="shared" si="34"/>
        <v>-9.350691547756107E-2</v>
      </c>
      <c r="T19" s="15">
        <f t="shared" si="35"/>
        <v>-0.1189984536550045</v>
      </c>
      <c r="U19" s="15">
        <f t="shared" si="36"/>
        <v>-0.31169185034884522</v>
      </c>
      <c r="V19" s="15">
        <f t="shared" si="37"/>
        <v>-0.13684419682997176</v>
      </c>
      <c r="W19" s="15">
        <f t="shared" si="38"/>
        <v>0.34480605043650209</v>
      </c>
      <c r="X19" s="15">
        <f t="shared" si="39"/>
        <v>0.11125228623341631</v>
      </c>
      <c r="Y19" s="15">
        <f t="shared" si="40"/>
        <v>0.29311305540616045</v>
      </c>
      <c r="Z19" s="14" t="str">
        <f t="shared" si="41"/>
        <v>เต่างอย,รพช.</v>
      </c>
      <c r="AA19" s="17" t="str">
        <f>+IF(AND(C19&gt;C28),"OK","Not OK")</f>
        <v>OK</v>
      </c>
      <c r="AB19" s="17" t="str">
        <f t="shared" ref="AB19:AG19" si="46">+IF(AND(D19&gt;D28),"OK","Not OK")</f>
        <v>OK</v>
      </c>
      <c r="AC19" s="17" t="str">
        <f t="shared" si="46"/>
        <v>OK</v>
      </c>
      <c r="AD19" s="17" t="str">
        <f t="shared" si="46"/>
        <v>OK</v>
      </c>
      <c r="AE19" s="17" t="str">
        <f t="shared" si="46"/>
        <v>OK</v>
      </c>
      <c r="AF19" s="17" t="str">
        <f t="shared" si="46"/>
        <v>OK</v>
      </c>
      <c r="AG19" s="17" t="str">
        <f t="shared" si="46"/>
        <v>OK</v>
      </c>
    </row>
    <row r="20" spans="1:33" ht="13.5" customHeight="1">
      <c r="A20" s="311" t="s">
        <v>51</v>
      </c>
      <c r="B20" s="14" t="str">
        <f>+'8.คำนวณ'!G14</f>
        <v>นาทม,รพช.</v>
      </c>
      <c r="C20" s="53">
        <f>+'8.คำนวณ'!M14</f>
        <v>1222.3880095081784</v>
      </c>
      <c r="D20" s="53">
        <f>+'8.คำนวณ'!N14</f>
        <v>397.53025524930672</v>
      </c>
      <c r="E20" s="53">
        <f>+'8.คำนวณ'!O14</f>
        <v>151.23597391304347</v>
      </c>
      <c r="F20" s="53">
        <f>+'8.คำนวณ'!P14</f>
        <v>1821.0656069364161</v>
      </c>
      <c r="G20" s="53">
        <f>+'8.คำนวณ'!Q14</f>
        <v>7.707707876539045</v>
      </c>
      <c r="H20" s="53">
        <f>+'8.คำนวณ'!R14</f>
        <v>20.072567043346265</v>
      </c>
      <c r="I20" s="53">
        <f>+'8.คำนวณ'!S14</f>
        <v>832.60921670722735</v>
      </c>
      <c r="J20" s="14" t="str">
        <f t="shared" si="31"/>
        <v>นาทม,รพช.</v>
      </c>
      <c r="K20" s="50">
        <f>+(C20-C26)*100/C26</f>
        <v>30.707354939811825</v>
      </c>
      <c r="L20" s="50">
        <f t="shared" ref="L20:Q20" si="47">+(D20-D26)*100/D26</f>
        <v>61.541957602334655</v>
      </c>
      <c r="M20" s="50">
        <f t="shared" si="47"/>
        <v>-75.471085766180479</v>
      </c>
      <c r="N20" s="50">
        <f t="shared" si="47"/>
        <v>-19.159612296949451</v>
      </c>
      <c r="O20" s="50">
        <f t="shared" si="47"/>
        <v>-9.2232039576791749</v>
      </c>
      <c r="P20" s="50">
        <f t="shared" si="47"/>
        <v>-31.731906827799243</v>
      </c>
      <c r="Q20" s="50">
        <f t="shared" si="47"/>
        <v>48.535035144144132</v>
      </c>
      <c r="R20" s="14" t="str">
        <f t="shared" si="33"/>
        <v>นาทม,รพช.</v>
      </c>
      <c r="S20" s="15">
        <f t="shared" si="34"/>
        <v>0.30707354939811826</v>
      </c>
      <c r="T20" s="15">
        <f t="shared" si="35"/>
        <v>0.61541957602334652</v>
      </c>
      <c r="U20" s="15">
        <f t="shared" si="36"/>
        <v>-0.75471085766180479</v>
      </c>
      <c r="V20" s="15">
        <f t="shared" si="37"/>
        <v>-0.19159612296949452</v>
      </c>
      <c r="W20" s="15">
        <f t="shared" si="38"/>
        <v>-9.2232039576791755E-2</v>
      </c>
      <c r="X20" s="15">
        <f t="shared" si="39"/>
        <v>-0.31731906827799244</v>
      </c>
      <c r="Y20" s="15">
        <f t="shared" si="40"/>
        <v>0.48535035144144134</v>
      </c>
      <c r="Z20" s="14" t="str">
        <f t="shared" si="41"/>
        <v>นาทม,รพช.</v>
      </c>
      <c r="AA20" s="17" t="str">
        <f>+IF(AND(C20&gt;C28),"OK","Not OK")</f>
        <v>OK</v>
      </c>
      <c r="AB20" s="17" t="str">
        <f t="shared" ref="AB20:AG20" si="48">+IF(AND(D20&gt;D28),"OK","Not OK")</f>
        <v>OK</v>
      </c>
      <c r="AC20" s="17" t="str">
        <f t="shared" si="48"/>
        <v>OK</v>
      </c>
      <c r="AD20" s="17" t="str">
        <f t="shared" si="48"/>
        <v>OK</v>
      </c>
      <c r="AE20" s="17" t="str">
        <f t="shared" si="48"/>
        <v>OK</v>
      </c>
      <c r="AF20" s="17" t="str">
        <f t="shared" si="48"/>
        <v>Not OK</v>
      </c>
      <c r="AG20" s="17" t="str">
        <f t="shared" si="48"/>
        <v>OK</v>
      </c>
    </row>
    <row r="21" spans="1:33" ht="13.5" customHeight="1">
      <c r="A21" s="311" t="s">
        <v>47</v>
      </c>
      <c r="B21" s="14" t="str">
        <f>+'8.คำนวณ'!G15</f>
        <v>สระใคร,รพช.</v>
      </c>
      <c r="C21" s="53">
        <f>+'8.คำนวณ'!M15</f>
        <v>896.59842393449094</v>
      </c>
      <c r="D21" s="53">
        <f>+'8.คำนวณ'!N15</f>
        <v>132.27090222967641</v>
      </c>
      <c r="E21" s="53">
        <f>+'8.คำนวณ'!O15</f>
        <v>577.24615736505018</v>
      </c>
      <c r="F21" s="53">
        <f>+'8.คำนวณ'!P15</f>
        <v>2505.5833023255818</v>
      </c>
      <c r="G21" s="53">
        <f>+'8.คำนวณ'!Q15</f>
        <v>8.174880643584828</v>
      </c>
      <c r="H21" s="53">
        <f>+'8.คำนวณ'!R15</f>
        <v>27.296188113228826</v>
      </c>
      <c r="I21" s="53">
        <f>+'8.คำนวณ'!S15</f>
        <v>503.54936957379641</v>
      </c>
      <c r="J21" s="14" t="str">
        <f t="shared" si="31"/>
        <v>สระใคร,รพช.</v>
      </c>
      <c r="K21" s="50">
        <f>+(C21-C26)*100/C26</f>
        <v>-4.128633851020024</v>
      </c>
      <c r="L21" s="50">
        <f t="shared" ref="L21:Q21" si="49">+(D21-D26)*100/D26</f>
        <v>-46.249876084001023</v>
      </c>
      <c r="M21" s="50">
        <f t="shared" si="49"/>
        <v>-6.3766303779657401</v>
      </c>
      <c r="N21" s="50">
        <f t="shared" si="49"/>
        <v>11.22736314977916</v>
      </c>
      <c r="O21" s="50">
        <f t="shared" si="49"/>
        <v>-3.7211211504511237</v>
      </c>
      <c r="P21" s="50">
        <f t="shared" si="49"/>
        <v>-7.1639063735233064</v>
      </c>
      <c r="Q21" s="50">
        <f t="shared" si="49"/>
        <v>-10.168273656336734</v>
      </c>
      <c r="R21" s="14" t="str">
        <f t="shared" si="33"/>
        <v>สระใคร,รพช.</v>
      </c>
      <c r="S21" s="15">
        <f t="shared" si="34"/>
        <v>-4.1286338510200242E-2</v>
      </c>
      <c r="T21" s="15">
        <f t="shared" si="35"/>
        <v>-0.46249876084001024</v>
      </c>
      <c r="U21" s="15">
        <f t="shared" si="36"/>
        <v>-6.3766303779657404E-2</v>
      </c>
      <c r="V21" s="15">
        <f t="shared" si="37"/>
        <v>0.1122736314977916</v>
      </c>
      <c r="W21" s="15">
        <f t="shared" si="38"/>
        <v>-3.7211211504511239E-2</v>
      </c>
      <c r="X21" s="15">
        <f t="shared" si="39"/>
        <v>-7.1639063735233058E-2</v>
      </c>
      <c r="Y21" s="15">
        <f t="shared" si="40"/>
        <v>-0.10168273656336733</v>
      </c>
      <c r="Z21" s="14" t="str">
        <f t="shared" si="41"/>
        <v>สระใคร,รพช.</v>
      </c>
      <c r="AA21" s="17" t="str">
        <f>+IF(AND(C21&gt;C28),"OK","Not OK")</f>
        <v>OK</v>
      </c>
      <c r="AB21" s="17" t="str">
        <f t="shared" ref="AB21:AG21" si="50">+IF(AND(D21&gt;D28),"OK","Not OK")</f>
        <v>Not OK</v>
      </c>
      <c r="AC21" s="17" t="str">
        <f t="shared" si="50"/>
        <v>OK</v>
      </c>
      <c r="AD21" s="17" t="str">
        <f t="shared" si="50"/>
        <v>OK</v>
      </c>
      <c r="AE21" s="17" t="str">
        <f t="shared" si="50"/>
        <v>OK</v>
      </c>
      <c r="AF21" s="17" t="str">
        <f t="shared" si="50"/>
        <v>OK</v>
      </c>
      <c r="AG21" s="17" t="str">
        <f t="shared" si="50"/>
        <v>OK</v>
      </c>
    </row>
    <row r="22" spans="1:33" ht="13.5" customHeight="1">
      <c r="A22" s="311" t="s">
        <v>45</v>
      </c>
      <c r="B22" s="14" t="str">
        <f>+'8.คำนวณ'!G16</f>
        <v>กู่แก้ว,รพช.</v>
      </c>
      <c r="C22" s="53">
        <f>+'8.คำนวณ'!M16</f>
        <v>1021.9810400789518</v>
      </c>
      <c r="D22" s="53">
        <f>+'8.คำนวณ'!N16</f>
        <v>384.20149788913869</v>
      </c>
      <c r="E22" s="53">
        <f>+'8.คำนวณ'!O16</f>
        <v>1837.5802515723271</v>
      </c>
      <c r="F22" s="53">
        <f>+'8.คำนวณ'!P16</f>
        <v>4006.9536324786327</v>
      </c>
      <c r="G22" s="53">
        <f>+'8.คำนวณ'!Q16</f>
        <v>8.3645677501246656</v>
      </c>
      <c r="H22" s="53">
        <f>+'8.คำนวณ'!R16</f>
        <v>28.107575139398886</v>
      </c>
      <c r="I22" s="53">
        <f>+'8.คำนวณ'!S16</f>
        <v>465.08689621141514</v>
      </c>
      <c r="J22" s="14" t="str">
        <f t="shared" si="31"/>
        <v>กู่แก้ว,รพช.</v>
      </c>
      <c r="K22" s="50">
        <f>+(C22-C26)*100/C26</f>
        <v>9.2782631278451593</v>
      </c>
      <c r="L22" s="50">
        <f t="shared" ref="L22:Q22" si="51">+(D22-D26)*100/D26</f>
        <v>56.12563135310932</v>
      </c>
      <c r="M22" s="50">
        <f t="shared" si="51"/>
        <v>198.03655322439573</v>
      </c>
      <c r="N22" s="50">
        <f t="shared" si="51"/>
        <v>77.875900749483236</v>
      </c>
      <c r="O22" s="50">
        <f t="shared" si="51"/>
        <v>-1.4870993040034786</v>
      </c>
      <c r="P22" s="50">
        <f t="shared" si="51"/>
        <v>-4.4043268448225144</v>
      </c>
      <c r="Q22" s="50">
        <f t="shared" si="51"/>
        <v>-17.0298657669858</v>
      </c>
      <c r="R22" s="14" t="str">
        <f t="shared" si="33"/>
        <v>กู่แก้ว,รพช.</v>
      </c>
      <c r="S22" s="15">
        <f t="shared" si="34"/>
        <v>9.2782631278451599E-2</v>
      </c>
      <c r="T22" s="15">
        <f t="shared" si="35"/>
        <v>0.56125631353109318</v>
      </c>
      <c r="U22" s="15">
        <f t="shared" si="36"/>
        <v>1.9803655322439573</v>
      </c>
      <c r="V22" s="15">
        <f t="shared" si="37"/>
        <v>0.7787590074948324</v>
      </c>
      <c r="W22" s="15">
        <f t="shared" si="38"/>
        <v>-1.4870993040034785E-2</v>
      </c>
      <c r="X22" s="15">
        <f t="shared" si="39"/>
        <v>-4.4043268448225141E-2</v>
      </c>
      <c r="Y22" s="15">
        <f t="shared" si="40"/>
        <v>-0.17029865766985799</v>
      </c>
      <c r="Z22" s="14" t="str">
        <f t="shared" si="41"/>
        <v>กู่แก้ว,รพช.</v>
      </c>
      <c r="AA22" s="17" t="str">
        <f>+IF(AND(C22&gt;C28),"OK","Not OK")</f>
        <v>OK</v>
      </c>
      <c r="AB22" s="17" t="str">
        <f t="shared" ref="AB22:AG22" si="52">+IF(AND(D22&gt;D28),"OK","Not OK")</f>
        <v>OK</v>
      </c>
      <c r="AC22" s="17" t="str">
        <f t="shared" si="52"/>
        <v>OK</v>
      </c>
      <c r="AD22" s="17" t="str">
        <f t="shared" si="52"/>
        <v>OK</v>
      </c>
      <c r="AE22" s="17" t="str">
        <f t="shared" si="52"/>
        <v>OK</v>
      </c>
      <c r="AF22" s="17" t="str">
        <f t="shared" si="52"/>
        <v>OK</v>
      </c>
      <c r="AG22" s="17" t="str">
        <f t="shared" si="52"/>
        <v>OK</v>
      </c>
    </row>
    <row r="23" spans="1:33" ht="13.5" customHeight="1">
      <c r="A23" s="311" t="s">
        <v>47</v>
      </c>
      <c r="B23" s="14" t="str">
        <f>+'8.คำนวณ'!G17</f>
        <v>เฝ้าไร่,รพช.</v>
      </c>
      <c r="C23" s="53">
        <f>+'8.คำนวณ'!M17</f>
        <v>739.71254809277787</v>
      </c>
      <c r="D23" s="53">
        <f>+'8.คำนวณ'!N17</f>
        <v>114.06463394525667</v>
      </c>
      <c r="E23" s="53">
        <f>+'8.คำนวณ'!O17</f>
        <v>314.68956559513464</v>
      </c>
      <c r="F23" s="53">
        <f>+'8.คำนวณ'!P17</f>
        <v>1492.1538686708861</v>
      </c>
      <c r="G23" s="53">
        <f>+'8.คำนวณ'!Q17</f>
        <v>5.4823802406984976</v>
      </c>
      <c r="H23" s="53">
        <f>+'8.คำนวณ'!R17</f>
        <v>20.310744906788326</v>
      </c>
      <c r="I23" s="53">
        <f>+'8.คำนวณ'!S17</f>
        <v>257.45410574914808</v>
      </c>
      <c r="J23" s="14" t="str">
        <f t="shared" si="31"/>
        <v>เฝ้าไร่,รพช.</v>
      </c>
      <c r="K23" s="50">
        <f>+(C23-C26)*100/C26</f>
        <v>-20.904107513377511</v>
      </c>
      <c r="L23" s="50">
        <f t="shared" ref="L23:Q23" si="53">+(D23-D26)*100/D26</f>
        <v>-53.648246850658765</v>
      </c>
      <c r="M23" s="50">
        <f t="shared" si="53"/>
        <v>-48.960600014390835</v>
      </c>
      <c r="N23" s="50">
        <f t="shared" si="53"/>
        <v>-33.760597753042418</v>
      </c>
      <c r="O23" s="50">
        <f t="shared" si="53"/>
        <v>-35.431788424264347</v>
      </c>
      <c r="P23" s="50">
        <f t="shared" si="53"/>
        <v>-30.921848575762752</v>
      </c>
      <c r="Q23" s="50">
        <f t="shared" si="53"/>
        <v>-54.070944834495293</v>
      </c>
      <c r="R23" s="14" t="str">
        <f t="shared" si="33"/>
        <v>เฝ้าไร่,รพช.</v>
      </c>
      <c r="S23" s="15">
        <f t="shared" si="34"/>
        <v>-0.20904107513377512</v>
      </c>
      <c r="T23" s="15">
        <f t="shared" si="35"/>
        <v>-0.53648246850658765</v>
      </c>
      <c r="U23" s="15">
        <f t="shared" si="36"/>
        <v>-0.48960600014390837</v>
      </c>
      <c r="V23" s="15">
        <f t="shared" si="37"/>
        <v>-0.33760597753042421</v>
      </c>
      <c r="W23" s="15">
        <f t="shared" si="38"/>
        <v>-0.35431788424264349</v>
      </c>
      <c r="X23" s="15">
        <f t="shared" si="39"/>
        <v>-0.3092184857576275</v>
      </c>
      <c r="Y23" s="15">
        <f t="shared" si="40"/>
        <v>-0.54070944834495294</v>
      </c>
      <c r="Z23" s="14" t="str">
        <f t="shared" si="41"/>
        <v>เฝ้าไร่,รพช.</v>
      </c>
      <c r="AA23" s="17" t="str">
        <f>+IF(AND(C23&gt;C28),"OK","Not OK")</f>
        <v>OK</v>
      </c>
      <c r="AB23" s="17" t="str">
        <f t="shared" ref="AB23:AG23" si="54">+IF(AND(D23&gt;D28),"OK","Not OK")</f>
        <v>Not OK</v>
      </c>
      <c r="AC23" s="17" t="str">
        <f t="shared" si="54"/>
        <v>OK</v>
      </c>
      <c r="AD23" s="17" t="str">
        <f t="shared" si="54"/>
        <v>Not OK</v>
      </c>
      <c r="AE23" s="17" t="str">
        <f t="shared" si="54"/>
        <v>OK</v>
      </c>
      <c r="AF23" s="17" t="str">
        <f t="shared" si="54"/>
        <v>Not OK</v>
      </c>
      <c r="AG23" s="17" t="str">
        <f t="shared" si="54"/>
        <v>Not OK</v>
      </c>
    </row>
    <row r="24" spans="1:33" ht="13.5" customHeight="1">
      <c r="A24" s="311" t="s">
        <v>47</v>
      </c>
      <c r="B24" s="14" t="str">
        <f>+'8.คำนวณ'!G18</f>
        <v>รัตนวาปี,รพช.</v>
      </c>
      <c r="C24" s="53">
        <f>+'8.คำนวณ'!M18</f>
        <v>1347.7063855798283</v>
      </c>
      <c r="D24" s="53">
        <f>+'8.คำนวณ'!N18</f>
        <v>160.79193137220852</v>
      </c>
      <c r="E24" s="53">
        <f>+'8.คำนวณ'!O18</f>
        <v>210.21954734961287</v>
      </c>
      <c r="F24" s="53">
        <f>+'8.คำนวณ'!P18</f>
        <v>1780.1594528152264</v>
      </c>
      <c r="G24" s="53">
        <f>+'8.คำนวณ'!Q18</f>
        <v>6.9749182403207088</v>
      </c>
      <c r="H24" s="53">
        <f>+'8.คำนวณ'!R18</f>
        <v>32.361720645637725</v>
      </c>
      <c r="I24" s="53">
        <f>+'8.คำนวณ'!S18</f>
        <v>306.69277810578961</v>
      </c>
      <c r="J24" s="14" t="str">
        <f t="shared" si="31"/>
        <v>รัตนวาปี,รพช.</v>
      </c>
      <c r="K24" s="50">
        <f>+(C24-C26)*100/C26</f>
        <v>44.107382864061833</v>
      </c>
      <c r="L24" s="50">
        <f t="shared" ref="L24:Q24" si="55">+(D24-D26)*100/D26</f>
        <v>-34.659958537653687</v>
      </c>
      <c r="M24" s="50">
        <f t="shared" si="55"/>
        <v>-65.904558857300472</v>
      </c>
      <c r="N24" s="50">
        <f t="shared" si="55"/>
        <v>-20.975510277781055</v>
      </c>
      <c r="O24" s="50">
        <f t="shared" si="55"/>
        <v>-17.853564165205313</v>
      </c>
      <c r="P24" s="50">
        <f t="shared" si="55"/>
        <v>10.064295985573391</v>
      </c>
      <c r="Q24" s="50">
        <f t="shared" si="55"/>
        <v>-45.286910521413127</v>
      </c>
      <c r="R24" s="14" t="str">
        <f t="shared" si="33"/>
        <v>รัตนวาปี,รพช.</v>
      </c>
      <c r="S24" s="15">
        <f t="shared" si="34"/>
        <v>0.44107382864061834</v>
      </c>
      <c r="T24" s="15">
        <f t="shared" si="35"/>
        <v>-0.34659958537653685</v>
      </c>
      <c r="U24" s="15">
        <f t="shared" si="36"/>
        <v>-0.65904558857300477</v>
      </c>
      <c r="V24" s="15">
        <f t="shared" si="37"/>
        <v>-0.20975510277781054</v>
      </c>
      <c r="W24" s="15">
        <f t="shared" si="38"/>
        <v>-0.17853564165205313</v>
      </c>
      <c r="X24" s="15">
        <f t="shared" si="39"/>
        <v>0.10064295985573392</v>
      </c>
      <c r="Y24" s="15">
        <f t="shared" si="40"/>
        <v>-0.45286910521413126</v>
      </c>
      <c r="Z24" s="14" t="str">
        <f t="shared" si="41"/>
        <v>รัตนวาปี,รพช.</v>
      </c>
      <c r="AA24" s="17" t="str">
        <f>+IF(AND(C24&gt;C28),"OK","Not OK")</f>
        <v>OK</v>
      </c>
      <c r="AB24" s="17" t="str">
        <f t="shared" ref="AB24:AG24" si="56">+IF(AND(D24&gt;D28),"OK","Not OK")</f>
        <v>OK</v>
      </c>
      <c r="AC24" s="17" t="str">
        <f t="shared" si="56"/>
        <v>OK</v>
      </c>
      <c r="AD24" s="17" t="str">
        <f t="shared" si="56"/>
        <v>OK</v>
      </c>
      <c r="AE24" s="17" t="str">
        <f t="shared" si="56"/>
        <v>OK</v>
      </c>
      <c r="AF24" s="17" t="str">
        <f t="shared" si="56"/>
        <v>OK</v>
      </c>
      <c r="AG24" s="17" t="str">
        <f t="shared" si="56"/>
        <v>Not OK</v>
      </c>
    </row>
    <row r="25" spans="1:33" ht="13.5" customHeight="1">
      <c r="A25" s="311" t="s">
        <v>53</v>
      </c>
      <c r="B25" s="14" t="str">
        <f>+'8.คำนวณ'!G19</f>
        <v>หนองหิน,รพช.</v>
      </c>
      <c r="C25" s="53">
        <f>+'8.คำนวณ'!M19</f>
        <v>791.57167501644653</v>
      </c>
      <c r="D25" s="53">
        <f>+'8.คำนวณ'!N19</f>
        <v>222.30252770608774</v>
      </c>
      <c r="E25" s="53">
        <f>+'8.คำนวณ'!O19</f>
        <v>501.21622929936314</v>
      </c>
      <c r="F25" s="53">
        <f>+'8.คำนวณ'!P19</f>
        <v>2145.0663340807173</v>
      </c>
      <c r="G25" s="53">
        <f>+'8.คำนวณ'!Q19</f>
        <v>5.2451600000000003</v>
      </c>
      <c r="H25" s="53">
        <f>+'8.คำนวณ'!R19</f>
        <v>40.789659999999998</v>
      </c>
      <c r="I25" s="53">
        <f>+'8.คำนวณ'!S19</f>
        <v>541.97511360761098</v>
      </c>
      <c r="J25" s="14" t="str">
        <f t="shared" si="31"/>
        <v>หนองหิน,รพช.</v>
      </c>
      <c r="K25" s="50">
        <f t="shared" ref="K25:Q25" si="57">+(C25-C26)*100/C26</f>
        <v>-15.358921159326187</v>
      </c>
      <c r="L25" s="50">
        <f t="shared" si="57"/>
        <v>-9.6642707532604089</v>
      </c>
      <c r="M25" s="50">
        <f t="shared" si="57"/>
        <v>-18.70790009160536</v>
      </c>
      <c r="N25" s="50">
        <f t="shared" si="57"/>
        <v>-4.7766354845549435</v>
      </c>
      <c r="O25" s="50">
        <f t="shared" si="57"/>
        <v>-38.225627234962381</v>
      </c>
      <c r="P25" s="50">
        <f t="shared" si="57"/>
        <v>38.728260482530132</v>
      </c>
      <c r="Q25" s="50">
        <f t="shared" si="57"/>
        <v>-3.3132339498648062</v>
      </c>
      <c r="R25" s="14" t="str">
        <f t="shared" si="33"/>
        <v>หนองหิน,รพช.</v>
      </c>
      <c r="S25" s="15">
        <f t="shared" si="34"/>
        <v>-0.15358921159326186</v>
      </c>
      <c r="T25" s="15">
        <f t="shared" si="35"/>
        <v>-9.6642707532604094E-2</v>
      </c>
      <c r="U25" s="15">
        <f t="shared" si="36"/>
        <v>-0.18707900091605359</v>
      </c>
      <c r="V25" s="15">
        <f t="shared" si="37"/>
        <v>-4.7766354845549433E-2</v>
      </c>
      <c r="W25" s="15">
        <f t="shared" si="38"/>
        <v>-0.38225627234962384</v>
      </c>
      <c r="X25" s="15">
        <f t="shared" si="39"/>
        <v>0.3872826048253013</v>
      </c>
      <c r="Y25" s="15">
        <f t="shared" si="40"/>
        <v>-3.3132339498648064E-2</v>
      </c>
      <c r="Z25" s="14" t="str">
        <f t="shared" si="41"/>
        <v>หนองหิน,รพช.</v>
      </c>
      <c r="AA25" s="17" t="str">
        <f>+IF(AND(C25&gt;C28),"OK","Not OK")</f>
        <v>OK</v>
      </c>
      <c r="AB25" s="17" t="str">
        <f t="shared" ref="AB25:AG25" si="58">+IF(AND(D25&gt;D28),"OK","Not OK")</f>
        <v>OK</v>
      </c>
      <c r="AC25" s="17" t="str">
        <f t="shared" si="58"/>
        <v>OK</v>
      </c>
      <c r="AD25" s="17" t="str">
        <f t="shared" si="58"/>
        <v>OK</v>
      </c>
      <c r="AE25" s="17" t="str">
        <f t="shared" si="58"/>
        <v>OK</v>
      </c>
      <c r="AF25" s="17" t="str">
        <f t="shared" si="58"/>
        <v>OK</v>
      </c>
      <c r="AG25" s="17" t="str">
        <f t="shared" si="58"/>
        <v>OK</v>
      </c>
    </row>
    <row r="26" spans="1:33" ht="13.5" customHeight="1">
      <c r="B26" s="18" t="s">
        <v>144</v>
      </c>
      <c r="C26" s="19">
        <f>AVERAGE(C16:C25)</f>
        <v>935.2098128456995</v>
      </c>
      <c r="D26" s="19">
        <f t="shared" ref="D26:I26" si="59">AVERAGE(D16:D25)</f>
        <v>246.08483216967124</v>
      </c>
      <c r="E26" s="19">
        <f t="shared" si="59"/>
        <v>616.56203968671866</v>
      </c>
      <c r="F26" s="19">
        <f t="shared" si="59"/>
        <v>2252.6680767857047</v>
      </c>
      <c r="G26" s="19">
        <f t="shared" si="59"/>
        <v>8.4908348967787468</v>
      </c>
      <c r="H26" s="19">
        <f t="shared" si="59"/>
        <v>29.402559981739689</v>
      </c>
      <c r="I26" s="19">
        <f t="shared" si="59"/>
        <v>560.54735901144886</v>
      </c>
    </row>
    <row r="27" spans="1:33" ht="13.2" customHeight="1">
      <c r="B27" s="20" t="s">
        <v>268</v>
      </c>
      <c r="C27" s="21">
        <f>STDEV(C16:C25)</f>
        <v>201.95520355558054</v>
      </c>
      <c r="D27" s="21">
        <f t="shared" ref="D27:I27" si="60">STDEV(D16:D25)</f>
        <v>112.83634063720913</v>
      </c>
      <c r="E27" s="21">
        <f t="shared" si="60"/>
        <v>487.8477665215442</v>
      </c>
      <c r="F27" s="21">
        <f t="shared" si="60"/>
        <v>690.87922661087339</v>
      </c>
      <c r="G27" s="21">
        <f t="shared" si="60"/>
        <v>3.4636141998453787</v>
      </c>
      <c r="H27" s="21">
        <f t="shared" si="60"/>
        <v>8.1972001896702835</v>
      </c>
      <c r="I27" s="21">
        <f t="shared" si="60"/>
        <v>198.10623432548124</v>
      </c>
    </row>
    <row r="28" spans="1:33" ht="13.2" customHeight="1">
      <c r="B28" s="20" t="s">
        <v>145</v>
      </c>
      <c r="C28" s="21">
        <f>+C26-C27</f>
        <v>733.25460929011899</v>
      </c>
      <c r="D28" s="21">
        <f t="shared" ref="D28:I28" si="61">+D26-D27</f>
        <v>133.24849153246211</v>
      </c>
      <c r="E28" s="21">
        <f t="shared" si="61"/>
        <v>128.71427316517446</v>
      </c>
      <c r="F28" s="21">
        <f t="shared" si="61"/>
        <v>1561.7888501748312</v>
      </c>
      <c r="G28" s="21">
        <f t="shared" si="61"/>
        <v>5.0272206969333677</v>
      </c>
      <c r="H28" s="21">
        <f t="shared" si="61"/>
        <v>21.205359792069405</v>
      </c>
      <c r="I28" s="21">
        <f t="shared" si="61"/>
        <v>362.44112468596762</v>
      </c>
    </row>
    <row r="29" spans="1:33" ht="13.5" customHeight="1">
      <c r="B29" s="371" t="s">
        <v>147</v>
      </c>
      <c r="C29" s="372" t="s">
        <v>135</v>
      </c>
      <c r="D29" s="373"/>
      <c r="E29" s="373"/>
      <c r="F29" s="373"/>
      <c r="G29" s="373"/>
      <c r="H29" s="373"/>
      <c r="I29" s="374"/>
      <c r="J29" s="371" t="s">
        <v>147</v>
      </c>
      <c r="K29" s="368" t="s">
        <v>4</v>
      </c>
      <c r="L29" s="369"/>
      <c r="M29" s="369"/>
      <c r="N29" s="369"/>
      <c r="O29" s="369"/>
      <c r="P29" s="369"/>
      <c r="Q29" s="370"/>
      <c r="R29" s="371" t="s">
        <v>147</v>
      </c>
      <c r="S29" s="375" t="s">
        <v>4</v>
      </c>
      <c r="T29" s="376"/>
      <c r="U29" s="376"/>
      <c r="V29" s="376"/>
      <c r="W29" s="376"/>
      <c r="X29" s="376"/>
      <c r="Y29" s="377"/>
      <c r="Z29" s="371" t="s">
        <v>147</v>
      </c>
      <c r="AA29" s="372" t="s">
        <v>136</v>
      </c>
      <c r="AB29" s="373"/>
      <c r="AC29" s="373"/>
      <c r="AD29" s="373"/>
      <c r="AE29" s="373"/>
      <c r="AF29" s="373"/>
      <c r="AG29" s="374"/>
    </row>
    <row r="30" spans="1:33" ht="13.5" customHeight="1">
      <c r="B30" s="371"/>
      <c r="C30" s="12" t="s">
        <v>137</v>
      </c>
      <c r="D30" s="13" t="s">
        <v>253</v>
      </c>
      <c r="E30" s="12" t="s">
        <v>139</v>
      </c>
      <c r="F30" s="12" t="s">
        <v>140</v>
      </c>
      <c r="G30" s="12" t="s">
        <v>141</v>
      </c>
      <c r="H30" s="12" t="s">
        <v>142</v>
      </c>
      <c r="I30" s="12" t="s">
        <v>143</v>
      </c>
      <c r="J30" s="371"/>
      <c r="K30" s="45" t="s">
        <v>137</v>
      </c>
      <c r="L30" s="46" t="s">
        <v>253</v>
      </c>
      <c r="M30" s="45" t="s">
        <v>139</v>
      </c>
      <c r="N30" s="45" t="s">
        <v>140</v>
      </c>
      <c r="O30" s="45" t="s">
        <v>141</v>
      </c>
      <c r="P30" s="45" t="s">
        <v>142</v>
      </c>
      <c r="Q30" s="45" t="s">
        <v>143</v>
      </c>
      <c r="R30" s="371"/>
      <c r="S30" s="57" t="s">
        <v>137</v>
      </c>
      <c r="T30" s="58" t="s">
        <v>253</v>
      </c>
      <c r="U30" s="57" t="s">
        <v>139</v>
      </c>
      <c r="V30" s="57" t="s">
        <v>140</v>
      </c>
      <c r="W30" s="57" t="s">
        <v>141</v>
      </c>
      <c r="X30" s="57" t="s">
        <v>142</v>
      </c>
      <c r="Y30" s="57" t="s">
        <v>143</v>
      </c>
      <c r="Z30" s="371"/>
      <c r="AA30" s="12" t="s">
        <v>137</v>
      </c>
      <c r="AB30" s="13" t="s">
        <v>253</v>
      </c>
      <c r="AC30" s="12" t="s">
        <v>139</v>
      </c>
      <c r="AD30" s="12" t="s">
        <v>140</v>
      </c>
      <c r="AE30" s="12" t="s">
        <v>141</v>
      </c>
      <c r="AF30" s="12" t="s">
        <v>142</v>
      </c>
      <c r="AG30" s="12" t="s">
        <v>143</v>
      </c>
    </row>
    <row r="31" spans="1:33" ht="13.5" customHeight="1">
      <c r="A31" s="311" t="s">
        <v>45</v>
      </c>
      <c r="B31" s="14" t="str">
        <f>+'8.คำนวณ'!G20</f>
        <v>ทุ่งฝน,รพช.</v>
      </c>
      <c r="C31" s="53">
        <f>+'8.คำนวณ'!M20</f>
        <v>783.56870971620981</v>
      </c>
      <c r="D31" s="53">
        <f>+'8.คำนวณ'!N20</f>
        <v>225.17330928330932</v>
      </c>
      <c r="E31" s="53">
        <f>+'8.คำนวณ'!O20</f>
        <v>1043.0206090373281</v>
      </c>
      <c r="F31" s="53">
        <f>+'8.คำนวณ'!P20</f>
        <v>2220.4947758462945</v>
      </c>
      <c r="G31" s="53">
        <f>+'8.คำนวณ'!Q20</f>
        <v>5.194889966430436</v>
      </c>
      <c r="H31" s="53">
        <f>+'8.คำนวณ'!R20</f>
        <v>18.541492602262839</v>
      </c>
      <c r="I31" s="53">
        <f>+'8.คำนวณ'!S20</f>
        <v>627.27502845919514</v>
      </c>
      <c r="J31" s="14" t="str">
        <f>+B31</f>
        <v>ทุ่งฝน,รพช.</v>
      </c>
      <c r="K31" s="50">
        <f>+(C31-C4)*100/C44</f>
        <v>-19.086453744360053</v>
      </c>
      <c r="L31" s="50">
        <f t="shared" ref="L31:Q31" si="62">+(D31-D4)*100/D44</f>
        <v>-126.72971422667193</v>
      </c>
      <c r="M31" s="50">
        <f t="shared" si="62"/>
        <v>-174.77412386198256</v>
      </c>
      <c r="N31" s="50">
        <f t="shared" si="62"/>
        <v>-1192.045176817109</v>
      </c>
      <c r="O31" s="50">
        <f t="shared" si="62"/>
        <v>-91.901752479342917</v>
      </c>
      <c r="P31" s="50">
        <f t="shared" si="62"/>
        <v>-90.587178564476162</v>
      </c>
      <c r="Q31" s="50">
        <f t="shared" si="62"/>
        <v>-183.484398185543</v>
      </c>
      <c r="R31" s="14" t="str">
        <f>+J31</f>
        <v>ทุ่งฝน,รพช.</v>
      </c>
      <c r="S31" s="15">
        <f>+K31/100</f>
        <v>-0.19086453744360055</v>
      </c>
      <c r="T31" s="15">
        <f t="shared" ref="T31:Y31" si="63">+L31/100</f>
        <v>-1.2672971422667194</v>
      </c>
      <c r="U31" s="15">
        <f t="shared" si="63"/>
        <v>-1.7477412386198257</v>
      </c>
      <c r="V31" s="15">
        <f t="shared" si="63"/>
        <v>-11.920451768171089</v>
      </c>
      <c r="W31" s="15">
        <f t="shared" si="63"/>
        <v>-0.91901752479342913</v>
      </c>
      <c r="X31" s="15">
        <f t="shared" si="63"/>
        <v>-0.90587178564476156</v>
      </c>
      <c r="Y31" s="15">
        <f t="shared" si="63"/>
        <v>-1.8348439818554301</v>
      </c>
      <c r="Z31" s="14" t="str">
        <f>+R31</f>
        <v>ทุ่งฝน,รพช.</v>
      </c>
      <c r="AA31" s="17" t="str">
        <f>+IF(AND(C31&gt;C46),"OK","Not OK")</f>
        <v>OK</v>
      </c>
      <c r="AB31" s="17" t="str">
        <f t="shared" ref="AB31:AG31" si="64">+IF(AND(D31&gt;D46),"OK","Not OK")</f>
        <v>OK</v>
      </c>
      <c r="AC31" s="17" t="str">
        <f t="shared" si="64"/>
        <v>OK</v>
      </c>
      <c r="AD31" s="17" t="str">
        <f t="shared" si="64"/>
        <v>OK</v>
      </c>
      <c r="AE31" s="17" t="str">
        <f t="shared" si="64"/>
        <v>OK</v>
      </c>
      <c r="AF31" s="17" t="str">
        <f t="shared" si="64"/>
        <v>OK</v>
      </c>
      <c r="AG31" s="17" t="str">
        <f t="shared" si="64"/>
        <v>OK</v>
      </c>
    </row>
    <row r="32" spans="1:33" ht="13.5" customHeight="1">
      <c r="A32" s="311" t="s">
        <v>45</v>
      </c>
      <c r="B32" s="14" t="str">
        <f>+'8.คำนวณ'!G21</f>
        <v>ไชยวาน,รพช.</v>
      </c>
      <c r="C32" s="53">
        <f>+'8.คำนวณ'!M21</f>
        <v>819.37873996085568</v>
      </c>
      <c r="D32" s="53">
        <f>+'8.คำนวณ'!N21</f>
        <v>109.00973881352499</v>
      </c>
      <c r="E32" s="53">
        <f>+'8.คำนวณ'!O21</f>
        <v>161.54523646333104</v>
      </c>
      <c r="F32" s="53">
        <f>+'8.คำนวณ'!P21</f>
        <v>1402.892034722222</v>
      </c>
      <c r="G32" s="53">
        <f>+'8.คำนวณ'!Q21</f>
        <v>3.7884615384615383</v>
      </c>
      <c r="H32" s="53">
        <f>+'8.คำนวณ'!R21</f>
        <v>30.603408400809716</v>
      </c>
      <c r="I32" s="53">
        <f>+'8.คำนวณ'!S21</f>
        <v>491.80160356347443</v>
      </c>
      <c r="J32" s="14" t="str">
        <f t="shared" ref="J32:J43" si="65">+B32</f>
        <v>ไชยวาน,รพช.</v>
      </c>
      <c r="K32" s="50">
        <f>+(C32-C44)*100/C44</f>
        <v>-8.3566821684818766</v>
      </c>
      <c r="L32" s="50">
        <f t="shared" ref="L32:Q32" si="66">+(D32-D44)*100/D44</f>
        <v>-48.242267788537951</v>
      </c>
      <c r="M32" s="50">
        <f t="shared" si="66"/>
        <v>-76.260364072795596</v>
      </c>
      <c r="N32" s="50">
        <f t="shared" si="66"/>
        <v>-49.304885708406388</v>
      </c>
      <c r="O32" s="50">
        <f t="shared" si="66"/>
        <v>-33.509794382034642</v>
      </c>
      <c r="P32" s="50">
        <f t="shared" si="66"/>
        <v>15.380448138402784</v>
      </c>
      <c r="Q32" s="50">
        <f t="shared" si="66"/>
        <v>-14.574271491306199</v>
      </c>
      <c r="R32" s="14" t="str">
        <f t="shared" ref="R32:R43" si="67">+J32</f>
        <v>ไชยวาน,รพช.</v>
      </c>
      <c r="S32" s="15">
        <f t="shared" ref="S32:S43" si="68">+K32/100</f>
        <v>-8.3566821684818771E-2</v>
      </c>
      <c r="T32" s="15">
        <f t="shared" ref="T32:T43" si="69">+L32/100</f>
        <v>-0.48242267788537951</v>
      </c>
      <c r="U32" s="15">
        <f t="shared" ref="U32:U43" si="70">+M32/100</f>
        <v>-0.76260364072795594</v>
      </c>
      <c r="V32" s="15">
        <f t="shared" ref="V32:V43" si="71">+N32/100</f>
        <v>-0.49304885708406387</v>
      </c>
      <c r="W32" s="15">
        <f t="shared" ref="W32:W43" si="72">+O32/100</f>
        <v>-0.33509794382034641</v>
      </c>
      <c r="X32" s="15">
        <f t="shared" ref="X32:X43" si="73">+P32/100</f>
        <v>0.15380448138402783</v>
      </c>
      <c r="Y32" s="15">
        <f t="shared" ref="Y32:Y43" si="74">+Q32/100</f>
        <v>-0.14574271491306198</v>
      </c>
      <c r="Z32" s="14" t="str">
        <f t="shared" ref="Z32:Z43" si="75">+R32</f>
        <v>ไชยวาน,รพช.</v>
      </c>
      <c r="AA32" s="17" t="str">
        <f>+IF(AND(C32&gt;C46),"OK","Not OK")</f>
        <v>OK</v>
      </c>
      <c r="AB32" s="17" t="str">
        <f t="shared" ref="AB32:AG32" si="76">+IF(AND(D32&gt;D46),"OK","Not OK")</f>
        <v>Not OK</v>
      </c>
      <c r="AC32" s="17" t="str">
        <f t="shared" si="76"/>
        <v>OK</v>
      </c>
      <c r="AD32" s="17" t="str">
        <f t="shared" si="76"/>
        <v>Not OK</v>
      </c>
      <c r="AE32" s="17" t="str">
        <f t="shared" si="76"/>
        <v>OK</v>
      </c>
      <c r="AF32" s="17" t="str">
        <f t="shared" si="76"/>
        <v>OK</v>
      </c>
      <c r="AG32" s="17" t="str">
        <f t="shared" si="76"/>
        <v>OK</v>
      </c>
    </row>
    <row r="33" spans="1:33" ht="13.5" customHeight="1">
      <c r="A33" s="311" t="s">
        <v>45</v>
      </c>
      <c r="B33" s="14" t="str">
        <f>+'8.คำนวณ'!G22</f>
        <v>สร้างคอม,รพช.</v>
      </c>
      <c r="C33" s="53">
        <f>+'8.คำนวณ'!M22</f>
        <v>925.8057109609274</v>
      </c>
      <c r="D33" s="53">
        <f>+'8.คำนวณ'!N22</f>
        <v>282.77617732623196</v>
      </c>
      <c r="E33" s="53">
        <f>+'8.คำนวณ'!O22</f>
        <v>1481.3142857142857</v>
      </c>
      <c r="F33" s="53">
        <f>+'8.คำนวณ'!P22</f>
        <v>4960.3901564537155</v>
      </c>
      <c r="G33" s="53">
        <f>+'8.คำนวณ'!Q22</f>
        <v>2.7553555540346313</v>
      </c>
      <c r="H33" s="53">
        <f>+'8.คำนวณ'!R22</f>
        <v>20.908408048730408</v>
      </c>
      <c r="I33" s="53">
        <f>+'8.คำนวณ'!S22</f>
        <v>539.60224902654079</v>
      </c>
      <c r="J33" s="14" t="str">
        <f t="shared" si="65"/>
        <v>สร้างคอม,รพช.</v>
      </c>
      <c r="K33" s="50">
        <f>+(C33-C44)*100/C44</f>
        <v>3.5466297598594432</v>
      </c>
      <c r="L33" s="50">
        <f t="shared" ref="L33:Q33" si="77">+(D33-D44)*100/D44</f>
        <v>34.261890920301241</v>
      </c>
      <c r="M33" s="50">
        <f t="shared" si="77"/>
        <v>117.6843007352076</v>
      </c>
      <c r="N33" s="50">
        <f t="shared" si="77"/>
        <v>79.249393173800826</v>
      </c>
      <c r="O33" s="50">
        <f t="shared" si="77"/>
        <v>-51.641542225406056</v>
      </c>
      <c r="P33" s="50">
        <f t="shared" si="77"/>
        <v>-21.171476754227367</v>
      </c>
      <c r="Q33" s="50">
        <f t="shared" si="77"/>
        <v>-6.2713197882599347</v>
      </c>
      <c r="R33" s="14" t="str">
        <f t="shared" si="67"/>
        <v>สร้างคอม,รพช.</v>
      </c>
      <c r="S33" s="15">
        <f t="shared" si="68"/>
        <v>3.5466297598594432E-2</v>
      </c>
      <c r="T33" s="15">
        <f t="shared" si="69"/>
        <v>0.34261890920301241</v>
      </c>
      <c r="U33" s="15">
        <f t="shared" si="70"/>
        <v>1.1768430073520759</v>
      </c>
      <c r="V33" s="15">
        <f t="shared" si="71"/>
        <v>0.79249393173800831</v>
      </c>
      <c r="W33" s="15">
        <f t="shared" si="72"/>
        <v>-0.51641542225406056</v>
      </c>
      <c r="X33" s="15">
        <f t="shared" si="73"/>
        <v>-0.21171476754227367</v>
      </c>
      <c r="Y33" s="15">
        <f t="shared" si="74"/>
        <v>-6.2713197882599353E-2</v>
      </c>
      <c r="Z33" s="14" t="str">
        <f t="shared" si="75"/>
        <v>สร้างคอม,รพช.</v>
      </c>
      <c r="AA33" s="17" t="str">
        <f>+IF(AND(C33&gt;C46),"OK","Not OK")</f>
        <v>OK</v>
      </c>
      <c r="AB33" s="17" t="str">
        <f t="shared" ref="AB33:AG33" si="78">+IF(AND(D33&gt;D46),"OK","Not OK")</f>
        <v>OK</v>
      </c>
      <c r="AC33" s="17" t="str">
        <f t="shared" si="78"/>
        <v>OK</v>
      </c>
      <c r="AD33" s="17" t="str">
        <f t="shared" si="78"/>
        <v>OK</v>
      </c>
      <c r="AE33" s="17" t="str">
        <f t="shared" si="78"/>
        <v>Not OK</v>
      </c>
      <c r="AF33" s="17" t="str">
        <f t="shared" si="78"/>
        <v>OK</v>
      </c>
      <c r="AG33" s="17" t="str">
        <f t="shared" si="78"/>
        <v>OK</v>
      </c>
    </row>
    <row r="34" spans="1:33" ht="13.5" customHeight="1">
      <c r="A34" s="311" t="s">
        <v>45</v>
      </c>
      <c r="B34" s="14" t="str">
        <f>+'8.คำนวณ'!G23</f>
        <v>พิบูลย์รักษ์,รพช.</v>
      </c>
      <c r="C34" s="53">
        <f>+'8.คำนวณ'!M23</f>
        <v>937.07460181995771</v>
      </c>
      <c r="D34" s="53">
        <f>+'8.คำนวณ'!N23</f>
        <v>324.68647987250012</v>
      </c>
      <c r="E34" s="53">
        <f>+'8.คำนวณ'!O23</f>
        <v>2535.9411764705883</v>
      </c>
      <c r="F34" s="53">
        <f>+'8.คำนวณ'!P23</f>
        <v>1802.8788016877636</v>
      </c>
      <c r="G34" s="53">
        <f>+'8.คำนวณ'!Q23</f>
        <v>5.4765435099659703</v>
      </c>
      <c r="H34" s="53">
        <f>+'8.คำนวณ'!R23</f>
        <v>23.860294117647058</v>
      </c>
      <c r="I34" s="53">
        <f>+'8.คำนวณ'!S23</f>
        <v>731.57619454012649</v>
      </c>
      <c r="J34" s="14" t="str">
        <f t="shared" si="65"/>
        <v>พิบูลย์รักษ์,รพช.</v>
      </c>
      <c r="K34" s="50">
        <f>+(C34-C44)*100/C44</f>
        <v>4.8069975192818317</v>
      </c>
      <c r="L34" s="50">
        <f t="shared" ref="L34:Q34" si="79">+(D34-D44)*100/D44</f>
        <v>54.160867284254977</v>
      </c>
      <c r="M34" s="50">
        <f t="shared" si="79"/>
        <v>272.66540060364719</v>
      </c>
      <c r="N34" s="50">
        <f t="shared" si="79"/>
        <v>-34.850904671684518</v>
      </c>
      <c r="O34" s="50">
        <f t="shared" si="79"/>
        <v>-3.8827501991101694</v>
      </c>
      <c r="P34" s="50">
        <f t="shared" si="79"/>
        <v>-10.042326267966505</v>
      </c>
      <c r="Q34" s="50">
        <f t="shared" si="79"/>
        <v>27.074472562475545</v>
      </c>
      <c r="R34" s="14" t="str">
        <f t="shared" si="67"/>
        <v>พิบูลย์รักษ์,รพช.</v>
      </c>
      <c r="S34" s="15">
        <f t="shared" si="68"/>
        <v>4.8069975192818318E-2</v>
      </c>
      <c r="T34" s="15">
        <f t="shared" si="69"/>
        <v>0.54160867284254977</v>
      </c>
      <c r="U34" s="15">
        <f t="shared" si="70"/>
        <v>2.7266540060364717</v>
      </c>
      <c r="V34" s="15">
        <f t="shared" si="71"/>
        <v>-0.34850904671684518</v>
      </c>
      <c r="W34" s="15">
        <f t="shared" si="72"/>
        <v>-3.8827501991101694E-2</v>
      </c>
      <c r="X34" s="15">
        <f t="shared" si="73"/>
        <v>-0.10042326267966505</v>
      </c>
      <c r="Y34" s="15">
        <f t="shared" si="74"/>
        <v>0.27074472562475543</v>
      </c>
      <c r="Z34" s="14" t="str">
        <f t="shared" si="75"/>
        <v>พิบูลย์รักษ์,รพช.</v>
      </c>
      <c r="AA34" s="17" t="str">
        <f>+IF(AND(C34&gt;C46),"OK","Not OK")</f>
        <v>OK</v>
      </c>
      <c r="AB34" s="17" t="str">
        <f t="shared" ref="AB34:AG34" si="80">+IF(AND(D34&gt;D46),"OK","Not OK")</f>
        <v>OK</v>
      </c>
      <c r="AC34" s="17" t="str">
        <f t="shared" si="80"/>
        <v>OK</v>
      </c>
      <c r="AD34" s="17" t="str">
        <f t="shared" si="80"/>
        <v>OK</v>
      </c>
      <c r="AE34" s="17" t="str">
        <f t="shared" si="80"/>
        <v>OK</v>
      </c>
      <c r="AF34" s="17" t="str">
        <f t="shared" si="80"/>
        <v>OK</v>
      </c>
      <c r="AG34" s="17" t="str">
        <f t="shared" si="80"/>
        <v>OK</v>
      </c>
    </row>
    <row r="35" spans="1:33" ht="13.5" customHeight="1">
      <c r="A35" s="311" t="s">
        <v>53</v>
      </c>
      <c r="B35" s="14" t="str">
        <f>+'8.คำนวณ'!G24</f>
        <v>นาด้วง,รพช.</v>
      </c>
      <c r="C35" s="53">
        <f>+'8.คำนวณ'!M24</f>
        <v>1160.6780793842158</v>
      </c>
      <c r="D35" s="53">
        <f>+'8.คำนวณ'!N24</f>
        <v>230.57740378373364</v>
      </c>
      <c r="E35" s="53">
        <f>+'8.คำนวณ'!O24</f>
        <v>530.59005216095375</v>
      </c>
      <c r="F35" s="53">
        <f>+'8.คำนวณ'!P24</f>
        <v>2085.513361547763</v>
      </c>
      <c r="G35" s="53">
        <f>+'8.คำนวณ'!Q24</f>
        <v>11.107356917101404</v>
      </c>
      <c r="H35" s="53">
        <f>+'8.คำนวณ'!R24</f>
        <v>45.35663150679715</v>
      </c>
      <c r="I35" s="53">
        <f>+'8.คำนวณ'!S24</f>
        <v>600.66580311601604</v>
      </c>
      <c r="J35" s="14" t="str">
        <f t="shared" si="65"/>
        <v>นาด้วง,รพช.</v>
      </c>
      <c r="K35" s="50">
        <f>+(C35-C44)*100/C44</f>
        <v>29.815901904124665</v>
      </c>
      <c r="L35" s="50">
        <f t="shared" ref="L35:Q35" si="81">+(D35-D44)*100/D44</f>
        <v>9.4779571893805361</v>
      </c>
      <c r="M35" s="50">
        <f t="shared" si="81"/>
        <v>-22.027941271071846</v>
      </c>
      <c r="N35" s="50">
        <f t="shared" si="81"/>
        <v>-24.637580367156726</v>
      </c>
      <c r="O35" s="50">
        <f t="shared" si="81"/>
        <v>94.942046472540667</v>
      </c>
      <c r="P35" s="50">
        <f t="shared" si="81"/>
        <v>71.002798144673008</v>
      </c>
      <c r="Q35" s="50">
        <f t="shared" si="81"/>
        <v>4.3353934790956412</v>
      </c>
      <c r="R35" s="14" t="str">
        <f t="shared" si="67"/>
        <v>นาด้วง,รพช.</v>
      </c>
      <c r="S35" s="15">
        <f t="shared" si="68"/>
        <v>0.29815901904124664</v>
      </c>
      <c r="T35" s="15">
        <f t="shared" si="69"/>
        <v>9.4779571893805356E-2</v>
      </c>
      <c r="U35" s="15">
        <f t="shared" si="70"/>
        <v>-0.22027941271071846</v>
      </c>
      <c r="V35" s="15">
        <f t="shared" si="71"/>
        <v>-0.24637580367156725</v>
      </c>
      <c r="W35" s="15">
        <f t="shared" si="72"/>
        <v>0.94942046472540664</v>
      </c>
      <c r="X35" s="15">
        <f t="shared" si="73"/>
        <v>0.71002798144673007</v>
      </c>
      <c r="Y35" s="15">
        <f t="shared" si="74"/>
        <v>4.3353934790956415E-2</v>
      </c>
      <c r="Z35" s="14" t="str">
        <f t="shared" si="75"/>
        <v>นาด้วง,รพช.</v>
      </c>
      <c r="AA35" s="17" t="str">
        <f>+IF(AND(C35&gt;C46),"OK","Not OK")</f>
        <v>OK</v>
      </c>
      <c r="AB35" s="17" t="str">
        <f t="shared" ref="AB35:AG35" si="82">+IF(AND(D35&gt;D46),"OK","Not OK")</f>
        <v>OK</v>
      </c>
      <c r="AC35" s="17" t="str">
        <f t="shared" si="82"/>
        <v>OK</v>
      </c>
      <c r="AD35" s="17" t="str">
        <f t="shared" si="82"/>
        <v>OK</v>
      </c>
      <c r="AE35" s="17" t="str">
        <f t="shared" si="82"/>
        <v>OK</v>
      </c>
      <c r="AF35" s="17" t="str">
        <f t="shared" si="82"/>
        <v>OK</v>
      </c>
      <c r="AG35" s="17" t="str">
        <f t="shared" si="82"/>
        <v>OK</v>
      </c>
    </row>
    <row r="36" spans="1:33" ht="13.5" customHeight="1">
      <c r="A36" s="311" t="s">
        <v>53</v>
      </c>
      <c r="B36" s="14" t="str">
        <f>+'8.คำนวณ'!G25</f>
        <v>ภูเรือ,รพช.</v>
      </c>
      <c r="C36" s="53">
        <f>+'8.คำนวณ'!M25</f>
        <v>1100.8687029218977</v>
      </c>
      <c r="D36" s="53">
        <f>+'8.คำนวณ'!N25</f>
        <v>244.95976335962672</v>
      </c>
      <c r="E36" s="53">
        <f>+'8.คำนวณ'!O25</f>
        <v>1038.7602362204725</v>
      </c>
      <c r="F36" s="53">
        <f>+'8.คำนวณ'!P25</f>
        <v>2455.7284937238492</v>
      </c>
      <c r="G36" s="53">
        <f>+'8.คำนวณ'!Q25</f>
        <v>9.0378220192435599</v>
      </c>
      <c r="H36" s="53">
        <f>+'8.คำนวณ'!R25</f>
        <v>47.711444153771112</v>
      </c>
      <c r="I36" s="53">
        <f>+'8.คำนวณ'!S25</f>
        <v>744.88060382179765</v>
      </c>
      <c r="J36" s="14" t="str">
        <f t="shared" si="65"/>
        <v>ภูเรือ,รพช.</v>
      </c>
      <c r="K36" s="50">
        <f>+(C36-C44)*100/C44</f>
        <v>23.126529298846926</v>
      </c>
      <c r="L36" s="50">
        <f t="shared" ref="L36:Q36" si="83">+(D36-D44)*100/D44</f>
        <v>16.306689407255295</v>
      </c>
      <c r="M36" s="50">
        <f t="shared" si="83"/>
        <v>52.649439645522158</v>
      </c>
      <c r="N36" s="50">
        <f t="shared" si="83"/>
        <v>-11.259431533443887</v>
      </c>
      <c r="O36" s="50">
        <f t="shared" si="83"/>
        <v>58.620231008630043</v>
      </c>
      <c r="P36" s="50">
        <f t="shared" si="83"/>
        <v>79.880872603942905</v>
      </c>
      <c r="Q36" s="50">
        <f t="shared" si="83"/>
        <v>29.385442772880516</v>
      </c>
      <c r="R36" s="14" t="str">
        <f t="shared" si="67"/>
        <v>ภูเรือ,รพช.</v>
      </c>
      <c r="S36" s="15">
        <f t="shared" si="68"/>
        <v>0.23126529298846926</v>
      </c>
      <c r="T36" s="15">
        <f t="shared" si="69"/>
        <v>0.16306689407255295</v>
      </c>
      <c r="U36" s="15">
        <f t="shared" si="70"/>
        <v>0.52649439645522156</v>
      </c>
      <c r="V36" s="15">
        <f t="shared" si="71"/>
        <v>-0.11259431533443888</v>
      </c>
      <c r="W36" s="15">
        <f t="shared" si="72"/>
        <v>0.58620231008630042</v>
      </c>
      <c r="X36" s="15">
        <f t="shared" si="73"/>
        <v>0.7988087260394291</v>
      </c>
      <c r="Y36" s="15">
        <f t="shared" si="74"/>
        <v>0.29385442772880516</v>
      </c>
      <c r="Z36" s="14" t="str">
        <f t="shared" si="75"/>
        <v>ภูเรือ,รพช.</v>
      </c>
      <c r="AA36" s="17" t="str">
        <f>+IF(AND(C36&gt;C46),"OK","Not OK")</f>
        <v>OK</v>
      </c>
      <c r="AB36" s="17" t="str">
        <f t="shared" ref="AB36:AG36" si="84">+IF(AND(D36&gt;D46),"OK","Not OK")</f>
        <v>OK</v>
      </c>
      <c r="AC36" s="17" t="str">
        <f t="shared" si="84"/>
        <v>OK</v>
      </c>
      <c r="AD36" s="17" t="str">
        <f t="shared" si="84"/>
        <v>OK</v>
      </c>
      <c r="AE36" s="17" t="str">
        <f t="shared" si="84"/>
        <v>OK</v>
      </c>
      <c r="AF36" s="17" t="str">
        <f t="shared" si="84"/>
        <v>OK</v>
      </c>
      <c r="AG36" s="17" t="str">
        <f t="shared" si="84"/>
        <v>OK</v>
      </c>
    </row>
    <row r="37" spans="1:33" ht="13.2" customHeight="1">
      <c r="A37" s="311" t="s">
        <v>49</v>
      </c>
      <c r="B37" s="14" t="str">
        <f>+'8.คำนวณ'!G26</f>
        <v>กุดบาก,รพช.</v>
      </c>
      <c r="C37" s="53">
        <f>+'8.คำนวณ'!M26</f>
        <v>875.83258344821832</v>
      </c>
      <c r="D37" s="53">
        <f>+'8.คำนวณ'!N26</f>
        <v>200.07639553828798</v>
      </c>
      <c r="E37" s="53">
        <f>+'8.คำนวณ'!O26</f>
        <v>253.76479980934226</v>
      </c>
      <c r="F37" s="53">
        <f>+'8.คำนวณ'!P26</f>
        <v>3341.6957876943884</v>
      </c>
      <c r="G37" s="53">
        <f>+'8.คำนวณ'!Q26</f>
        <v>5.3173992673992672</v>
      </c>
      <c r="H37" s="53">
        <f>+'8.คำนวณ'!R26</f>
        <v>15.269200244200244</v>
      </c>
      <c r="I37" s="53">
        <f>+'8.คำนวณ'!S26</f>
        <v>635.81488281739564</v>
      </c>
      <c r="J37" s="14" t="str">
        <f t="shared" si="65"/>
        <v>กุดบาก,รพช.</v>
      </c>
      <c r="K37" s="50">
        <f>+(C37-C44)*100/C44</f>
        <v>-2.0426087501621475</v>
      </c>
      <c r="L37" s="50">
        <f t="shared" ref="L37:Q37" si="85">+(D37-D44)*100/D44</f>
        <v>-5.0038958462264596</v>
      </c>
      <c r="M37" s="50">
        <f t="shared" si="85"/>
        <v>-62.708377600591525</v>
      </c>
      <c r="N37" s="50">
        <f t="shared" si="85"/>
        <v>20.756013785798793</v>
      </c>
      <c r="O37" s="50">
        <f t="shared" si="85"/>
        <v>-6.6758453127199306</v>
      </c>
      <c r="P37" s="50">
        <f t="shared" si="85"/>
        <v>-42.43232179183611</v>
      </c>
      <c r="Q37" s="50">
        <f t="shared" si="85"/>
        <v>10.44077361235289</v>
      </c>
      <c r="R37" s="14" t="str">
        <f t="shared" si="67"/>
        <v>กุดบาก,รพช.</v>
      </c>
      <c r="S37" s="15">
        <f t="shared" si="68"/>
        <v>-2.0426087501621476E-2</v>
      </c>
      <c r="T37" s="15">
        <f t="shared" si="69"/>
        <v>-5.0038958462264596E-2</v>
      </c>
      <c r="U37" s="15">
        <f t="shared" si="70"/>
        <v>-0.62708377600591525</v>
      </c>
      <c r="V37" s="15">
        <f t="shared" si="71"/>
        <v>0.20756013785798794</v>
      </c>
      <c r="W37" s="15">
        <f t="shared" si="72"/>
        <v>-6.6758453127199302E-2</v>
      </c>
      <c r="X37" s="15">
        <f t="shared" si="73"/>
        <v>-0.42432321791836108</v>
      </c>
      <c r="Y37" s="15">
        <f t="shared" si="74"/>
        <v>0.1044077361235289</v>
      </c>
      <c r="Z37" s="14" t="str">
        <f t="shared" si="75"/>
        <v>กุดบาก,รพช.</v>
      </c>
      <c r="AA37" s="17" t="str">
        <f>+IF(AND(C37&gt;C46),"OK","Not OK")</f>
        <v>OK</v>
      </c>
      <c r="AB37" s="17" t="str">
        <f t="shared" ref="AB37:AG37" si="86">+IF(AND(D37&gt;D46),"OK","Not OK")</f>
        <v>OK</v>
      </c>
      <c r="AC37" s="17" t="str">
        <f t="shared" si="86"/>
        <v>OK</v>
      </c>
      <c r="AD37" s="17" t="str">
        <f t="shared" si="86"/>
        <v>OK</v>
      </c>
      <c r="AE37" s="17" t="str">
        <f t="shared" si="86"/>
        <v>OK</v>
      </c>
      <c r="AF37" s="17" t="str">
        <f t="shared" si="86"/>
        <v>OK</v>
      </c>
      <c r="AG37" s="17" t="str">
        <f t="shared" si="86"/>
        <v>OK</v>
      </c>
    </row>
    <row r="38" spans="1:33" ht="13.5" customHeight="1">
      <c r="A38" s="311" t="s">
        <v>49</v>
      </c>
      <c r="B38" s="14" t="str">
        <f>+'8.คำนวณ'!G27</f>
        <v>ส่องดาว,รพช.</v>
      </c>
      <c r="C38" s="53">
        <f>+'8.คำนวณ'!M27</f>
        <v>1074.1536245697644</v>
      </c>
      <c r="D38" s="53">
        <f>+'8.คำนวณ'!N27</f>
        <v>252.63876924240705</v>
      </c>
      <c r="E38" s="53">
        <f>+'8.คำนวณ'!O27</f>
        <v>611.63007556675052</v>
      </c>
      <c r="F38" s="53">
        <f>+'8.คำนวณ'!P27</f>
        <v>5407.9741807909604</v>
      </c>
      <c r="G38" s="53">
        <f>+'8.คำนวณ'!Q27</f>
        <v>8.7166251953011979</v>
      </c>
      <c r="H38" s="53">
        <f>+'8.คำนวณ'!R27</f>
        <v>47.291186563277584</v>
      </c>
      <c r="I38" s="53">
        <f>+'8.คำนวณ'!S27</f>
        <v>658.52168501077949</v>
      </c>
      <c r="J38" s="14" t="str">
        <f t="shared" si="65"/>
        <v>ส่องดาว,รพช.</v>
      </c>
      <c r="K38" s="50">
        <f>+(C38-C44)*100/C44</f>
        <v>20.138584534212896</v>
      </c>
      <c r="L38" s="50">
        <f t="shared" ref="L38:Q38" si="87">+(D38-D44)*100/D44</f>
        <v>19.952674935310466</v>
      </c>
      <c r="M38" s="50">
        <f t="shared" si="87"/>
        <v>-10.118827184489458</v>
      </c>
      <c r="N38" s="50">
        <f t="shared" si="87"/>
        <v>95.42335575058658</v>
      </c>
      <c r="O38" s="50">
        <f t="shared" si="87"/>
        <v>52.982997358255496</v>
      </c>
      <c r="P38" s="50">
        <f t="shared" si="87"/>
        <v>78.296424607509081</v>
      </c>
      <c r="Q38" s="50">
        <f t="shared" si="87"/>
        <v>14.384935456107979</v>
      </c>
      <c r="R38" s="14" t="str">
        <f t="shared" si="67"/>
        <v>ส่องดาว,รพช.</v>
      </c>
      <c r="S38" s="15">
        <f t="shared" si="68"/>
        <v>0.20138584534212897</v>
      </c>
      <c r="T38" s="15">
        <f t="shared" si="69"/>
        <v>0.19952674935310466</v>
      </c>
      <c r="U38" s="15">
        <f t="shared" si="70"/>
        <v>-0.10118827184489458</v>
      </c>
      <c r="V38" s="15">
        <f t="shared" si="71"/>
        <v>0.9542335575058658</v>
      </c>
      <c r="W38" s="15">
        <f t="shared" si="72"/>
        <v>0.5298299735825549</v>
      </c>
      <c r="X38" s="15">
        <f t="shared" si="73"/>
        <v>0.78296424607509085</v>
      </c>
      <c r="Y38" s="15">
        <f t="shared" si="74"/>
        <v>0.14384935456107978</v>
      </c>
      <c r="Z38" s="14" t="str">
        <f t="shared" si="75"/>
        <v>ส่องดาว,รพช.</v>
      </c>
      <c r="AA38" s="17" t="str">
        <f>+IF(AND(C38&gt;C46),"OK","Not OK")</f>
        <v>OK</v>
      </c>
      <c r="AB38" s="17" t="str">
        <f t="shared" ref="AB38:AG38" si="88">+IF(AND(D38&gt;D46),"OK","Not OK")</f>
        <v>OK</v>
      </c>
      <c r="AC38" s="17" t="str">
        <f t="shared" si="88"/>
        <v>OK</v>
      </c>
      <c r="AD38" s="17" t="str">
        <f t="shared" si="88"/>
        <v>OK</v>
      </c>
      <c r="AE38" s="17" t="str">
        <f t="shared" si="88"/>
        <v>OK</v>
      </c>
      <c r="AF38" s="17" t="str">
        <f t="shared" si="88"/>
        <v>OK</v>
      </c>
      <c r="AG38" s="17" t="str">
        <f t="shared" si="88"/>
        <v>OK</v>
      </c>
    </row>
    <row r="39" spans="1:33" ht="13.5" customHeight="1">
      <c r="A39" s="311" t="s">
        <v>49</v>
      </c>
      <c r="B39" s="14" t="str">
        <f>+'8.คำนวณ'!G28</f>
        <v>เจริญศิลป์,รพช.</v>
      </c>
      <c r="C39" s="53">
        <f>+'8.คำนวณ'!M28</f>
        <v>755.31914411943944</v>
      </c>
      <c r="D39" s="53">
        <f>+'8.คำนวณ'!N28</f>
        <v>271.02139518586227</v>
      </c>
      <c r="E39" s="53">
        <f>+'8.คำนวณ'!O28</f>
        <v>89.035022796352536</v>
      </c>
      <c r="F39" s="53">
        <f>+'8.คำนวณ'!P28</f>
        <v>3235.6078535170418</v>
      </c>
      <c r="G39" s="53">
        <f>+'8.คำนวณ'!Q28</f>
        <v>7.441751870048245</v>
      </c>
      <c r="H39" s="53">
        <f>+'8.คำนวณ'!R28</f>
        <v>19.392101535873945</v>
      </c>
      <c r="I39" s="53">
        <f>+'8.คำนวณ'!S28</f>
        <v>486.50150030469229</v>
      </c>
      <c r="J39" s="14" t="str">
        <f t="shared" si="65"/>
        <v>เจริญศิลป์,รพช.</v>
      </c>
      <c r="K39" s="50">
        <f>+(C39-C44)*100/C44</f>
        <v>-15.521420055303256</v>
      </c>
      <c r="L39" s="50">
        <f t="shared" ref="L39:Q39" si="89">+(D39-D44)*100/D44</f>
        <v>28.680730256609735</v>
      </c>
      <c r="M39" s="50">
        <f t="shared" si="89"/>
        <v>-86.9159928684401</v>
      </c>
      <c r="N39" s="50">
        <f t="shared" si="89"/>
        <v>16.922404488028036</v>
      </c>
      <c r="O39" s="50">
        <f t="shared" si="89"/>
        <v>30.608060019614591</v>
      </c>
      <c r="P39" s="50">
        <f t="shared" si="89"/>
        <v>-26.888229694855003</v>
      </c>
      <c r="Q39" s="50">
        <f t="shared" si="89"/>
        <v>-15.494897163878514</v>
      </c>
      <c r="R39" s="14" t="str">
        <f t="shared" si="67"/>
        <v>เจริญศิลป์,รพช.</v>
      </c>
      <c r="S39" s="15">
        <f t="shared" si="68"/>
        <v>-0.15521420055303256</v>
      </c>
      <c r="T39" s="15">
        <f t="shared" si="69"/>
        <v>0.28680730256609732</v>
      </c>
      <c r="U39" s="15">
        <f t="shared" si="70"/>
        <v>-0.86915992868440095</v>
      </c>
      <c r="V39" s="15">
        <f t="shared" si="71"/>
        <v>0.16922404488028037</v>
      </c>
      <c r="W39" s="15">
        <f t="shared" si="72"/>
        <v>0.30608060019614591</v>
      </c>
      <c r="X39" s="15">
        <f t="shared" si="73"/>
        <v>-0.26888229694855004</v>
      </c>
      <c r="Y39" s="15">
        <f t="shared" si="74"/>
        <v>-0.15494897163878515</v>
      </c>
      <c r="Z39" s="14" t="str">
        <f t="shared" si="75"/>
        <v>เจริญศิลป์,รพช.</v>
      </c>
      <c r="AA39" s="17" t="str">
        <f>+IF(AND(C39&gt;C46),"OK","Not OK")</f>
        <v>OK</v>
      </c>
      <c r="AB39" s="17" t="str">
        <f t="shared" ref="AB39:AG39" si="90">+IF(AND(D39&gt;D46),"OK","Not OK")</f>
        <v>OK</v>
      </c>
      <c r="AC39" s="17" t="str">
        <f t="shared" si="90"/>
        <v>OK</v>
      </c>
      <c r="AD39" s="17" t="str">
        <f t="shared" si="90"/>
        <v>OK</v>
      </c>
      <c r="AE39" s="17" t="str">
        <f t="shared" si="90"/>
        <v>OK</v>
      </c>
      <c r="AF39" s="17" t="str">
        <f t="shared" si="90"/>
        <v>OK</v>
      </c>
      <c r="AG39" s="17" t="str">
        <f t="shared" si="90"/>
        <v>OK</v>
      </c>
    </row>
    <row r="40" spans="1:33" ht="13.5" customHeight="1">
      <c r="A40" s="311" t="s">
        <v>49</v>
      </c>
      <c r="B40" s="14" t="str">
        <f>+'8.คำนวณ'!G29</f>
        <v>โพนนาแก้ว,รพช.</v>
      </c>
      <c r="C40" s="53">
        <f>+'8.คำนวณ'!M29</f>
        <v>1022.195774231468</v>
      </c>
      <c r="D40" s="53">
        <f>+'8.คำนวณ'!N29</f>
        <v>122.40749759555447</v>
      </c>
      <c r="E40" s="53">
        <f>+'8.คำนวณ'!O29</f>
        <v>466.40595166163143</v>
      </c>
      <c r="F40" s="53">
        <f>+'8.คำนวณ'!P29</f>
        <v>2152.7694121969139</v>
      </c>
      <c r="G40" s="53">
        <f>+'8.คำนวณ'!Q29</f>
        <v>7.0417736226323324</v>
      </c>
      <c r="H40" s="53">
        <f>+'8.คำนวณ'!R29</f>
        <v>19.308006160663624</v>
      </c>
      <c r="I40" s="53">
        <f>+'8.คำนวณ'!S29</f>
        <v>503.83593239055324</v>
      </c>
      <c r="J40" s="14" t="str">
        <f t="shared" si="65"/>
        <v>โพนนาแก้ว,รพช.</v>
      </c>
      <c r="K40" s="50">
        <f>+(C40-C44)*100/C44</f>
        <v>14.327364935541814</v>
      </c>
      <c r="L40" s="50">
        <f t="shared" ref="L40:Q40" si="91">+(D40-D44)*100/D44</f>
        <v>-41.881023198637045</v>
      </c>
      <c r="M40" s="50">
        <f t="shared" si="91"/>
        <v>-31.46001869735284</v>
      </c>
      <c r="N40" s="50">
        <f t="shared" si="91"/>
        <v>-22.207205762360413</v>
      </c>
      <c r="O40" s="50">
        <f t="shared" si="91"/>
        <v>23.588156123692421</v>
      </c>
      <c r="P40" s="50">
        <f t="shared" si="91"/>
        <v>-27.205284643475604</v>
      </c>
      <c r="Q40" s="50">
        <f t="shared" si="91"/>
        <v>-12.48391371345951</v>
      </c>
      <c r="R40" s="14" t="str">
        <f t="shared" si="67"/>
        <v>โพนนาแก้ว,รพช.</v>
      </c>
      <c r="S40" s="15">
        <f t="shared" si="68"/>
        <v>0.14327364935541814</v>
      </c>
      <c r="T40" s="15">
        <f t="shared" si="69"/>
        <v>-0.41881023198637046</v>
      </c>
      <c r="U40" s="15">
        <f t="shared" si="70"/>
        <v>-0.31460018697352843</v>
      </c>
      <c r="V40" s="15">
        <f t="shared" si="71"/>
        <v>-0.22207205762360413</v>
      </c>
      <c r="W40" s="15">
        <f t="shared" si="72"/>
        <v>0.23588156123692422</v>
      </c>
      <c r="X40" s="15">
        <f t="shared" si="73"/>
        <v>-0.27205284643475602</v>
      </c>
      <c r="Y40" s="15">
        <f t="shared" si="74"/>
        <v>-0.1248391371345951</v>
      </c>
      <c r="Z40" s="14" t="str">
        <f t="shared" si="75"/>
        <v>โพนนาแก้ว,รพช.</v>
      </c>
      <c r="AA40" s="17" t="str">
        <f>+IF(AND(C40&gt;C46),"OK","Not OK")</f>
        <v>OK</v>
      </c>
      <c r="AB40" s="17" t="str">
        <f t="shared" ref="AB40:AG40" si="92">+IF(AND(D40&gt;D46),"OK","Not OK")</f>
        <v>Not OK</v>
      </c>
      <c r="AC40" s="17" t="str">
        <f t="shared" si="92"/>
        <v>OK</v>
      </c>
      <c r="AD40" s="17" t="str">
        <f t="shared" si="92"/>
        <v>OK</v>
      </c>
      <c r="AE40" s="17" t="str">
        <f t="shared" si="92"/>
        <v>OK</v>
      </c>
      <c r="AF40" s="17" t="str">
        <f t="shared" si="92"/>
        <v>OK</v>
      </c>
      <c r="AG40" s="17" t="str">
        <f t="shared" si="92"/>
        <v>OK</v>
      </c>
    </row>
    <row r="41" spans="1:33" ht="13.5" customHeight="1">
      <c r="A41" s="311" t="s">
        <v>51</v>
      </c>
      <c r="B41" s="14" t="str">
        <f>+'8.คำนวณ'!G30</f>
        <v>ปลาปาก,รพช.</v>
      </c>
      <c r="C41" s="53">
        <f>+'8.คำนวณ'!M30</f>
        <v>571.43467001453007</v>
      </c>
      <c r="D41" s="53">
        <f>+'8.คำนวณ'!N30</f>
        <v>170.64368961737492</v>
      </c>
      <c r="E41" s="53">
        <f>+'8.คำนวณ'!O30</f>
        <v>179.78499870700804</v>
      </c>
      <c r="F41" s="53">
        <f>+'8.คำนวณ'!P30</f>
        <v>2782.3611456102785</v>
      </c>
      <c r="G41" s="53">
        <f>+'8.คำนวณ'!Q30</f>
        <v>1.8446092287360962</v>
      </c>
      <c r="H41" s="53">
        <f>+'8.คำนวณ'!R30</f>
        <v>14.241337505965273</v>
      </c>
      <c r="I41" s="53">
        <f>+'8.คำนวณ'!S30</f>
        <v>498.3926098039716</v>
      </c>
      <c r="J41" s="14" t="str">
        <f t="shared" si="65"/>
        <v>ปลาปาก,รพช.</v>
      </c>
      <c r="K41" s="50">
        <f>+(C41-C44)*100/C44</f>
        <v>-36.08795721671757</v>
      </c>
      <c r="L41" s="50">
        <f t="shared" ref="L41:Q41" si="93">+(D41-D44)*100/D44</f>
        <v>-18.978519837567728</v>
      </c>
      <c r="M41" s="50">
        <f t="shared" si="93"/>
        <v>-73.579967395410762</v>
      </c>
      <c r="N41" s="50">
        <f t="shared" si="93"/>
        <v>0.54381433930606227</v>
      </c>
      <c r="O41" s="50">
        <f t="shared" si="93"/>
        <v>-67.625790665076678</v>
      </c>
      <c r="P41" s="50">
        <f t="shared" si="93"/>
        <v>-46.307552348154751</v>
      </c>
      <c r="Q41" s="50">
        <f t="shared" si="93"/>
        <v>-13.429416522106919</v>
      </c>
      <c r="R41" s="14" t="str">
        <f t="shared" si="67"/>
        <v>ปลาปาก,รพช.</v>
      </c>
      <c r="S41" s="15">
        <f t="shared" si="68"/>
        <v>-0.3608795721671757</v>
      </c>
      <c r="T41" s="15">
        <f t="shared" si="69"/>
        <v>-0.18978519837567728</v>
      </c>
      <c r="U41" s="15">
        <f t="shared" si="70"/>
        <v>-0.73579967395410761</v>
      </c>
      <c r="V41" s="15">
        <f t="shared" si="71"/>
        <v>5.4381433930606226E-3</v>
      </c>
      <c r="W41" s="15">
        <f t="shared" si="72"/>
        <v>-0.67625790665076679</v>
      </c>
      <c r="X41" s="15">
        <f t="shared" si="73"/>
        <v>-0.46307552348154751</v>
      </c>
      <c r="Y41" s="15">
        <f t="shared" si="74"/>
        <v>-0.13429416522106918</v>
      </c>
      <c r="Z41" s="14" t="str">
        <f t="shared" si="75"/>
        <v>ปลาปาก,รพช.</v>
      </c>
      <c r="AA41" s="17" t="str">
        <f>+IF(AND(C41&gt;C46),"OK","Not OK")</f>
        <v>Not OK</v>
      </c>
      <c r="AB41" s="17" t="str">
        <f t="shared" ref="AB41:AG41" si="94">+IF(AND(D41&gt;D46),"OK","Not OK")</f>
        <v>OK</v>
      </c>
      <c r="AC41" s="17" t="str">
        <f t="shared" si="94"/>
        <v>OK</v>
      </c>
      <c r="AD41" s="17" t="str">
        <f t="shared" si="94"/>
        <v>OK</v>
      </c>
      <c r="AE41" s="17" t="str">
        <f t="shared" si="94"/>
        <v>Not OK</v>
      </c>
      <c r="AF41" s="17" t="str">
        <f t="shared" si="94"/>
        <v>Not OK</v>
      </c>
      <c r="AG41" s="17" t="str">
        <f t="shared" si="94"/>
        <v>OK</v>
      </c>
    </row>
    <row r="42" spans="1:33" ht="13.5" customHeight="1">
      <c r="A42" s="311" t="s">
        <v>51</v>
      </c>
      <c r="B42" s="14" t="str">
        <f>+'8.คำนวณ'!G31</f>
        <v>ท่าอุเทน,รพช.</v>
      </c>
      <c r="C42" s="53">
        <f>+'8.คำนวณ'!M31</f>
        <v>565.42488967442705</v>
      </c>
      <c r="D42" s="53">
        <f>+'8.คำนวณ'!N31</f>
        <v>121.15514477417032</v>
      </c>
      <c r="E42" s="53">
        <f>+'8.คำนวณ'!O31</f>
        <v>205.86929816297689</v>
      </c>
      <c r="F42" s="53">
        <f>+'8.คำนวณ'!P31</f>
        <v>1876.0903567735263</v>
      </c>
      <c r="G42" s="53">
        <f>+'8.คำนวณ'!Q31</f>
        <v>1.2518678957000622</v>
      </c>
      <c r="H42" s="53">
        <f>+'8.คำนวณ'!R31</f>
        <v>18.265014523413758</v>
      </c>
      <c r="I42" s="53">
        <f>+'8.คำนวณ'!S31</f>
        <v>467.20832732922048</v>
      </c>
      <c r="J42" s="14" t="str">
        <f t="shared" si="65"/>
        <v>ท่าอุเทน,รพช.</v>
      </c>
      <c r="K42" s="50">
        <f>+(C42-C44)*100/C44</f>
        <v>-36.760120384914948</v>
      </c>
      <c r="L42" s="50">
        <f t="shared" ref="L42:Q42" si="95">+(D42-D44)*100/D44</f>
        <v>-42.475639263852571</v>
      </c>
      <c r="M42" s="50">
        <f t="shared" si="95"/>
        <v>-69.746788614918316</v>
      </c>
      <c r="N42" s="50">
        <f t="shared" si="95"/>
        <v>-32.205321076741008</v>
      </c>
      <c r="O42" s="50">
        <f t="shared" si="95"/>
        <v>-78.028824379875175</v>
      </c>
      <c r="P42" s="50">
        <f t="shared" si="95"/>
        <v>-31.137553916701787</v>
      </c>
      <c r="Q42" s="50">
        <f t="shared" si="95"/>
        <v>-18.846113070317106</v>
      </c>
      <c r="R42" s="14" t="str">
        <f t="shared" si="67"/>
        <v>ท่าอุเทน,รพช.</v>
      </c>
      <c r="S42" s="15">
        <f t="shared" si="68"/>
        <v>-0.36760120384914946</v>
      </c>
      <c r="T42" s="15">
        <f t="shared" si="69"/>
        <v>-0.42475639263852571</v>
      </c>
      <c r="U42" s="15">
        <f t="shared" si="70"/>
        <v>-0.6974678861491832</v>
      </c>
      <c r="V42" s="15">
        <f t="shared" si="71"/>
        <v>-0.32205321076741006</v>
      </c>
      <c r="W42" s="15">
        <f t="shared" si="72"/>
        <v>-0.78028824379875172</v>
      </c>
      <c r="X42" s="15">
        <f t="shared" si="73"/>
        <v>-0.31137553916701788</v>
      </c>
      <c r="Y42" s="15">
        <f t="shared" si="74"/>
        <v>-0.18846113070317105</v>
      </c>
      <c r="Z42" s="14" t="str">
        <f t="shared" si="75"/>
        <v>ท่าอุเทน,รพช.</v>
      </c>
      <c r="AA42" s="17" t="str">
        <f>+IF(AND(C42&gt;C46),"OK","Not OK")</f>
        <v>Not OK</v>
      </c>
      <c r="AB42" s="17" t="str">
        <f t="shared" ref="AB42:AG42" si="96">+IF(AND(D42&gt;D46),"OK","Not OK")</f>
        <v>Not OK</v>
      </c>
      <c r="AC42" s="17" t="str">
        <f t="shared" si="96"/>
        <v>OK</v>
      </c>
      <c r="AD42" s="17" t="str">
        <f t="shared" si="96"/>
        <v>OK</v>
      </c>
      <c r="AE42" s="17" t="str">
        <f t="shared" si="96"/>
        <v>Not OK</v>
      </c>
      <c r="AF42" s="17" t="str">
        <f t="shared" si="96"/>
        <v>OK</v>
      </c>
      <c r="AG42" s="17" t="str">
        <f t="shared" si="96"/>
        <v>Not OK</v>
      </c>
    </row>
    <row r="43" spans="1:33" ht="13.5" customHeight="1">
      <c r="A43" s="311" t="s">
        <v>49</v>
      </c>
      <c r="B43" s="14" t="str">
        <f>+'8.คำนวณ'!G32</f>
        <v>พระอาจารย์แบน  ธนากโร,รพช.</v>
      </c>
      <c r="C43" s="53">
        <f>+'8.คำนวณ'!M32</f>
        <v>1031.5056901082728</v>
      </c>
      <c r="D43" s="53">
        <f>+'8.คำนวณ'!N32</f>
        <v>182.87403588072459</v>
      </c>
      <c r="E43" s="53">
        <f>+'8.คำนวณ'!O32</f>
        <v>248.67474049707596</v>
      </c>
      <c r="F43" s="53">
        <f>+'8.คำนวณ'!P32</f>
        <v>2250.661011804385</v>
      </c>
      <c r="G43" s="53">
        <f>+'8.คำนวณ'!Q32</f>
        <v>5.0966032684477662</v>
      </c>
      <c r="H43" s="53">
        <f>+'8.คำนวณ'!R32</f>
        <v>24.062329187350102</v>
      </c>
      <c r="I43" s="53">
        <f>+'8.คำนวณ'!S32</f>
        <v>498.11008654823223</v>
      </c>
      <c r="J43" s="14" t="str">
        <f t="shared" si="65"/>
        <v>พระอาจารย์แบน  ธนากโร,รพช.</v>
      </c>
      <c r="K43" s="50">
        <f>+(C43-C44)*100/C44</f>
        <v>15.368631370796747</v>
      </c>
      <c r="L43" s="50">
        <f t="shared" ref="L43:Q43" si="97">+(D43-D44)*100/D44</f>
        <v>-13.171561728671049</v>
      </c>
      <c r="M43" s="50">
        <f t="shared" si="97"/>
        <v>-63.456379569368288</v>
      </c>
      <c r="N43" s="50">
        <f t="shared" si="97"/>
        <v>-18.669780424230037</v>
      </c>
      <c r="O43" s="50">
        <f t="shared" si="97"/>
        <v>-10.550972780919357</v>
      </c>
      <c r="P43" s="50">
        <f t="shared" si="97"/>
        <v>-9.280617095683791</v>
      </c>
      <c r="Q43" s="50">
        <f t="shared" si="97"/>
        <v>-13.478490690973608</v>
      </c>
      <c r="R43" s="14" t="str">
        <f t="shared" si="67"/>
        <v>พระอาจารย์แบน  ธนากโร,รพช.</v>
      </c>
      <c r="S43" s="15">
        <f t="shared" si="68"/>
        <v>0.15368631370796748</v>
      </c>
      <c r="T43" s="15">
        <f t="shared" si="69"/>
        <v>-0.1317156172867105</v>
      </c>
      <c r="U43" s="15">
        <f t="shared" si="70"/>
        <v>-0.63456379569368293</v>
      </c>
      <c r="V43" s="15">
        <f t="shared" si="71"/>
        <v>-0.18669780424230037</v>
      </c>
      <c r="W43" s="15">
        <f t="shared" si="72"/>
        <v>-0.10550972780919357</v>
      </c>
      <c r="X43" s="15">
        <f t="shared" si="73"/>
        <v>-9.2806170956837908E-2</v>
      </c>
      <c r="Y43" s="15">
        <f t="shared" si="74"/>
        <v>-0.13478490690973607</v>
      </c>
      <c r="Z43" s="14" t="str">
        <f t="shared" si="75"/>
        <v>พระอาจารย์แบน  ธนากโร,รพช.</v>
      </c>
      <c r="AA43" s="17" t="str">
        <f>+IF(AND(C43&gt;C46),"OK","Not OK")</f>
        <v>OK</v>
      </c>
      <c r="AB43" s="17" t="str">
        <f t="shared" ref="AB43:AG43" si="98">+IF(AND(D43&gt;D46),"OK","Not OK")</f>
        <v>OK</v>
      </c>
      <c r="AC43" s="17" t="str">
        <f t="shared" si="98"/>
        <v>OK</v>
      </c>
      <c r="AD43" s="17" t="str">
        <f t="shared" si="98"/>
        <v>OK</v>
      </c>
      <c r="AE43" s="17" t="str">
        <f t="shared" si="98"/>
        <v>OK</v>
      </c>
      <c r="AF43" s="17" t="str">
        <f t="shared" si="98"/>
        <v>OK</v>
      </c>
      <c r="AG43" s="17" t="str">
        <f t="shared" si="98"/>
        <v>OK</v>
      </c>
    </row>
    <row r="44" spans="1:33" ht="13.5" customHeight="1">
      <c r="B44" s="18" t="s">
        <v>144</v>
      </c>
      <c r="C44" s="19">
        <f>AVERAGE(C31:C43)</f>
        <v>894.09545545616811</v>
      </c>
      <c r="D44" s="19">
        <f t="shared" ref="D44:I44" si="99">AVERAGE(D31:D43)</f>
        <v>210.61536925179297</v>
      </c>
      <c r="E44" s="19">
        <f t="shared" si="99"/>
        <v>680.48742178985367</v>
      </c>
      <c r="F44" s="19">
        <f t="shared" si="99"/>
        <v>2767.3121055668535</v>
      </c>
      <c r="G44" s="19">
        <f t="shared" si="99"/>
        <v>5.6977738348848073</v>
      </c>
      <c r="H44" s="19">
        <f t="shared" si="99"/>
        <v>26.523911888520214</v>
      </c>
      <c r="I44" s="19">
        <f t="shared" si="99"/>
        <v>575.70665436399952</v>
      </c>
    </row>
    <row r="45" spans="1:33" ht="13.2" customHeight="1">
      <c r="B45" s="20" t="s">
        <v>268</v>
      </c>
      <c r="C45" s="21">
        <f>STDEV(C31:C43)</f>
        <v>190.15605357833218</v>
      </c>
      <c r="D45" s="21">
        <f t="shared" ref="D45:I45" si="100">STDEV(D31:D43)</f>
        <v>67.088287417134936</v>
      </c>
      <c r="E45" s="21">
        <f t="shared" si="100"/>
        <v>700.02976449448659</v>
      </c>
      <c r="F45" s="21">
        <f t="shared" si="100"/>
        <v>1204.9797924444183</v>
      </c>
      <c r="G45" s="21">
        <f t="shared" si="100"/>
        <v>2.9169754761338185</v>
      </c>
      <c r="H45" s="21">
        <f t="shared" si="100"/>
        <v>12.276615843101805</v>
      </c>
      <c r="I45" s="21">
        <f t="shared" si="100"/>
        <v>96.568561605494793</v>
      </c>
    </row>
    <row r="46" spans="1:33" ht="13.2" customHeight="1">
      <c r="B46" s="20" t="s">
        <v>145</v>
      </c>
      <c r="C46" s="21">
        <f>+C44-C45</f>
        <v>703.93940187783596</v>
      </c>
      <c r="D46" s="21">
        <f t="shared" ref="D46:I46" si="101">+D44-D45</f>
        <v>143.52708183465802</v>
      </c>
      <c r="E46" s="21">
        <f t="shared" si="101"/>
        <v>-19.542342704632915</v>
      </c>
      <c r="F46" s="21">
        <f t="shared" si="101"/>
        <v>1562.3323131224352</v>
      </c>
      <c r="G46" s="21">
        <f t="shared" si="101"/>
        <v>2.7807983587509888</v>
      </c>
      <c r="H46" s="21">
        <f t="shared" si="101"/>
        <v>14.247296045418409</v>
      </c>
      <c r="I46" s="21">
        <f t="shared" si="101"/>
        <v>479.13809275850474</v>
      </c>
    </row>
    <row r="47" spans="1:33" ht="13.5" customHeight="1">
      <c r="B47" s="371" t="s">
        <v>148</v>
      </c>
      <c r="C47" s="372" t="s">
        <v>135</v>
      </c>
      <c r="D47" s="373"/>
      <c r="E47" s="373"/>
      <c r="F47" s="373"/>
      <c r="G47" s="373"/>
      <c r="H47" s="373"/>
      <c r="I47" s="374"/>
      <c r="J47" s="371" t="s">
        <v>148</v>
      </c>
      <c r="K47" s="368" t="s">
        <v>4</v>
      </c>
      <c r="L47" s="369"/>
      <c r="M47" s="369"/>
      <c r="N47" s="369"/>
      <c r="O47" s="369"/>
      <c r="P47" s="369"/>
      <c r="Q47" s="370"/>
      <c r="R47" s="371" t="s">
        <v>148</v>
      </c>
      <c r="S47" s="375" t="s">
        <v>4</v>
      </c>
      <c r="T47" s="376"/>
      <c r="U47" s="376"/>
      <c r="V47" s="376"/>
      <c r="W47" s="376"/>
      <c r="X47" s="376"/>
      <c r="Y47" s="377"/>
      <c r="Z47" s="371" t="s">
        <v>148</v>
      </c>
      <c r="AA47" s="372" t="s">
        <v>136</v>
      </c>
      <c r="AB47" s="373"/>
      <c r="AC47" s="373"/>
      <c r="AD47" s="373"/>
      <c r="AE47" s="373"/>
      <c r="AF47" s="373"/>
      <c r="AG47" s="374"/>
    </row>
    <row r="48" spans="1:33" ht="13.5" customHeight="1">
      <c r="B48" s="371"/>
      <c r="C48" s="12" t="s">
        <v>137</v>
      </c>
      <c r="D48" s="13" t="s">
        <v>253</v>
      </c>
      <c r="E48" s="12" t="s">
        <v>139</v>
      </c>
      <c r="F48" s="12" t="s">
        <v>140</v>
      </c>
      <c r="G48" s="12" t="s">
        <v>141</v>
      </c>
      <c r="H48" s="12" t="s">
        <v>142</v>
      </c>
      <c r="I48" s="12" t="s">
        <v>143</v>
      </c>
      <c r="J48" s="371"/>
      <c r="K48" s="45" t="s">
        <v>137</v>
      </c>
      <c r="L48" s="46" t="s">
        <v>253</v>
      </c>
      <c r="M48" s="45" t="s">
        <v>139</v>
      </c>
      <c r="N48" s="45" t="s">
        <v>140</v>
      </c>
      <c r="O48" s="45" t="s">
        <v>141</v>
      </c>
      <c r="P48" s="45" t="s">
        <v>142</v>
      </c>
      <c r="Q48" s="45" t="s">
        <v>143</v>
      </c>
      <c r="R48" s="371"/>
      <c r="S48" s="57" t="s">
        <v>137</v>
      </c>
      <c r="T48" s="58" t="s">
        <v>253</v>
      </c>
      <c r="U48" s="57" t="s">
        <v>139</v>
      </c>
      <c r="V48" s="57" t="s">
        <v>140</v>
      </c>
      <c r="W48" s="57" t="s">
        <v>141</v>
      </c>
      <c r="X48" s="57" t="s">
        <v>142</v>
      </c>
      <c r="Y48" s="57" t="s">
        <v>143</v>
      </c>
      <c r="Z48" s="371"/>
      <c r="AA48" s="12" t="s">
        <v>137</v>
      </c>
      <c r="AB48" s="13" t="s">
        <v>253</v>
      </c>
      <c r="AC48" s="12" t="s">
        <v>139</v>
      </c>
      <c r="AD48" s="12" t="s">
        <v>140</v>
      </c>
      <c r="AE48" s="12" t="s">
        <v>141</v>
      </c>
      <c r="AF48" s="12" t="s">
        <v>142</v>
      </c>
      <c r="AG48" s="12" t="s">
        <v>143</v>
      </c>
    </row>
    <row r="49" spans="1:33" ht="13.5" customHeight="1">
      <c r="A49" s="311" t="s">
        <v>53</v>
      </c>
      <c r="B49" s="14" t="str">
        <f>+'8.คำนวณ'!G33</f>
        <v>ท่าลี่,รพช.</v>
      </c>
      <c r="C49" s="53">
        <f>+'8.คำนวณ'!M33</f>
        <v>960.12819505652419</v>
      </c>
      <c r="D49" s="53">
        <f>+'8.คำนวณ'!N33</f>
        <v>133.45053123203678</v>
      </c>
      <c r="E49" s="53">
        <f>+'8.คำนวณ'!O33</f>
        <v>1433.1544502617801</v>
      </c>
      <c r="F49" s="53">
        <f>+'8.คำนวณ'!P33</f>
        <v>2656.7224842767296</v>
      </c>
      <c r="G49" s="53">
        <f>+'8.คำนวณ'!Q33</f>
        <v>4.3057153127246588</v>
      </c>
      <c r="H49" s="53">
        <f>+'8.คำนวณ'!R33</f>
        <v>176.64069015097053</v>
      </c>
      <c r="I49" s="53">
        <f>+'8.คำนวณ'!S33</f>
        <v>735.45829660854577</v>
      </c>
      <c r="J49" s="14" t="str">
        <f>+B49</f>
        <v>ท่าลี่,รพช.</v>
      </c>
      <c r="K49" s="50">
        <f>+(C49-C61)*100/C61</f>
        <v>4.105280225477026</v>
      </c>
      <c r="L49" s="50">
        <f t="shared" ref="L49:Q49" si="102">+(D49-D61)*100/D61</f>
        <v>-38.449956825240946</v>
      </c>
      <c r="M49" s="50">
        <f t="shared" si="102"/>
        <v>114.04257381274067</v>
      </c>
      <c r="N49" s="50">
        <f t="shared" si="102"/>
        <v>-6.4980231268036865</v>
      </c>
      <c r="O49" s="50">
        <f t="shared" si="102"/>
        <v>-25.929691721618731</v>
      </c>
      <c r="P49" s="50">
        <f t="shared" si="102"/>
        <v>258.97553860623583</v>
      </c>
      <c r="Q49" s="50">
        <f t="shared" si="102"/>
        <v>21.480385061797868</v>
      </c>
      <c r="R49" s="14" t="str">
        <f>+J49</f>
        <v>ท่าลี่,รพช.</v>
      </c>
      <c r="S49" s="15">
        <f>+K49/100</f>
        <v>4.105280225477026E-2</v>
      </c>
      <c r="T49" s="15">
        <f t="shared" ref="T49:Y49" si="103">+L49/100</f>
        <v>-0.38449956825240944</v>
      </c>
      <c r="U49" s="15">
        <f t="shared" si="103"/>
        <v>1.1404257381274068</v>
      </c>
      <c r="V49" s="15">
        <f t="shared" si="103"/>
        <v>-6.498023126803687E-2</v>
      </c>
      <c r="W49" s="15">
        <f t="shared" si="103"/>
        <v>-0.25929691721618731</v>
      </c>
      <c r="X49" s="15">
        <f t="shared" si="103"/>
        <v>2.5897553860623583</v>
      </c>
      <c r="Y49" s="15">
        <f t="shared" si="103"/>
        <v>0.21480385061797869</v>
      </c>
      <c r="Z49" s="14" t="str">
        <f>+R49</f>
        <v>ท่าลี่,รพช.</v>
      </c>
      <c r="AA49" s="16" t="str">
        <f>+IF(AND(C49&gt;C63),"OK","Not OK")</f>
        <v>OK</v>
      </c>
      <c r="AB49" s="16" t="str">
        <f t="shared" ref="AB49:AF49" si="104">+IF(AND(D49&gt;D63),"OK","Not OK")</f>
        <v>OK</v>
      </c>
      <c r="AC49" s="16" t="str">
        <f t="shared" si="104"/>
        <v>OK</v>
      </c>
      <c r="AD49" s="16" t="str">
        <f t="shared" si="104"/>
        <v>OK</v>
      </c>
      <c r="AE49" s="16" t="str">
        <f t="shared" si="104"/>
        <v>OK</v>
      </c>
      <c r="AF49" s="16" t="str">
        <f t="shared" si="104"/>
        <v>OK</v>
      </c>
      <c r="AG49" s="16" t="str">
        <f>+IF(AND(I49&gt;I63),"OK","Not OK")</f>
        <v>OK</v>
      </c>
    </row>
    <row r="50" spans="1:33" ht="13.5" customHeight="1">
      <c r="A50" s="311" t="s">
        <v>53</v>
      </c>
      <c r="B50" s="14" t="str">
        <f>+'8.คำนวณ'!G34</f>
        <v>ภูกระดึง,รพช.</v>
      </c>
      <c r="C50" s="53">
        <f>+'8.คำนวณ'!M34</f>
        <v>806.01875271474557</v>
      </c>
      <c r="D50" s="53">
        <f>+'8.คำนวณ'!N34</f>
        <v>89.484137646970709</v>
      </c>
      <c r="E50" s="53">
        <f>+'8.คำนวณ'!O34</f>
        <v>946.06968042609867</v>
      </c>
      <c r="F50" s="53">
        <f>+'8.คำนวณ'!P34</f>
        <v>2205.6350584484589</v>
      </c>
      <c r="G50" s="53">
        <f>+'8.คำนวณ'!Q34</f>
        <v>5.6756316692350186</v>
      </c>
      <c r="H50" s="53">
        <f>+'8.คำนวณ'!R34</f>
        <v>30.147486407117729</v>
      </c>
      <c r="I50" s="53">
        <f>+'8.คำนวณ'!S34</f>
        <v>620.75834119673482</v>
      </c>
      <c r="J50" s="14" t="str">
        <f t="shared" ref="J50:J60" si="105">+B50</f>
        <v>ภูกระดึง,รพช.</v>
      </c>
      <c r="K50" s="50">
        <f>+(C50-C61)*100/C61</f>
        <v>-12.604578690225733</v>
      </c>
      <c r="L50" s="50">
        <f t="shared" ref="L50:Q50" si="106">+(D50-D61)*100/D61</f>
        <v>-58.728133303189793</v>
      </c>
      <c r="M50" s="50">
        <f t="shared" si="106"/>
        <v>41.296138296616036</v>
      </c>
      <c r="N50" s="50">
        <f t="shared" si="106"/>
        <v>-22.37381230207658</v>
      </c>
      <c r="O50" s="50">
        <f t="shared" si="106"/>
        <v>-2.3633108830052123</v>
      </c>
      <c r="P50" s="50">
        <f t="shared" si="106"/>
        <v>-38.733198101922163</v>
      </c>
      <c r="Q50" s="50">
        <f t="shared" si="106"/>
        <v>2.5346544687086086</v>
      </c>
      <c r="R50" s="14" t="str">
        <f t="shared" ref="R50:R60" si="107">+J50</f>
        <v>ภูกระดึง,รพช.</v>
      </c>
      <c r="S50" s="15">
        <f t="shared" ref="S50:S60" si="108">+K50/100</f>
        <v>-0.12604578690225732</v>
      </c>
      <c r="T50" s="15">
        <f t="shared" ref="T50:T60" si="109">+L50/100</f>
        <v>-0.58728133303189789</v>
      </c>
      <c r="U50" s="15">
        <f t="shared" ref="U50:U60" si="110">+M50/100</f>
        <v>0.41296138296616036</v>
      </c>
      <c r="V50" s="15">
        <f t="shared" ref="V50:V60" si="111">+N50/100</f>
        <v>-0.22373812302076579</v>
      </c>
      <c r="W50" s="15">
        <f t="shared" ref="W50:W60" si="112">+O50/100</f>
        <v>-2.3633108830052124E-2</v>
      </c>
      <c r="X50" s="15">
        <f t="shared" ref="X50:X60" si="113">+P50/100</f>
        <v>-0.38733198101922162</v>
      </c>
      <c r="Y50" s="15">
        <f t="shared" ref="Y50:Y60" si="114">+Q50/100</f>
        <v>2.5346544687086085E-2</v>
      </c>
      <c r="Z50" s="14" t="str">
        <f t="shared" ref="Z50:Z60" si="115">+R50</f>
        <v>ภูกระดึง,รพช.</v>
      </c>
      <c r="AA50" s="16" t="str">
        <f>+IF(AND(C50&gt;C63),"OK","Not OK")</f>
        <v>OK</v>
      </c>
      <c r="AB50" s="16" t="str">
        <f t="shared" ref="AB50:AG50" si="116">+IF(AND(D50&gt;D63),"OK","Not OK")</f>
        <v>OK</v>
      </c>
      <c r="AC50" s="16" t="str">
        <f t="shared" si="116"/>
        <v>OK</v>
      </c>
      <c r="AD50" s="16" t="str">
        <f t="shared" si="116"/>
        <v>OK</v>
      </c>
      <c r="AE50" s="16" t="str">
        <f t="shared" si="116"/>
        <v>OK</v>
      </c>
      <c r="AF50" s="16" t="str">
        <f t="shared" si="116"/>
        <v>OK</v>
      </c>
      <c r="AG50" s="16" t="str">
        <f t="shared" si="116"/>
        <v>OK</v>
      </c>
    </row>
    <row r="51" spans="1:33" ht="13.5" customHeight="1">
      <c r="A51" s="311" t="s">
        <v>53</v>
      </c>
      <c r="B51" s="14" t="str">
        <f>+'8.คำนวณ'!G35</f>
        <v>ภูหลวง,รพช.</v>
      </c>
      <c r="C51" s="53">
        <f>+'8.คำนวณ'!M35</f>
        <v>1326.0858836854286</v>
      </c>
      <c r="D51" s="53">
        <f>+'8.คำนวณ'!N35</f>
        <v>380.72783424434925</v>
      </c>
      <c r="E51" s="53">
        <f>+'8.คำนวณ'!O35</f>
        <v>1246.5664403973512</v>
      </c>
      <c r="F51" s="53">
        <f>+'8.คำนวณ'!P35</f>
        <v>2298.0212702472295</v>
      </c>
      <c r="G51" s="53">
        <f>+'8.คำนวณ'!Q35</f>
        <v>7.1042292142027943</v>
      </c>
      <c r="H51" s="53">
        <f>+'8.คำนวณ'!R35</f>
        <v>59.862691645650692</v>
      </c>
      <c r="I51" s="53">
        <f>+'8.คำนวณ'!S35</f>
        <v>738.99529324863352</v>
      </c>
      <c r="J51" s="14" t="str">
        <f t="shared" si="105"/>
        <v>ภูหลวง,รพช.</v>
      </c>
      <c r="K51" s="50">
        <f>+(C51-C61)*100/C61</f>
        <v>43.785531176900307</v>
      </c>
      <c r="L51" s="50">
        <f t="shared" ref="L51:Q51" si="117">+(D51-D61)*100/D61</f>
        <v>75.599260783958371</v>
      </c>
      <c r="M51" s="50">
        <f t="shared" si="117"/>
        <v>86.175529987363461</v>
      </c>
      <c r="N51" s="50">
        <f t="shared" si="117"/>
        <v>-19.122327252307613</v>
      </c>
      <c r="O51" s="50">
        <f t="shared" si="117"/>
        <v>22.212550007932549</v>
      </c>
      <c r="P51" s="50">
        <f t="shared" si="117"/>
        <v>21.655106519059327</v>
      </c>
      <c r="Q51" s="50">
        <f t="shared" si="117"/>
        <v>22.064613584042476</v>
      </c>
      <c r="R51" s="14" t="str">
        <f t="shared" si="107"/>
        <v>ภูหลวง,รพช.</v>
      </c>
      <c r="S51" s="15">
        <f t="shared" si="108"/>
        <v>0.43785531176900305</v>
      </c>
      <c r="T51" s="15">
        <f t="shared" si="109"/>
        <v>0.75599260783958366</v>
      </c>
      <c r="U51" s="15">
        <f t="shared" si="110"/>
        <v>0.86175529987363464</v>
      </c>
      <c r="V51" s="15">
        <f t="shared" si="111"/>
        <v>-0.19122327252307614</v>
      </c>
      <c r="W51" s="15">
        <f t="shared" si="112"/>
        <v>0.22212550007932549</v>
      </c>
      <c r="X51" s="15">
        <f t="shared" si="113"/>
        <v>0.21655106519059328</v>
      </c>
      <c r="Y51" s="15">
        <f t="shared" si="114"/>
        <v>0.22064613584042475</v>
      </c>
      <c r="Z51" s="14" t="str">
        <f t="shared" si="115"/>
        <v>ภูหลวง,รพช.</v>
      </c>
      <c r="AA51" s="16" t="str">
        <f>+IF(AND(C51&gt;C63),"OK","Not OK")</f>
        <v>OK</v>
      </c>
      <c r="AB51" s="16" t="str">
        <f t="shared" ref="AB51:AG51" si="118">+IF(AND(D51&gt;D63),"OK","Not OK")</f>
        <v>OK</v>
      </c>
      <c r="AC51" s="16" t="str">
        <f t="shared" si="118"/>
        <v>OK</v>
      </c>
      <c r="AD51" s="16" t="str">
        <f t="shared" si="118"/>
        <v>OK</v>
      </c>
      <c r="AE51" s="16" t="str">
        <f t="shared" si="118"/>
        <v>OK</v>
      </c>
      <c r="AF51" s="16" t="str">
        <f t="shared" si="118"/>
        <v>OK</v>
      </c>
      <c r="AG51" s="16" t="str">
        <f t="shared" si="118"/>
        <v>OK</v>
      </c>
    </row>
    <row r="52" spans="1:33" ht="13.5" customHeight="1">
      <c r="A52" s="311" t="s">
        <v>47</v>
      </c>
      <c r="B52" s="14" t="str">
        <f>+'8.คำนวณ'!G36</f>
        <v>สังคม,รพช.</v>
      </c>
      <c r="C52" s="53">
        <f>+'8.คำนวณ'!M36</f>
        <v>800.2326924185644</v>
      </c>
      <c r="D52" s="53">
        <f>+'8.คำนวณ'!N36</f>
        <v>625.8739209186125</v>
      </c>
      <c r="E52" s="53">
        <f>+'8.คำนวณ'!O36</f>
        <v>728.30323089701005</v>
      </c>
      <c r="F52" s="53">
        <f>+'8.คำนวณ'!P36</f>
        <v>3969.4573917525772</v>
      </c>
      <c r="G52" s="53">
        <f>+'8.คำนวณ'!Q36</f>
        <v>10.465201107946788</v>
      </c>
      <c r="H52" s="53">
        <f>+'8.คำนวณ'!R36</f>
        <v>51.598934966644556</v>
      </c>
      <c r="I52" s="53">
        <f>+'8.คำนวณ'!S36</f>
        <v>721.08425867204767</v>
      </c>
      <c r="J52" s="14" t="str">
        <f t="shared" si="105"/>
        <v>สังคม,รพช.</v>
      </c>
      <c r="K52" s="50">
        <f>+(C52-C61)*100/C61</f>
        <v>-13.231952650949784</v>
      </c>
      <c r="L52" s="50">
        <f t="shared" ref="L52:Q52" si="119">+(D52-D61)*100/D61</f>
        <v>188.66551896683958</v>
      </c>
      <c r="M52" s="50">
        <f t="shared" si="119"/>
        <v>8.7725736949400588</v>
      </c>
      <c r="N52" s="50">
        <f t="shared" si="119"/>
        <v>39.703004525077702</v>
      </c>
      <c r="O52" s="50">
        <f t="shared" si="119"/>
        <v>80.030637411174709</v>
      </c>
      <c r="P52" s="50">
        <f t="shared" si="119"/>
        <v>4.8612041502352312</v>
      </c>
      <c r="Q52" s="50">
        <f t="shared" si="119"/>
        <v>19.10613261067882</v>
      </c>
      <c r="R52" s="14" t="str">
        <f t="shared" si="107"/>
        <v>สังคม,รพช.</v>
      </c>
      <c r="S52" s="15">
        <f t="shared" si="108"/>
        <v>-0.13231952650949785</v>
      </c>
      <c r="T52" s="15">
        <f t="shared" si="109"/>
        <v>1.8866551896683958</v>
      </c>
      <c r="U52" s="15">
        <f t="shared" si="110"/>
        <v>8.7725736949400585E-2</v>
      </c>
      <c r="V52" s="15">
        <f t="shared" si="111"/>
        <v>0.39703004525077701</v>
      </c>
      <c r="W52" s="15">
        <f t="shared" si="112"/>
        <v>0.8003063741117471</v>
      </c>
      <c r="X52" s="15">
        <f t="shared" si="113"/>
        <v>4.8612041502352314E-2</v>
      </c>
      <c r="Y52" s="15">
        <f t="shared" si="114"/>
        <v>0.19106132610678819</v>
      </c>
      <c r="Z52" s="14" t="str">
        <f t="shared" si="115"/>
        <v>สังคม,รพช.</v>
      </c>
      <c r="AA52" s="16" t="str">
        <f>+IF(AND(C52&gt;C63),"OK","Not OK")</f>
        <v>OK</v>
      </c>
      <c r="AB52" s="16" t="str">
        <f t="shared" ref="AB52:AG52" si="120">+IF(AND(D52&gt;D63),"OK","Not OK")</f>
        <v>OK</v>
      </c>
      <c r="AC52" s="16" t="str">
        <f t="shared" si="120"/>
        <v>OK</v>
      </c>
      <c r="AD52" s="16" t="str">
        <f t="shared" si="120"/>
        <v>OK</v>
      </c>
      <c r="AE52" s="16" t="str">
        <f t="shared" si="120"/>
        <v>OK</v>
      </c>
      <c r="AF52" s="16" t="str">
        <f t="shared" si="120"/>
        <v>OK</v>
      </c>
      <c r="AG52" s="16" t="str">
        <f t="shared" si="120"/>
        <v>OK</v>
      </c>
    </row>
    <row r="53" spans="1:33" ht="13.5" customHeight="1">
      <c r="A53" s="311" t="s">
        <v>55</v>
      </c>
      <c r="B53" s="14" t="str">
        <f>+'8.คำนวณ'!G37</f>
        <v>ศรีวิไล,รพช.</v>
      </c>
      <c r="C53" s="53">
        <f>+'8.คำนวณ'!M37</f>
        <v>834.11949765763495</v>
      </c>
      <c r="D53" s="53">
        <f>+'8.คำนวณ'!N37</f>
        <v>155.24980817928588</v>
      </c>
      <c r="E53" s="53">
        <f>+'8.คำนวณ'!O37</f>
        <v>832.56706846673114</v>
      </c>
      <c r="F53" s="53">
        <f>+'8.คำนวณ'!P37</f>
        <v>1395.9168923971749</v>
      </c>
      <c r="G53" s="53">
        <f>+'8.คำนวณ'!Q37</f>
        <v>10.019424096994191</v>
      </c>
      <c r="H53" s="53">
        <f>+'8.คำนวณ'!R37</f>
        <v>31.297840363728213</v>
      </c>
      <c r="I53" s="53">
        <f>+'8.คำนวณ'!S37</f>
        <v>581.2677497467713</v>
      </c>
      <c r="J53" s="14" t="str">
        <f t="shared" si="105"/>
        <v>ศรีวิไล,รพช.</v>
      </c>
      <c r="K53" s="50">
        <f>+(C53-C61)*100/C61</f>
        <v>-9.5576564751647197</v>
      </c>
      <c r="L53" s="50">
        <f t="shared" ref="L53:Q53" si="121">+(D53-D61)*100/D61</f>
        <v>-28.395696082368712</v>
      </c>
      <c r="M53" s="50">
        <f t="shared" si="121"/>
        <v>24.344447434675665</v>
      </c>
      <c r="N53" s="50">
        <f t="shared" si="121"/>
        <v>-50.87142531360103</v>
      </c>
      <c r="O53" s="50">
        <f t="shared" si="121"/>
        <v>72.36202993796492</v>
      </c>
      <c r="P53" s="50">
        <f t="shared" si="121"/>
        <v>-36.395407580332112</v>
      </c>
      <c r="Q53" s="50">
        <f t="shared" si="121"/>
        <v>-3.9882609403388924</v>
      </c>
      <c r="R53" s="14" t="str">
        <f t="shared" si="107"/>
        <v>ศรีวิไล,รพช.</v>
      </c>
      <c r="S53" s="15">
        <f t="shared" si="108"/>
        <v>-9.5576564751647192E-2</v>
      </c>
      <c r="T53" s="15">
        <f t="shared" si="109"/>
        <v>-0.2839569608236871</v>
      </c>
      <c r="U53" s="15">
        <f t="shared" si="110"/>
        <v>0.24344447434675665</v>
      </c>
      <c r="V53" s="15">
        <f t="shared" si="111"/>
        <v>-0.50871425313601026</v>
      </c>
      <c r="W53" s="15">
        <f t="shared" si="112"/>
        <v>0.72362029937964922</v>
      </c>
      <c r="X53" s="15">
        <f t="shared" si="113"/>
        <v>-0.36395407580332112</v>
      </c>
      <c r="Y53" s="15">
        <f t="shared" si="114"/>
        <v>-3.9882609403388926E-2</v>
      </c>
      <c r="Z53" s="14" t="str">
        <f t="shared" si="115"/>
        <v>ศรีวิไล,รพช.</v>
      </c>
      <c r="AA53" s="16" t="str">
        <f>+IF(AND(C53&gt;C63),"OK","Not OK")</f>
        <v>OK</v>
      </c>
      <c r="AB53" s="16" t="str">
        <f t="shared" ref="AB53:AG53" si="122">+IF(AND(D53&gt;D63),"OK","Not OK")</f>
        <v>OK</v>
      </c>
      <c r="AC53" s="16" t="str">
        <f t="shared" si="122"/>
        <v>OK</v>
      </c>
      <c r="AD53" s="16" t="str">
        <f t="shared" si="122"/>
        <v>Not OK</v>
      </c>
      <c r="AE53" s="16" t="str">
        <f t="shared" si="122"/>
        <v>OK</v>
      </c>
      <c r="AF53" s="16" t="str">
        <f t="shared" si="122"/>
        <v>OK</v>
      </c>
      <c r="AG53" s="16" t="str">
        <f t="shared" si="122"/>
        <v>OK</v>
      </c>
    </row>
    <row r="54" spans="1:33" ht="13.5" customHeight="1">
      <c r="A54" s="311" t="s">
        <v>49</v>
      </c>
      <c r="B54" s="14" t="str">
        <f>+'8.คำนวณ'!G38</f>
        <v>กุสุมาลย์,รพช.</v>
      </c>
      <c r="C54" s="53">
        <f>+'8.คำนวณ'!M38</f>
        <v>976.70369367369585</v>
      </c>
      <c r="D54" s="53">
        <f>+'8.คำนวณ'!N38</f>
        <v>214.64501637069924</v>
      </c>
      <c r="E54" s="53">
        <f>+'8.คำนวณ'!O38</f>
        <v>461.94370614035086</v>
      </c>
      <c r="F54" s="53">
        <f>+'8.คำนวณ'!P38</f>
        <v>2798.3449938650306</v>
      </c>
      <c r="G54" s="53">
        <f>+'8.คำนวณ'!Q38</f>
        <v>6.4668159183161062</v>
      </c>
      <c r="H54" s="53">
        <f>+'8.คำนวณ'!R38</f>
        <v>11.92132903711763</v>
      </c>
      <c r="I54" s="53">
        <f>+'8.คำนวณ'!S38</f>
        <v>512.83471753607103</v>
      </c>
      <c r="J54" s="14" t="str">
        <f t="shared" si="105"/>
        <v>กุสุมาลย์,รพช.</v>
      </c>
      <c r="K54" s="50">
        <f>+(C54-C61)*100/C61</f>
        <v>5.9025370264983454</v>
      </c>
      <c r="L54" s="50">
        <f t="shared" ref="L54:Q54" si="123">+(D54-D61)*100/D61</f>
        <v>-1.0014429849507589</v>
      </c>
      <c r="M54" s="50">
        <f t="shared" si="123"/>
        <v>-31.008399129056603</v>
      </c>
      <c r="N54" s="50">
        <f t="shared" si="123"/>
        <v>-1.5136919839691112</v>
      </c>
      <c r="O54" s="50">
        <f t="shared" si="123"/>
        <v>11.247264126737265</v>
      </c>
      <c r="P54" s="50">
        <f t="shared" si="123"/>
        <v>-75.773048053968168</v>
      </c>
      <c r="Q54" s="50">
        <f t="shared" si="123"/>
        <v>-15.291785752333906</v>
      </c>
      <c r="R54" s="14" t="str">
        <f t="shared" si="107"/>
        <v>กุสุมาลย์,รพช.</v>
      </c>
      <c r="S54" s="15">
        <f t="shared" si="108"/>
        <v>5.9025370264983452E-2</v>
      </c>
      <c r="T54" s="15">
        <f t="shared" si="109"/>
        <v>-1.0014429849507589E-2</v>
      </c>
      <c r="U54" s="15">
        <f t="shared" si="110"/>
        <v>-0.31008399129056602</v>
      </c>
      <c r="V54" s="15">
        <f t="shared" si="111"/>
        <v>-1.5136919839691112E-2</v>
      </c>
      <c r="W54" s="15">
        <f t="shared" si="112"/>
        <v>0.11247264126737265</v>
      </c>
      <c r="X54" s="15">
        <f t="shared" si="113"/>
        <v>-0.75773048053968173</v>
      </c>
      <c r="Y54" s="15">
        <f t="shared" si="114"/>
        <v>-0.15291785752333906</v>
      </c>
      <c r="Z54" s="14" t="str">
        <f t="shared" si="115"/>
        <v>กุสุมาลย์,รพช.</v>
      </c>
      <c r="AA54" s="16" t="str">
        <f>+IF(AND(C54&gt;C63),"OK","Not OK")</f>
        <v>OK</v>
      </c>
      <c r="AB54" s="16" t="str">
        <f t="shared" ref="AB54:AG54" si="124">+IF(AND(D54&gt;D63),"OK","Not OK")</f>
        <v>OK</v>
      </c>
      <c r="AC54" s="16" t="str">
        <f t="shared" si="124"/>
        <v>OK</v>
      </c>
      <c r="AD54" s="16" t="str">
        <f t="shared" si="124"/>
        <v>OK</v>
      </c>
      <c r="AE54" s="16" t="str">
        <f t="shared" si="124"/>
        <v>OK</v>
      </c>
      <c r="AF54" s="16" t="str">
        <f t="shared" si="124"/>
        <v>OK</v>
      </c>
      <c r="AG54" s="16" t="str">
        <f t="shared" si="124"/>
        <v>OK</v>
      </c>
    </row>
    <row r="55" spans="1:33" ht="13.5" customHeight="1">
      <c r="A55" s="311" t="s">
        <v>49</v>
      </c>
      <c r="B55" s="14" t="str">
        <f>+'8.คำนวณ'!G39</f>
        <v>วาริชภูมิ,รพช.</v>
      </c>
      <c r="C55" s="53">
        <f>+'8.คำนวณ'!M39</f>
        <v>792.53281545867878</v>
      </c>
      <c r="D55" s="53">
        <f>+'8.คำนวณ'!N39</f>
        <v>195.04594035838457</v>
      </c>
      <c r="E55" s="53">
        <f>+'8.คำนวณ'!O39</f>
        <v>302.56760416666663</v>
      </c>
      <c r="F55" s="53">
        <f>+'8.คำนวณ'!P39</f>
        <v>2580.6503186941313</v>
      </c>
      <c r="G55" s="53">
        <f>+'8.คำนวณ'!Q39</f>
        <v>6.5866631132093429</v>
      </c>
      <c r="H55" s="53">
        <f>+'8.คำนวณ'!R39</f>
        <v>26.196777141116673</v>
      </c>
      <c r="I55" s="53">
        <f>+'8.คำนวณ'!S39</f>
        <v>493.71286092538116</v>
      </c>
      <c r="J55" s="14" t="str">
        <f t="shared" si="105"/>
        <v>วาริชภูมิ,รพช.</v>
      </c>
      <c r="K55" s="50">
        <f>+(C55-C61)*100/C61</f>
        <v>-14.066838922114227</v>
      </c>
      <c r="L55" s="50">
        <f t="shared" ref="L55:Q55" si="125">+(D55-D61)*100/D61</f>
        <v>-10.040927231333111</v>
      </c>
      <c r="M55" s="50">
        <f t="shared" si="125"/>
        <v>-54.811326346327611</v>
      </c>
      <c r="N55" s="50">
        <f t="shared" si="125"/>
        <v>-9.1753437386080048</v>
      </c>
      <c r="O55" s="50">
        <f t="shared" si="125"/>
        <v>13.308970028613029</v>
      </c>
      <c r="P55" s="50">
        <f t="shared" si="125"/>
        <v>-46.76197100485448</v>
      </c>
      <c r="Q55" s="50">
        <f t="shared" si="125"/>
        <v>-18.450266001825863</v>
      </c>
      <c r="R55" s="14" t="str">
        <f t="shared" si="107"/>
        <v>วาริชภูมิ,รพช.</v>
      </c>
      <c r="S55" s="15">
        <f t="shared" si="108"/>
        <v>-0.14066838922114228</v>
      </c>
      <c r="T55" s="15">
        <f t="shared" si="109"/>
        <v>-0.1004092723133311</v>
      </c>
      <c r="U55" s="15">
        <f t="shared" si="110"/>
        <v>-0.54811326346327616</v>
      </c>
      <c r="V55" s="15">
        <f t="shared" si="111"/>
        <v>-9.175343738608005E-2</v>
      </c>
      <c r="W55" s="15">
        <f t="shared" si="112"/>
        <v>0.13308970028613029</v>
      </c>
      <c r="X55" s="15">
        <f t="shared" si="113"/>
        <v>-0.4676197100485448</v>
      </c>
      <c r="Y55" s="15">
        <f t="shared" si="114"/>
        <v>-0.18450266001825863</v>
      </c>
      <c r="Z55" s="14" t="str">
        <f t="shared" si="115"/>
        <v>วาริชภูมิ,รพช.</v>
      </c>
      <c r="AA55" s="16" t="str">
        <f>+IF(AND(C55&gt;C63),"OK","Not OK")</f>
        <v>OK</v>
      </c>
      <c r="AB55" s="16" t="str">
        <f t="shared" ref="AB55:AG55" si="126">+IF(AND(D55&gt;D63),"OK","Not OK")</f>
        <v>OK</v>
      </c>
      <c r="AC55" s="16" t="str">
        <f t="shared" si="126"/>
        <v>OK</v>
      </c>
      <c r="AD55" s="16" t="str">
        <f t="shared" si="126"/>
        <v>OK</v>
      </c>
      <c r="AE55" s="16" t="str">
        <f t="shared" si="126"/>
        <v>OK</v>
      </c>
      <c r="AF55" s="16" t="str">
        <f t="shared" si="126"/>
        <v>OK</v>
      </c>
      <c r="AG55" s="16" t="str">
        <f t="shared" si="126"/>
        <v>Not OK</v>
      </c>
    </row>
    <row r="56" spans="1:33" ht="13.5" customHeight="1">
      <c r="A56" s="311" t="s">
        <v>49</v>
      </c>
      <c r="B56" s="14" t="str">
        <f>+'8.คำนวณ'!G40</f>
        <v>คำตากล้า,รพช.</v>
      </c>
      <c r="C56" s="53">
        <f>+'8.คำนวณ'!M40</f>
        <v>1138.3422487317951</v>
      </c>
      <c r="D56" s="53">
        <f>+'8.คำนวณ'!N40</f>
        <v>178.80434462444771</v>
      </c>
      <c r="E56" s="53">
        <f>+'8.คำนวณ'!O40</f>
        <v>552.06766349583825</v>
      </c>
      <c r="F56" s="53">
        <f>+'8.คำนวณ'!P40</f>
        <v>3827.1571532846719</v>
      </c>
      <c r="G56" s="53">
        <f>+'8.คำนวณ'!Q40</f>
        <v>6.3196368937845788</v>
      </c>
      <c r="H56" s="53">
        <f>+'8.คำนวณ'!R40</f>
        <v>34.158556796092306</v>
      </c>
      <c r="I56" s="53">
        <f>+'8.คำนวณ'!S40</f>
        <v>569.47852855506471</v>
      </c>
      <c r="J56" s="14" t="str">
        <f t="shared" si="105"/>
        <v>คำตากล้า,รพช.</v>
      </c>
      <c r="K56" s="50">
        <f>+(C56-C61)*100/C61</f>
        <v>23.428766498984526</v>
      </c>
      <c r="L56" s="50">
        <f t="shared" ref="L56:Q56" si="127">+(D56-D61)*100/D61</f>
        <v>-17.531874696447513</v>
      </c>
      <c r="M56" s="50">
        <f t="shared" si="127"/>
        <v>-17.548325938037571</v>
      </c>
      <c r="N56" s="50">
        <f t="shared" si="127"/>
        <v>34.694821064057059</v>
      </c>
      <c r="O56" s="50">
        <f t="shared" si="127"/>
        <v>8.7153745503539302</v>
      </c>
      <c r="P56" s="50">
        <f t="shared" si="127"/>
        <v>-30.581757162470179</v>
      </c>
      <c r="Q56" s="50">
        <f t="shared" si="127"/>
        <v>-5.9355625569654338</v>
      </c>
      <c r="R56" s="14" t="str">
        <f t="shared" si="107"/>
        <v>คำตากล้า,รพช.</v>
      </c>
      <c r="S56" s="15">
        <f t="shared" si="108"/>
        <v>0.23428766498984527</v>
      </c>
      <c r="T56" s="15">
        <f t="shared" si="109"/>
        <v>-0.17531874696447514</v>
      </c>
      <c r="U56" s="15">
        <f t="shared" si="110"/>
        <v>-0.17548325938037571</v>
      </c>
      <c r="V56" s="15">
        <f t="shared" si="111"/>
        <v>0.34694821064057058</v>
      </c>
      <c r="W56" s="15">
        <f t="shared" si="112"/>
        <v>8.7153745503539298E-2</v>
      </c>
      <c r="X56" s="15">
        <f t="shared" si="113"/>
        <v>-0.3058175716247018</v>
      </c>
      <c r="Y56" s="15">
        <f t="shared" si="114"/>
        <v>-5.935562556965434E-2</v>
      </c>
      <c r="Z56" s="14" t="str">
        <f t="shared" si="115"/>
        <v>คำตากล้า,รพช.</v>
      </c>
      <c r="AA56" s="16" t="str">
        <f>+IF(AND(C56&gt;C63),"OK","Not OK")</f>
        <v>OK</v>
      </c>
      <c r="AB56" s="16" t="str">
        <f t="shared" ref="AB56:AG56" si="128">+IF(AND(D56&gt;D63),"OK","Not OK")</f>
        <v>OK</v>
      </c>
      <c r="AC56" s="16" t="str">
        <f t="shared" si="128"/>
        <v>OK</v>
      </c>
      <c r="AD56" s="16" t="str">
        <f t="shared" si="128"/>
        <v>OK</v>
      </c>
      <c r="AE56" s="16" t="str">
        <f t="shared" si="128"/>
        <v>OK</v>
      </c>
      <c r="AF56" s="16" t="str">
        <f t="shared" si="128"/>
        <v>OK</v>
      </c>
      <c r="AG56" s="16" t="str">
        <f t="shared" si="128"/>
        <v>OK</v>
      </c>
    </row>
    <row r="57" spans="1:33" ht="13.5" customHeight="1">
      <c r="A57" s="311" t="s">
        <v>51</v>
      </c>
      <c r="B57" s="14" t="str">
        <f>+'8.คำนวณ'!G41</f>
        <v>บ้านแพง,รพช.</v>
      </c>
      <c r="C57" s="53">
        <f>+'8.คำนวณ'!M41</f>
        <v>842.85899496184322</v>
      </c>
      <c r="D57" s="53">
        <f>+'8.คำนวณ'!N41</f>
        <v>158.24389493961618</v>
      </c>
      <c r="E57" s="53">
        <f>+'8.คำนวณ'!O41</f>
        <v>108.22396479851781</v>
      </c>
      <c r="F57" s="53">
        <f>+'8.คำนวณ'!P41</f>
        <v>2960.250744485294</v>
      </c>
      <c r="G57" s="53">
        <f>+'8.คำนวณ'!Q41</f>
        <v>0.78265421618562536</v>
      </c>
      <c r="H57" s="53">
        <f>+'8.คำนวณ'!R41</f>
        <v>78.979711375212219</v>
      </c>
      <c r="I57" s="53">
        <f>+'8.คำนวณ'!S41</f>
        <v>772.63623657108985</v>
      </c>
      <c r="J57" s="14" t="str">
        <f t="shared" si="105"/>
        <v>บ้านแพง,รพช.</v>
      </c>
      <c r="K57" s="50">
        <f>+(C57-C61)*100/C61</f>
        <v>-8.6100457075933754</v>
      </c>
      <c r="L57" s="50">
        <f t="shared" ref="L57:Q57" si="129">+(D57-D61)*100/D61</f>
        <v>-27.014763629976468</v>
      </c>
      <c r="M57" s="50">
        <f t="shared" si="129"/>
        <v>-83.836678615160451</v>
      </c>
      <c r="N57" s="50">
        <f t="shared" si="129"/>
        <v>4.1844973601296935</v>
      </c>
      <c r="O57" s="50">
        <f t="shared" si="129"/>
        <v>-86.536165338910948</v>
      </c>
      <c r="P57" s="50">
        <f t="shared" si="129"/>
        <v>60.505398872990554</v>
      </c>
      <c r="Q57" s="50">
        <f t="shared" si="129"/>
        <v>27.621304925345409</v>
      </c>
      <c r="R57" s="14" t="str">
        <f t="shared" si="107"/>
        <v>บ้านแพง,รพช.</v>
      </c>
      <c r="S57" s="15">
        <f t="shared" si="108"/>
        <v>-8.6100457075933751E-2</v>
      </c>
      <c r="T57" s="15">
        <f t="shared" si="109"/>
        <v>-0.27014763629976468</v>
      </c>
      <c r="U57" s="15">
        <f t="shared" si="110"/>
        <v>-0.83836678615160454</v>
      </c>
      <c r="V57" s="15">
        <f t="shared" si="111"/>
        <v>4.1844973601296936E-2</v>
      </c>
      <c r="W57" s="15">
        <f t="shared" si="112"/>
        <v>-0.86536165338910953</v>
      </c>
      <c r="X57" s="15">
        <f t="shared" si="113"/>
        <v>0.60505398872990557</v>
      </c>
      <c r="Y57" s="15">
        <f t="shared" si="114"/>
        <v>0.27621304925345408</v>
      </c>
      <c r="Z57" s="14" t="str">
        <f t="shared" si="115"/>
        <v>บ้านแพง,รพช.</v>
      </c>
      <c r="AA57" s="16" t="str">
        <f>+IF(AND(C57&gt;C63),"OK","Not OK")</f>
        <v>OK</v>
      </c>
      <c r="AB57" s="16" t="str">
        <f t="shared" ref="AB57:AG57" si="130">+IF(AND(D57&gt;D63),"OK","Not OK")</f>
        <v>OK</v>
      </c>
      <c r="AC57" s="16" t="str">
        <f t="shared" si="130"/>
        <v>Not OK</v>
      </c>
      <c r="AD57" s="16" t="str">
        <f t="shared" si="130"/>
        <v>OK</v>
      </c>
      <c r="AE57" s="16" t="str">
        <f t="shared" si="130"/>
        <v>Not OK</v>
      </c>
      <c r="AF57" s="16" t="str">
        <f t="shared" si="130"/>
        <v>OK</v>
      </c>
      <c r="AG57" s="16" t="str">
        <f t="shared" si="130"/>
        <v>OK</v>
      </c>
    </row>
    <row r="58" spans="1:33" ht="13.5" customHeight="1">
      <c r="A58" s="311" t="s">
        <v>51</v>
      </c>
      <c r="B58" s="14" t="str">
        <f>+'8.คำนวณ'!G42</f>
        <v>นาหว้า,รพช.</v>
      </c>
      <c r="C58" s="53">
        <f>+'8.คำนวณ'!M42</f>
        <v>779.72351560012737</v>
      </c>
      <c r="D58" s="53">
        <f>+'8.คำนวณ'!N42</f>
        <v>203.97522047118753</v>
      </c>
      <c r="E58" s="53">
        <f>+'8.คำนวณ'!O42</f>
        <v>246.73057597366983</v>
      </c>
      <c r="F58" s="53">
        <f>+'8.คำนวณ'!P42</f>
        <v>1715.9219580419583</v>
      </c>
      <c r="G58" s="53">
        <f>+'8.คำนวณ'!Q42</f>
        <v>2.0052205557582625</v>
      </c>
      <c r="H58" s="53">
        <f>+'8.คำนวณ'!R42</f>
        <v>21.65517638699518</v>
      </c>
      <c r="I58" s="53">
        <f>+'8.คำนวณ'!S42</f>
        <v>534.50872598959984</v>
      </c>
      <c r="J58" s="14" t="str">
        <f t="shared" si="105"/>
        <v>นาหว้า,รพช.</v>
      </c>
      <c r="K58" s="50">
        <f>+(C58-C61)*100/C61</f>
        <v>-15.455732361690961</v>
      </c>
      <c r="L58" s="50">
        <f t="shared" ref="L58:Q58" si="131">+(D58-D61)*100/D61</f>
        <v>-5.9225653830244811</v>
      </c>
      <c r="M58" s="50">
        <f t="shared" si="131"/>
        <v>-63.150623779552994</v>
      </c>
      <c r="N58" s="50">
        <f t="shared" si="131"/>
        <v>-39.609012161942857</v>
      </c>
      <c r="O58" s="50">
        <f t="shared" si="131"/>
        <v>-65.504615622816601</v>
      </c>
      <c r="P58" s="50">
        <f t="shared" si="131"/>
        <v>-55.991574758394229</v>
      </c>
      <c r="Q58" s="50">
        <f t="shared" si="131"/>
        <v>-11.711750140649507</v>
      </c>
      <c r="R58" s="14" t="str">
        <f t="shared" si="107"/>
        <v>นาหว้า,รพช.</v>
      </c>
      <c r="S58" s="15">
        <f t="shared" si="108"/>
        <v>-0.1545573236169096</v>
      </c>
      <c r="T58" s="15">
        <f t="shared" si="109"/>
        <v>-5.9225653830244814E-2</v>
      </c>
      <c r="U58" s="15">
        <f t="shared" si="110"/>
        <v>-0.63150623779552995</v>
      </c>
      <c r="V58" s="15">
        <f t="shared" si="111"/>
        <v>-0.39609012161942858</v>
      </c>
      <c r="W58" s="15">
        <f t="shared" si="112"/>
        <v>-0.65504615622816598</v>
      </c>
      <c r="X58" s="15">
        <f t="shared" si="113"/>
        <v>-0.55991574758394225</v>
      </c>
      <c r="Y58" s="15">
        <f t="shared" si="114"/>
        <v>-0.11711750140649507</v>
      </c>
      <c r="Z58" s="14" t="str">
        <f t="shared" si="115"/>
        <v>นาหว้า,รพช.</v>
      </c>
      <c r="AA58" s="16" t="str">
        <f>+IF(AND(C58&gt;C63),"OK","Not OK")</f>
        <v>OK</v>
      </c>
      <c r="AB58" s="16" t="str">
        <f t="shared" ref="AB58:AG58" si="132">+IF(AND(D58&gt;D63),"OK","Not OK")</f>
        <v>OK</v>
      </c>
      <c r="AC58" s="16" t="str">
        <f t="shared" si="132"/>
        <v>Not OK</v>
      </c>
      <c r="AD58" s="16" t="str">
        <f t="shared" si="132"/>
        <v>OK</v>
      </c>
      <c r="AE58" s="16" t="str">
        <f t="shared" si="132"/>
        <v>Not OK</v>
      </c>
      <c r="AF58" s="16" t="str">
        <f t="shared" si="132"/>
        <v>OK</v>
      </c>
      <c r="AG58" s="16" t="str">
        <f t="shared" si="132"/>
        <v>OK</v>
      </c>
    </row>
    <row r="59" spans="1:33" ht="13.5" customHeight="1">
      <c r="A59" s="311" t="s">
        <v>53</v>
      </c>
      <c r="B59" s="14" t="str">
        <f>+'8.คำนวณ'!G43</f>
        <v>เอราวัณ,รพช.</v>
      </c>
      <c r="C59" s="53">
        <f>+'8.คำนวณ'!M43</f>
        <v>899.13743277148728</v>
      </c>
      <c r="D59" s="53">
        <f>+'8.คำนวณ'!N43</f>
        <v>107.17123648996397</v>
      </c>
      <c r="E59" s="53">
        <f>+'8.คำนวณ'!O43</f>
        <v>736.29016073478761</v>
      </c>
      <c r="F59" s="53">
        <f>+'8.คำนวณ'!P43</f>
        <v>1943.9455528846156</v>
      </c>
      <c r="G59" s="53">
        <f>+'8.คำนวณ'!Q43</f>
        <v>6.4714567508685157</v>
      </c>
      <c r="H59" s="53">
        <f>+'8.คำนวณ'!R43</f>
        <v>29.354457398575047</v>
      </c>
      <c r="I59" s="53">
        <f>+'8.คำนวณ'!S43</f>
        <v>497.19390729541942</v>
      </c>
      <c r="J59" s="14" t="str">
        <f t="shared" si="105"/>
        <v>เอราวัณ,รพช.</v>
      </c>
      <c r="K59" s="50">
        <f>+(C59-C61)*100/C61</f>
        <v>-2.5078579278874011</v>
      </c>
      <c r="L59" s="50">
        <f t="shared" ref="L59:Q59" si="133">+(D59-D61)*100/D61</f>
        <v>-50.570491011533463</v>
      </c>
      <c r="M59" s="50">
        <f t="shared" si="133"/>
        <v>9.9654269976859133</v>
      </c>
      <c r="N59" s="50">
        <f t="shared" si="133"/>
        <v>-31.583839409537148</v>
      </c>
      <c r="O59" s="50">
        <f t="shared" si="133"/>
        <v>11.327099385889079</v>
      </c>
      <c r="P59" s="50">
        <f t="shared" si="133"/>
        <v>-40.344820063026766</v>
      </c>
      <c r="Q59" s="50">
        <f t="shared" si="133"/>
        <v>-17.875279146146539</v>
      </c>
      <c r="R59" s="14" t="str">
        <f t="shared" si="107"/>
        <v>เอราวัณ,รพช.</v>
      </c>
      <c r="S59" s="15">
        <f t="shared" si="108"/>
        <v>-2.5078579278874011E-2</v>
      </c>
      <c r="T59" s="15">
        <f t="shared" si="109"/>
        <v>-0.50570491011533458</v>
      </c>
      <c r="U59" s="15">
        <f t="shared" si="110"/>
        <v>9.9654269976859139E-2</v>
      </c>
      <c r="V59" s="15">
        <f t="shared" si="111"/>
        <v>-0.31583839409537151</v>
      </c>
      <c r="W59" s="15">
        <f t="shared" si="112"/>
        <v>0.11327099385889079</v>
      </c>
      <c r="X59" s="15">
        <f t="shared" si="113"/>
        <v>-0.40344820063026765</v>
      </c>
      <c r="Y59" s="15">
        <f t="shared" si="114"/>
        <v>-0.17875279146146539</v>
      </c>
      <c r="Z59" s="14" t="str">
        <f t="shared" si="115"/>
        <v>เอราวัณ,รพช.</v>
      </c>
      <c r="AA59" s="16" t="str">
        <f>+IF(AND(C59&gt;C63),"OK","Not OK")</f>
        <v>OK</v>
      </c>
      <c r="AB59" s="16" t="str">
        <f t="shared" ref="AB59:AG59" si="134">+IF(AND(D59&gt;D63),"OK","Not OK")</f>
        <v>OK</v>
      </c>
      <c r="AC59" s="16" t="str">
        <f t="shared" si="134"/>
        <v>OK</v>
      </c>
      <c r="AD59" s="16" t="str">
        <f t="shared" si="134"/>
        <v>OK</v>
      </c>
      <c r="AE59" s="16" t="str">
        <f t="shared" si="134"/>
        <v>OK</v>
      </c>
      <c r="AF59" s="16" t="str">
        <f t="shared" si="134"/>
        <v>OK</v>
      </c>
      <c r="AG59" s="16" t="str">
        <f t="shared" si="134"/>
        <v>Not OK</v>
      </c>
    </row>
    <row r="60" spans="1:33" ht="13.5" customHeight="1">
      <c r="A60" s="311" t="s">
        <v>88</v>
      </c>
      <c r="B60" s="14" t="str">
        <f>+'8.คำนวณ'!G44</f>
        <v>นาวัง เฉลิมพระเกียรติ 80 พรรษา,รพช.</v>
      </c>
      <c r="C60" s="53">
        <f>+'8.คำนวณ'!M44</f>
        <v>911.31509343355253</v>
      </c>
      <c r="D60" s="53">
        <f>+'8.คำนวณ'!N44</f>
        <v>159.12381146257437</v>
      </c>
      <c r="E60" s="53">
        <f>+'8.คำนวณ'!O44</f>
        <v>440.29708520179372</v>
      </c>
      <c r="F60" s="53">
        <f>+'8.คำนวณ'!P44</f>
        <v>5744.2283438155137</v>
      </c>
      <c r="G60" s="53">
        <f>+'8.คำนวณ'!Q44</f>
        <v>3.5534854961421618</v>
      </c>
      <c r="H60" s="53">
        <f>+'8.คำนวณ'!R44</f>
        <v>38.66900072586499</v>
      </c>
      <c r="I60" s="53">
        <f>+'8.คำนวณ'!S44</f>
        <v>487.02958276786023</v>
      </c>
      <c r="J60" s="14" t="str">
        <f t="shared" si="105"/>
        <v>นาวัง เฉลิมพระเกียรติ 80 พรรษา,รพช.</v>
      </c>
      <c r="K60" s="50">
        <f>+(C60-C61)*100/C61</f>
        <v>-1.1874521922341155</v>
      </c>
      <c r="L60" s="50">
        <f t="shared" ref="L60:Q60" si="135">+(D60-D61)*100/D61</f>
        <v>-26.608928602732615</v>
      </c>
      <c r="M60" s="50">
        <f t="shared" si="135"/>
        <v>-34.241336415886515</v>
      </c>
      <c r="N60" s="50">
        <f t="shared" si="135"/>
        <v>102.16515233958168</v>
      </c>
      <c r="O60" s="50">
        <f t="shared" si="135"/>
        <v>-38.870141882313966</v>
      </c>
      <c r="P60" s="50">
        <f t="shared" si="135"/>
        <v>-21.415471423552738</v>
      </c>
      <c r="Q60" s="50">
        <f t="shared" si="135"/>
        <v>-19.554186112312944</v>
      </c>
      <c r="R60" s="14" t="str">
        <f t="shared" si="107"/>
        <v>นาวัง เฉลิมพระเกียรติ 80 พรรษา,รพช.</v>
      </c>
      <c r="S60" s="15">
        <f t="shared" si="108"/>
        <v>-1.1874521922341154E-2</v>
      </c>
      <c r="T60" s="15">
        <f t="shared" si="109"/>
        <v>-0.26608928602732612</v>
      </c>
      <c r="U60" s="15">
        <f t="shared" si="110"/>
        <v>-0.34241336415886514</v>
      </c>
      <c r="V60" s="15">
        <f t="shared" si="111"/>
        <v>1.0216515233958168</v>
      </c>
      <c r="W60" s="15">
        <f t="shared" si="112"/>
        <v>-0.38870141882313969</v>
      </c>
      <c r="X60" s="15">
        <f t="shared" si="113"/>
        <v>-0.21415471423552737</v>
      </c>
      <c r="Y60" s="15">
        <f t="shared" si="114"/>
        <v>-0.19554186112312943</v>
      </c>
      <c r="Z60" s="14" t="str">
        <f t="shared" si="115"/>
        <v>นาวัง เฉลิมพระเกียรติ 80 พรรษา,รพช.</v>
      </c>
      <c r="AA60" s="16" t="str">
        <f>+IF(AND(C60&gt;C63),"OK","Not OK")</f>
        <v>OK</v>
      </c>
      <c r="AB60" s="16" t="str">
        <f t="shared" ref="AB60:AG60" si="136">+IF(AND(D60&gt;D63),"OK","Not OK")</f>
        <v>OK</v>
      </c>
      <c r="AC60" s="16" t="str">
        <f t="shared" si="136"/>
        <v>OK</v>
      </c>
      <c r="AD60" s="16" t="str">
        <f t="shared" si="136"/>
        <v>OK</v>
      </c>
      <c r="AE60" s="16" t="str">
        <f t="shared" si="136"/>
        <v>OK</v>
      </c>
      <c r="AF60" s="16" t="str">
        <f t="shared" si="136"/>
        <v>OK</v>
      </c>
      <c r="AG60" s="16" t="str">
        <f t="shared" si="136"/>
        <v>Not OK</v>
      </c>
    </row>
    <row r="61" spans="1:33" ht="13.5" customHeight="1">
      <c r="B61" s="18" t="s">
        <v>144</v>
      </c>
      <c r="C61" s="19">
        <f>AVERAGE(C49:C60)</f>
        <v>922.26656801367324</v>
      </c>
      <c r="D61" s="19">
        <f t="shared" ref="D61:I61" si="137">AVERAGE(D49:D60)</f>
        <v>216.81630807817737</v>
      </c>
      <c r="E61" s="19">
        <f t="shared" si="137"/>
        <v>669.56513591338296</v>
      </c>
      <c r="F61" s="19">
        <f t="shared" si="137"/>
        <v>2841.3543468494486</v>
      </c>
      <c r="G61" s="19">
        <f t="shared" si="137"/>
        <v>5.8130111954473369</v>
      </c>
      <c r="H61" s="19">
        <f t="shared" si="137"/>
        <v>49.206887699590474</v>
      </c>
      <c r="I61" s="19">
        <f t="shared" si="137"/>
        <v>605.4132082594349</v>
      </c>
      <c r="J61" s="23"/>
      <c r="R61" s="23"/>
      <c r="Z61" s="23"/>
    </row>
    <row r="62" spans="1:33" ht="13.5" customHeight="1">
      <c r="B62" s="20" t="s">
        <v>268</v>
      </c>
      <c r="C62" s="21">
        <f>+STDEV(C49:C61)</f>
        <v>156.64215934751735</v>
      </c>
      <c r="D62" s="21">
        <f t="shared" ref="D62:I62" si="138">+STDEV(D49:D61)</f>
        <v>142.01483112207964</v>
      </c>
      <c r="E62" s="21">
        <f t="shared" si="138"/>
        <v>383.51252144205284</v>
      </c>
      <c r="F62" s="21">
        <f t="shared" si="138"/>
        <v>1141.9910483418987</v>
      </c>
      <c r="G62" s="21">
        <f t="shared" si="138"/>
        <v>2.7373995232400561</v>
      </c>
      <c r="H62" s="21">
        <f t="shared" si="138"/>
        <v>42.169747273622939</v>
      </c>
      <c r="I62" s="21">
        <f t="shared" si="138"/>
        <v>104.0874228084901</v>
      </c>
      <c r="J62" s="23"/>
      <c r="K62" s="51"/>
      <c r="L62" s="51"/>
      <c r="M62" s="51"/>
      <c r="N62" s="51"/>
      <c r="O62" s="51"/>
      <c r="P62" s="51"/>
      <c r="Q62" s="51"/>
      <c r="R62" s="23"/>
      <c r="S62" s="61"/>
      <c r="T62" s="61"/>
      <c r="U62" s="61"/>
      <c r="V62" s="61"/>
      <c r="W62" s="61"/>
      <c r="X62" s="61"/>
      <c r="Y62" s="61"/>
      <c r="Z62" s="23"/>
      <c r="AA62" s="26"/>
      <c r="AB62" s="26"/>
      <c r="AC62" s="26"/>
      <c r="AD62" s="26"/>
      <c r="AE62" s="26"/>
      <c r="AF62" s="26"/>
      <c r="AG62" s="26"/>
    </row>
    <row r="63" spans="1:33" ht="13.5" customHeight="1">
      <c r="B63" s="20" t="s">
        <v>145</v>
      </c>
      <c r="C63" s="21">
        <f>+C61-C62</f>
        <v>765.62440866615589</v>
      </c>
      <c r="D63" s="21">
        <f t="shared" ref="D63:I63" si="139">+D61-D62</f>
        <v>74.80147695609773</v>
      </c>
      <c r="E63" s="21">
        <f t="shared" si="139"/>
        <v>286.05261447133012</v>
      </c>
      <c r="F63" s="21">
        <f t="shared" si="139"/>
        <v>1699.3632985075499</v>
      </c>
      <c r="G63" s="21">
        <f t="shared" si="139"/>
        <v>3.0756116722072808</v>
      </c>
      <c r="H63" s="21">
        <f t="shared" si="139"/>
        <v>7.0371404259675359</v>
      </c>
      <c r="I63" s="21">
        <f t="shared" si="139"/>
        <v>501.32578545094481</v>
      </c>
      <c r="J63" s="23"/>
      <c r="K63" s="51"/>
      <c r="L63" s="51"/>
      <c r="M63" s="51"/>
      <c r="N63" s="51"/>
      <c r="O63" s="51"/>
      <c r="P63" s="51"/>
      <c r="Q63" s="51"/>
      <c r="R63" s="23"/>
      <c r="S63" s="61"/>
      <c r="T63" s="61"/>
      <c r="U63" s="61"/>
      <c r="V63" s="61"/>
      <c r="W63" s="61"/>
      <c r="X63" s="61"/>
      <c r="Y63" s="61"/>
      <c r="Z63" s="23"/>
      <c r="AA63" s="26"/>
      <c r="AB63" s="26"/>
      <c r="AC63" s="26"/>
      <c r="AD63" s="26"/>
      <c r="AE63" s="26"/>
      <c r="AF63" s="26"/>
      <c r="AG63" s="26"/>
    </row>
    <row r="64" spans="1:33" ht="13.5" customHeight="1">
      <c r="B64" s="371" t="s">
        <v>149</v>
      </c>
      <c r="C64" s="372" t="s">
        <v>135</v>
      </c>
      <c r="D64" s="373"/>
      <c r="E64" s="373"/>
      <c r="F64" s="373"/>
      <c r="G64" s="373"/>
      <c r="H64" s="373"/>
      <c r="I64" s="374"/>
      <c r="J64" s="371" t="s">
        <v>149</v>
      </c>
      <c r="K64" s="368" t="s">
        <v>4</v>
      </c>
      <c r="L64" s="369"/>
      <c r="M64" s="369"/>
      <c r="N64" s="369"/>
      <c r="O64" s="369"/>
      <c r="P64" s="369"/>
      <c r="Q64" s="370"/>
      <c r="R64" s="371" t="s">
        <v>149</v>
      </c>
      <c r="S64" s="375" t="s">
        <v>4</v>
      </c>
      <c r="T64" s="376"/>
      <c r="U64" s="376"/>
      <c r="V64" s="376"/>
      <c r="W64" s="376"/>
      <c r="X64" s="376"/>
      <c r="Y64" s="377"/>
      <c r="Z64" s="371" t="s">
        <v>149</v>
      </c>
      <c r="AA64" s="372" t="s">
        <v>136</v>
      </c>
      <c r="AB64" s="373"/>
      <c r="AC64" s="373"/>
      <c r="AD64" s="373"/>
      <c r="AE64" s="373"/>
      <c r="AF64" s="373"/>
      <c r="AG64" s="374"/>
    </row>
    <row r="65" spans="1:33" ht="13.5" customHeight="1">
      <c r="B65" s="371"/>
      <c r="C65" s="12" t="s">
        <v>137</v>
      </c>
      <c r="D65" s="13" t="s">
        <v>253</v>
      </c>
      <c r="E65" s="12" t="s">
        <v>139</v>
      </c>
      <c r="F65" s="12" t="s">
        <v>140</v>
      </c>
      <c r="G65" s="12" t="s">
        <v>141</v>
      </c>
      <c r="H65" s="12" t="s">
        <v>142</v>
      </c>
      <c r="I65" s="12" t="s">
        <v>143</v>
      </c>
      <c r="J65" s="371"/>
      <c r="K65" s="45" t="s">
        <v>137</v>
      </c>
      <c r="L65" s="46" t="s">
        <v>253</v>
      </c>
      <c r="M65" s="45" t="s">
        <v>139</v>
      </c>
      <c r="N65" s="45" t="s">
        <v>140</v>
      </c>
      <c r="O65" s="45" t="s">
        <v>141</v>
      </c>
      <c r="P65" s="45" t="s">
        <v>142</v>
      </c>
      <c r="Q65" s="45" t="s">
        <v>143</v>
      </c>
      <c r="R65" s="371"/>
      <c r="S65" s="57" t="s">
        <v>137</v>
      </c>
      <c r="T65" s="58" t="s">
        <v>253</v>
      </c>
      <c r="U65" s="57" t="s">
        <v>139</v>
      </c>
      <c r="V65" s="57" t="s">
        <v>140</v>
      </c>
      <c r="W65" s="57" t="s">
        <v>141</v>
      </c>
      <c r="X65" s="57" t="s">
        <v>142</v>
      </c>
      <c r="Y65" s="57" t="s">
        <v>143</v>
      </c>
      <c r="Z65" s="371"/>
      <c r="AA65" s="12" t="s">
        <v>137</v>
      </c>
      <c r="AB65" s="13" t="s">
        <v>253</v>
      </c>
      <c r="AC65" s="12" t="s">
        <v>139</v>
      </c>
      <c r="AD65" s="12" t="s">
        <v>140</v>
      </c>
      <c r="AE65" s="12" t="s">
        <v>141</v>
      </c>
      <c r="AF65" s="12" t="s">
        <v>142</v>
      </c>
      <c r="AG65" s="12" t="s">
        <v>143</v>
      </c>
    </row>
    <row r="66" spans="1:33" ht="13.5" customHeight="1">
      <c r="A66" s="311" t="s">
        <v>45</v>
      </c>
      <c r="B66" s="14" t="str">
        <f>+'8.คำนวณ'!G45</f>
        <v>ศรีธาตุ,รพช.</v>
      </c>
      <c r="C66" s="53">
        <f>+'8.คำนวณ'!M45</f>
        <v>703.98671161110644</v>
      </c>
      <c r="D66" s="53">
        <f>+'8.คำนวณ'!N45</f>
        <v>134.22433314032043</v>
      </c>
      <c r="E66" s="53">
        <f>+'8.คำนวณ'!O45</f>
        <v>411.1041193181818</v>
      </c>
      <c r="F66" s="53">
        <f>+'8.คำนวณ'!P45</f>
        <v>1667.1400779799483</v>
      </c>
      <c r="G66" s="53">
        <f>+'8.คำนวณ'!Q45</f>
        <v>4.9556924217768348</v>
      </c>
      <c r="H66" s="53">
        <f>+'8.คำนวณ'!R45</f>
        <v>16.731126537170166</v>
      </c>
      <c r="I66" s="53">
        <f>+'8.คำนวณ'!S45</f>
        <v>559.22850856150217</v>
      </c>
      <c r="J66" s="14" t="str">
        <f t="shared" ref="J66:J71" si="140">+B66</f>
        <v>ศรีธาตุ,รพช.</v>
      </c>
      <c r="K66" s="50">
        <f>+(C66-C72)*100/C72</f>
        <v>-22.779044617369252</v>
      </c>
      <c r="L66" s="50">
        <f t="shared" ref="L66:Q66" si="141">+(D66-D72)*100/D72</f>
        <v>-51.542322782954827</v>
      </c>
      <c r="M66" s="50">
        <f t="shared" si="141"/>
        <v>-60.201354011059706</v>
      </c>
      <c r="N66" s="50">
        <f t="shared" si="141"/>
        <v>-72.358606894714583</v>
      </c>
      <c r="O66" s="50">
        <f t="shared" si="141"/>
        <v>-43.102911505002211</v>
      </c>
      <c r="P66" s="50">
        <f t="shared" si="141"/>
        <v>-59.564634884064162</v>
      </c>
      <c r="Q66" s="50">
        <f t="shared" si="141"/>
        <v>-10.571759885317219</v>
      </c>
      <c r="R66" s="14" t="str">
        <f t="shared" ref="R66:R71" si="142">+J66</f>
        <v>ศรีธาตุ,รพช.</v>
      </c>
      <c r="S66" s="15">
        <f t="shared" ref="S66:S71" si="143">+K66/100</f>
        <v>-0.22779044617369251</v>
      </c>
      <c r="T66" s="15">
        <f t="shared" ref="T66:Y66" si="144">+L66/100</f>
        <v>-0.5154232278295483</v>
      </c>
      <c r="U66" s="15">
        <f t="shared" si="144"/>
        <v>-0.60201354011059705</v>
      </c>
      <c r="V66" s="15">
        <f t="shared" si="144"/>
        <v>-0.72358606894714583</v>
      </c>
      <c r="W66" s="15">
        <f t="shared" si="144"/>
        <v>-0.43102911505002212</v>
      </c>
      <c r="X66" s="15">
        <f t="shared" si="144"/>
        <v>-0.5956463488406416</v>
      </c>
      <c r="Y66" s="15">
        <f t="shared" si="144"/>
        <v>-0.10571759885317218</v>
      </c>
      <c r="Z66" s="14" t="str">
        <f t="shared" ref="Z66:Z71" si="145">+R66</f>
        <v>ศรีธาตุ,รพช.</v>
      </c>
      <c r="AA66" s="16" t="str">
        <f>+IF(AND(C66&gt;C74),"OK","Not OK")</f>
        <v>Not OK</v>
      </c>
      <c r="AB66" s="16" t="str">
        <f t="shared" ref="AB66:AF66" si="146">+IF(AND(D66&gt;D74),"OK","Not OK")</f>
        <v>Not OK</v>
      </c>
      <c r="AC66" s="16" t="str">
        <f t="shared" si="146"/>
        <v>OK</v>
      </c>
      <c r="AD66" s="16" t="str">
        <f t="shared" si="146"/>
        <v>OK</v>
      </c>
      <c r="AE66" s="16" t="str">
        <f t="shared" si="146"/>
        <v>OK</v>
      </c>
      <c r="AF66" s="16" t="str">
        <f t="shared" si="146"/>
        <v>OK</v>
      </c>
      <c r="AG66" s="16" t="str">
        <f>+IF(AND(I66&gt;I74),"OK","Not OK")</f>
        <v>OK</v>
      </c>
    </row>
    <row r="67" spans="1:33" ht="13.5" customHeight="1">
      <c r="A67" s="311" t="s">
        <v>55</v>
      </c>
      <c r="B67" s="14" t="str">
        <f>+'8.คำนวณ'!G46</f>
        <v>ปากคาด,รพช.</v>
      </c>
      <c r="C67" s="53">
        <f>+'8.คำนวณ'!M46</f>
        <v>904.43117205449312</v>
      </c>
      <c r="D67" s="53">
        <f>+'8.คำนวณ'!N46</f>
        <v>308.72615053554671</v>
      </c>
      <c r="E67" s="53">
        <f>+'8.คำนวณ'!O46</f>
        <v>916.32987411487034</v>
      </c>
      <c r="F67" s="53">
        <f>+'8.คำนวณ'!P46</f>
        <v>4380.3531063432829</v>
      </c>
      <c r="G67" s="53">
        <f>+'8.คำนวณ'!Q46</f>
        <v>16.152289922614425</v>
      </c>
      <c r="H67" s="53">
        <f>+'8.คำนวณ'!R46</f>
        <v>47.637717269353587</v>
      </c>
      <c r="I67" s="53">
        <f>+'8.คำนวณ'!S46</f>
        <v>597.87709931074653</v>
      </c>
      <c r="J67" s="14" t="str">
        <f t="shared" si="140"/>
        <v>ปากคาด,รพช.</v>
      </c>
      <c r="K67" s="50">
        <f>+(C67-C72)*100/C72</f>
        <v>-0.7921058281825093</v>
      </c>
      <c r="L67" s="50">
        <f t="shared" ref="L67:Q67" si="147">+(D67-D72)*100/D72</f>
        <v>11.456334340456873</v>
      </c>
      <c r="M67" s="50">
        <f t="shared" si="147"/>
        <v>-11.290871204425173</v>
      </c>
      <c r="N67" s="50">
        <f t="shared" si="147"/>
        <v>-27.373192120063106</v>
      </c>
      <c r="O67" s="50">
        <f t="shared" si="147"/>
        <v>85.446995274647264</v>
      </c>
      <c r="P67" s="50">
        <f t="shared" si="147"/>
        <v>15.129634982835528</v>
      </c>
      <c r="Q67" s="50">
        <f t="shared" si="147"/>
        <v>-4.3913248740405679</v>
      </c>
      <c r="R67" s="14" t="str">
        <f t="shared" si="142"/>
        <v>ปากคาด,รพช.</v>
      </c>
      <c r="S67" s="15">
        <f t="shared" si="143"/>
        <v>-7.9210582818250927E-3</v>
      </c>
      <c r="T67" s="15">
        <f t="shared" ref="T67:Y71" si="148">+L67/100</f>
        <v>0.11456334340456874</v>
      </c>
      <c r="U67" s="15">
        <f t="shared" si="148"/>
        <v>-0.11290871204425174</v>
      </c>
      <c r="V67" s="15">
        <f t="shared" si="148"/>
        <v>-0.27373192120063106</v>
      </c>
      <c r="W67" s="15">
        <f t="shared" si="148"/>
        <v>0.85446995274647264</v>
      </c>
      <c r="X67" s="15">
        <f t="shared" si="148"/>
        <v>0.15129634982835527</v>
      </c>
      <c r="Y67" s="15">
        <f t="shared" si="148"/>
        <v>-4.3913248740405676E-2</v>
      </c>
      <c r="Z67" s="14" t="str">
        <f t="shared" si="145"/>
        <v>ปากคาด,รพช.</v>
      </c>
      <c r="AA67" s="16" t="str">
        <f>+IF(AND(C67&gt;C74),"OK","Not OK")</f>
        <v>OK</v>
      </c>
      <c r="AB67" s="16" t="str">
        <f t="shared" ref="AB67:AG67" si="149">+IF(AND(D67&gt;D74),"OK","Not OK")</f>
        <v>OK</v>
      </c>
      <c r="AC67" s="16" t="str">
        <f t="shared" si="149"/>
        <v>OK</v>
      </c>
      <c r="AD67" s="16" t="str">
        <f t="shared" si="149"/>
        <v>OK</v>
      </c>
      <c r="AE67" s="16" t="str">
        <f t="shared" si="149"/>
        <v>OK</v>
      </c>
      <c r="AF67" s="16" t="str">
        <f t="shared" si="149"/>
        <v>OK</v>
      </c>
      <c r="AG67" s="16" t="str">
        <f t="shared" si="149"/>
        <v>OK</v>
      </c>
    </row>
    <row r="68" spans="1:33" ht="13.2" customHeight="1">
      <c r="A68" s="311" t="s">
        <v>55</v>
      </c>
      <c r="B68" s="14" t="str">
        <f>+'8.คำนวณ'!G47</f>
        <v>บึงโขงหลง,รพช.</v>
      </c>
      <c r="C68" s="53">
        <f>+'8.คำนวณ'!M47</f>
        <v>1228.9176642054576</v>
      </c>
      <c r="D68" s="53">
        <f>+'8.คำนวณ'!N47</f>
        <v>297.00261444622794</v>
      </c>
      <c r="E68" s="53">
        <f>+'8.คำนวณ'!O47</f>
        <v>3777.9039931740608</v>
      </c>
      <c r="F68" s="53">
        <f>+'8.คำนวณ'!P47</f>
        <v>19149.692544080604</v>
      </c>
      <c r="G68" s="53">
        <f>+'8.คำนวณ'!Q47</f>
        <v>12.966120778704807</v>
      </c>
      <c r="H68" s="53">
        <f>+'8.คำนวณ'!R47</f>
        <v>95.987986756720957</v>
      </c>
      <c r="I68" s="53">
        <f>+'8.คำนวณ'!S47</f>
        <v>549.94275762439804</v>
      </c>
      <c r="J68" s="14" t="str">
        <f t="shared" si="140"/>
        <v>บึงโขงหลง,รพช.</v>
      </c>
      <c r="K68" s="50">
        <f>+(C68-C72)*100/C72</f>
        <v>34.801118474747192</v>
      </c>
      <c r="L68" s="50">
        <f t="shared" ref="L68:Q68" si="150">+(D68-D72)*100/D72</f>
        <v>7.2239026019829522</v>
      </c>
      <c r="M68" s="50">
        <f t="shared" si="150"/>
        <v>265.73572615595202</v>
      </c>
      <c r="N68" s="50">
        <f t="shared" si="150"/>
        <v>217.50432159105671</v>
      </c>
      <c r="O68" s="50">
        <f t="shared" si="150"/>
        <v>48.866083403595624</v>
      </c>
      <c r="P68" s="50">
        <f t="shared" si="150"/>
        <v>131.98134821518687</v>
      </c>
      <c r="Q68" s="50">
        <f t="shared" si="150"/>
        <v>-12.056677681415524</v>
      </c>
      <c r="R68" s="14" t="str">
        <f t="shared" si="142"/>
        <v>บึงโขงหลง,รพช.</v>
      </c>
      <c r="S68" s="15">
        <f t="shared" si="143"/>
        <v>0.34801118474747189</v>
      </c>
      <c r="T68" s="15">
        <f t="shared" si="148"/>
        <v>7.2239026019829525E-2</v>
      </c>
      <c r="U68" s="15">
        <f t="shared" si="148"/>
        <v>2.65735726155952</v>
      </c>
      <c r="V68" s="15">
        <f t="shared" si="148"/>
        <v>2.1750432159105673</v>
      </c>
      <c r="W68" s="15">
        <f t="shared" si="148"/>
        <v>0.48866083403595623</v>
      </c>
      <c r="X68" s="15">
        <f t="shared" si="148"/>
        <v>1.3198134821518688</v>
      </c>
      <c r="Y68" s="15">
        <f t="shared" si="148"/>
        <v>-0.12056677681415523</v>
      </c>
      <c r="Z68" s="14" t="str">
        <f t="shared" si="145"/>
        <v>บึงโขงหลง,รพช.</v>
      </c>
      <c r="AA68" s="16" t="str">
        <f>+IF(AND(C68&gt;C74),"OK","Not OK")</f>
        <v>OK</v>
      </c>
      <c r="AB68" s="16" t="str">
        <f t="shared" ref="AB68:AG68" si="151">+IF(AND(D68&gt;D74),"OK","Not OK")</f>
        <v>OK</v>
      </c>
      <c r="AC68" s="16" t="str">
        <f t="shared" si="151"/>
        <v>OK</v>
      </c>
      <c r="AD68" s="16" t="str">
        <f t="shared" si="151"/>
        <v>OK</v>
      </c>
      <c r="AE68" s="16" t="str">
        <f t="shared" si="151"/>
        <v>OK</v>
      </c>
      <c r="AF68" s="16" t="str">
        <f t="shared" si="151"/>
        <v>OK</v>
      </c>
      <c r="AG68" s="16" t="str">
        <f t="shared" si="151"/>
        <v>OK</v>
      </c>
    </row>
    <row r="69" spans="1:33" ht="13.5" customHeight="1">
      <c r="A69" s="311" t="s">
        <v>49</v>
      </c>
      <c r="B69" s="14" t="str">
        <f>+'8.คำนวณ'!G48</f>
        <v>โคกศรีสุพรรณ,รพช.</v>
      </c>
      <c r="C69" s="53">
        <f>+'8.คำนวณ'!M48</f>
        <v>1068.297021576931</v>
      </c>
      <c r="D69" s="53">
        <f>+'8.คำนวณ'!N48</f>
        <v>328.37539181286553</v>
      </c>
      <c r="E69" s="53">
        <f>+'8.คำนวณ'!O48</f>
        <v>676.61501978518947</v>
      </c>
      <c r="F69" s="53">
        <f>+'8.คำนวณ'!P48</f>
        <v>4801.5279128856619</v>
      </c>
      <c r="G69" s="53">
        <f>+'8.คำนวณ'!Q48</f>
        <v>7.3490689364668969</v>
      </c>
      <c r="H69" s="53">
        <f>+'8.คำนวณ'!R48</f>
        <v>42.715647967928419</v>
      </c>
      <c r="I69" s="53">
        <f>+'8.คำนวณ'!S48</f>
        <v>932.8452377495463</v>
      </c>
      <c r="J69" s="14" t="str">
        <f t="shared" si="140"/>
        <v>โคกศรีสุพรรณ,รพช.</v>
      </c>
      <c r="K69" s="50">
        <f>+(C69-C72)*100/C72</f>
        <v>17.182491200431951</v>
      </c>
      <c r="L69" s="50">
        <f t="shared" ref="L69:Q69" si="152">+(D69-D72)*100/D72</f>
        <v>18.550104665847538</v>
      </c>
      <c r="M69" s="50">
        <f t="shared" si="152"/>
        <v>-34.497465780952496</v>
      </c>
      <c r="N69" s="50">
        <f t="shared" si="152"/>
        <v>-20.390060619927429</v>
      </c>
      <c r="O69" s="50">
        <f t="shared" si="152"/>
        <v>-15.624177199424654</v>
      </c>
      <c r="P69" s="50">
        <f t="shared" si="152"/>
        <v>3.2341018944384627</v>
      </c>
      <c r="Q69" s="50">
        <f t="shared" si="152"/>
        <v>49.174633685775717</v>
      </c>
      <c r="R69" s="14" t="str">
        <f t="shared" si="142"/>
        <v>โคกศรีสุพรรณ,รพช.</v>
      </c>
      <c r="S69" s="15">
        <f t="shared" si="143"/>
        <v>0.17182491200431951</v>
      </c>
      <c r="T69" s="15">
        <f t="shared" si="148"/>
        <v>0.18550104665847539</v>
      </c>
      <c r="U69" s="15">
        <f t="shared" si="148"/>
        <v>-0.34497465780952496</v>
      </c>
      <c r="V69" s="15">
        <f t="shared" si="148"/>
        <v>-0.20390060619927428</v>
      </c>
      <c r="W69" s="15">
        <f t="shared" si="148"/>
        <v>-0.15624177199424655</v>
      </c>
      <c r="X69" s="15">
        <f t="shared" si="148"/>
        <v>3.2341018944384625E-2</v>
      </c>
      <c r="Y69" s="15">
        <f t="shared" si="148"/>
        <v>0.49174633685775715</v>
      </c>
      <c r="Z69" s="14" t="str">
        <f t="shared" si="145"/>
        <v>โคกศรีสุพรรณ,รพช.</v>
      </c>
      <c r="AA69" s="16" t="str">
        <f>+IF(AND(C69&gt;C74),"OK","Not OK")</f>
        <v>OK</v>
      </c>
      <c r="AB69" s="16" t="str">
        <f t="shared" ref="AB69:AG69" si="153">+IF(AND(D69&gt;D74),"OK","Not OK")</f>
        <v>OK</v>
      </c>
      <c r="AC69" s="16" t="str">
        <f t="shared" si="153"/>
        <v>OK</v>
      </c>
      <c r="AD69" s="16" t="str">
        <f t="shared" si="153"/>
        <v>OK</v>
      </c>
      <c r="AE69" s="16" t="str">
        <f t="shared" si="153"/>
        <v>OK</v>
      </c>
      <c r="AF69" s="16" t="str">
        <f t="shared" si="153"/>
        <v>OK</v>
      </c>
      <c r="AG69" s="16" t="str">
        <f t="shared" si="153"/>
        <v>OK</v>
      </c>
    </row>
    <row r="70" spans="1:33" ht="13.5" customHeight="1">
      <c r="A70" s="311" t="s">
        <v>51</v>
      </c>
      <c r="B70" s="14" t="str">
        <f>+'8.คำนวณ'!G49</f>
        <v>เรณูนคร,รพช.</v>
      </c>
      <c r="C70" s="53">
        <f>+'8.คำนวณ'!M49</f>
        <v>783.39754701954314</v>
      </c>
      <c r="D70" s="53">
        <f>+'8.คำนวณ'!N49</f>
        <v>373.99932886111623</v>
      </c>
      <c r="E70" s="53">
        <f>+'8.คำนวณ'!O49</f>
        <v>347.44797434763376</v>
      </c>
      <c r="F70" s="53">
        <f>+'8.คำนวณ'!P49</f>
        <v>3875.4472362869196</v>
      </c>
      <c r="G70" s="53">
        <f>+'8.คำนวณ'!Q49</f>
        <v>5.4076598612832392</v>
      </c>
      <c r="H70" s="53">
        <f>+'8.คำนวณ'!R49</f>
        <v>21.570499858674147</v>
      </c>
      <c r="I70" s="53">
        <f>+'8.คำนวณ'!S49</f>
        <v>678.63448171292043</v>
      </c>
      <c r="J70" s="14" t="str">
        <f t="shared" si="140"/>
        <v>เรณูนคร,รพช.</v>
      </c>
      <c r="K70" s="50">
        <f>+(C70-C72)*100/C72</f>
        <v>-14.068396423543911</v>
      </c>
      <c r="L70" s="50">
        <f t="shared" ref="L70:Q70" si="154">+(D70-D72)*100/D72</f>
        <v>35.021261296915924</v>
      </c>
      <c r="M70" s="50">
        <f t="shared" si="154"/>
        <v>-66.363852170662696</v>
      </c>
      <c r="N70" s="50">
        <f t="shared" si="154"/>
        <v>-35.744595231135065</v>
      </c>
      <c r="O70" s="50">
        <f t="shared" si="154"/>
        <v>-37.913801848105216</v>
      </c>
      <c r="P70" s="50">
        <f t="shared" si="154"/>
        <v>-47.868959356621204</v>
      </c>
      <c r="Q70" s="50">
        <f t="shared" si="154"/>
        <v>8.5228783075388534</v>
      </c>
      <c r="R70" s="14" t="str">
        <f t="shared" si="142"/>
        <v>เรณูนคร,รพช.</v>
      </c>
      <c r="S70" s="15">
        <f t="shared" si="143"/>
        <v>-0.14068396423543911</v>
      </c>
      <c r="T70" s="15">
        <f t="shared" si="148"/>
        <v>0.35021261296915923</v>
      </c>
      <c r="U70" s="15">
        <f t="shared" si="148"/>
        <v>-0.66363852170662696</v>
      </c>
      <c r="V70" s="15">
        <f t="shared" si="148"/>
        <v>-0.35744595231135068</v>
      </c>
      <c r="W70" s="15">
        <f t="shared" si="148"/>
        <v>-0.37913801848105216</v>
      </c>
      <c r="X70" s="15">
        <f t="shared" si="148"/>
        <v>-0.47868959356621205</v>
      </c>
      <c r="Y70" s="15">
        <f t="shared" si="148"/>
        <v>8.5228783075388531E-2</v>
      </c>
      <c r="Z70" s="14" t="str">
        <f t="shared" si="145"/>
        <v>เรณูนคร,รพช.</v>
      </c>
      <c r="AA70" s="16" t="str">
        <f>+IF(AND(C70&gt;C74),"OK","Not OK")</f>
        <v>OK</v>
      </c>
      <c r="AB70" s="16" t="str">
        <f t="shared" ref="AB70:AG70" si="155">+IF(AND(D70&gt;D74),"OK","Not OK")</f>
        <v>OK</v>
      </c>
      <c r="AC70" s="16" t="str">
        <f t="shared" si="155"/>
        <v>OK</v>
      </c>
      <c r="AD70" s="16" t="str">
        <f t="shared" si="155"/>
        <v>OK</v>
      </c>
      <c r="AE70" s="16" t="str">
        <f t="shared" si="155"/>
        <v>OK</v>
      </c>
      <c r="AF70" s="16" t="str">
        <f t="shared" si="155"/>
        <v>OK</v>
      </c>
      <c r="AG70" s="16" t="str">
        <f t="shared" si="155"/>
        <v>OK</v>
      </c>
    </row>
    <row r="71" spans="1:33" ht="13.5" customHeight="1">
      <c r="A71" s="311" t="s">
        <v>51</v>
      </c>
      <c r="B71" s="14" t="str">
        <f>+'8.คำนวณ'!G50</f>
        <v>โพนสวรรค์,รพช.</v>
      </c>
      <c r="C71" s="53">
        <f>+'8.คำนวณ'!M50</f>
        <v>780.88442776086356</v>
      </c>
      <c r="D71" s="53">
        <f>+'8.คำนวณ'!N50</f>
        <v>219.62967709198264</v>
      </c>
      <c r="E71" s="53">
        <f>+'8.คำนวณ'!O50</f>
        <v>68.359406873614191</v>
      </c>
      <c r="F71" s="53">
        <f>+'8.คำนวณ'!P50</f>
        <v>2313.7419165378669</v>
      </c>
      <c r="G71" s="53">
        <f>+'8.คำนวณ'!Q50</f>
        <v>5.4287042297164696</v>
      </c>
      <c r="H71" s="53">
        <f>+'8.คำนวณ'!R50</f>
        <v>23.62177434626177</v>
      </c>
      <c r="I71" s="53">
        <f>+'8.คำนวณ'!S50</f>
        <v>433.49817326321619</v>
      </c>
      <c r="J71" s="14" t="str">
        <f t="shared" si="140"/>
        <v>โพนสวรรค์,รพช.</v>
      </c>
      <c r="K71" s="50">
        <f>+(C71-C72)*100/C72</f>
        <v>-14.344062806083432</v>
      </c>
      <c r="L71" s="50">
        <f t="shared" ref="L71:Q71" si="156">+(D71-D72)*100/D72</f>
        <v>-20.709280122248423</v>
      </c>
      <c r="M71" s="50">
        <f t="shared" si="156"/>
        <v>-93.382182988851952</v>
      </c>
      <c r="N71" s="50">
        <f t="shared" si="156"/>
        <v>-61.637866725216561</v>
      </c>
      <c r="O71" s="50">
        <f t="shared" si="156"/>
        <v>-37.672188125710889</v>
      </c>
      <c r="P71" s="50">
        <f t="shared" si="156"/>
        <v>-42.911490851775469</v>
      </c>
      <c r="Q71" s="50">
        <f t="shared" si="156"/>
        <v>-30.677749552541297</v>
      </c>
      <c r="R71" s="14" t="str">
        <f t="shared" si="142"/>
        <v>โพนสวรรค์,รพช.</v>
      </c>
      <c r="S71" s="15">
        <f t="shared" si="143"/>
        <v>-0.14344062806083432</v>
      </c>
      <c r="T71" s="15">
        <f t="shared" si="148"/>
        <v>-0.20709280122248422</v>
      </c>
      <c r="U71" s="15">
        <f t="shared" si="148"/>
        <v>-0.93382182988851947</v>
      </c>
      <c r="V71" s="15">
        <f t="shared" si="148"/>
        <v>-0.61637866725216561</v>
      </c>
      <c r="W71" s="15">
        <f t="shared" si="148"/>
        <v>-0.37672188125710887</v>
      </c>
      <c r="X71" s="15">
        <f t="shared" si="148"/>
        <v>-0.42911490851775469</v>
      </c>
      <c r="Y71" s="15">
        <f t="shared" si="148"/>
        <v>-0.30677749552541295</v>
      </c>
      <c r="Z71" s="14" t="str">
        <f t="shared" si="145"/>
        <v>โพนสวรรค์,รพช.</v>
      </c>
      <c r="AA71" s="16" t="str">
        <f>+IF(AND(C71&gt;C74),"OK","Not OK")</f>
        <v>OK</v>
      </c>
      <c r="AB71" s="16" t="str">
        <f t="shared" ref="AB71:AG71" si="157">+IF(AND(D71&gt;D74),"OK","Not OK")</f>
        <v>OK</v>
      </c>
      <c r="AC71" s="16" t="str">
        <f t="shared" si="157"/>
        <v>OK</v>
      </c>
      <c r="AD71" s="16" t="str">
        <f t="shared" si="157"/>
        <v>OK</v>
      </c>
      <c r="AE71" s="16" t="str">
        <f t="shared" si="157"/>
        <v>OK</v>
      </c>
      <c r="AF71" s="16" t="str">
        <f t="shared" si="157"/>
        <v>OK</v>
      </c>
      <c r="AG71" s="16" t="str">
        <f t="shared" si="157"/>
        <v>Not OK</v>
      </c>
    </row>
    <row r="72" spans="1:33" ht="13.5" customHeight="1">
      <c r="B72" s="18" t="s">
        <v>144</v>
      </c>
      <c r="C72" s="19">
        <f t="shared" ref="C72:I72" si="158">AVERAGE(C66:C71)</f>
        <v>911.65242403806576</v>
      </c>
      <c r="D72" s="19">
        <f t="shared" si="158"/>
        <v>276.99291598134323</v>
      </c>
      <c r="E72" s="19">
        <f t="shared" si="158"/>
        <v>1032.9600646022584</v>
      </c>
      <c r="F72" s="19">
        <f t="shared" si="158"/>
        <v>6031.3171323523811</v>
      </c>
      <c r="G72" s="19">
        <f t="shared" si="158"/>
        <v>8.7099226917604469</v>
      </c>
      <c r="H72" s="19">
        <f t="shared" si="158"/>
        <v>41.377458789351508</v>
      </c>
      <c r="I72" s="19">
        <f t="shared" si="158"/>
        <v>625.33770970372166</v>
      </c>
      <c r="L72" s="48"/>
      <c r="Q72" s="48"/>
      <c r="T72" s="59"/>
      <c r="Y72" s="59"/>
      <c r="AB72" s="11"/>
      <c r="AG72" s="11"/>
    </row>
    <row r="73" spans="1:33" ht="13.5" customHeight="1">
      <c r="B73" s="20" t="s">
        <v>268</v>
      </c>
      <c r="C73" s="21">
        <f t="shared" ref="C73:I73" si="159">STDEV(C66:C71)</f>
        <v>200.95847306544948</v>
      </c>
      <c r="D73" s="21">
        <f t="shared" si="159"/>
        <v>86.175632974313018</v>
      </c>
      <c r="E73" s="21">
        <f t="shared" si="159"/>
        <v>1375.6734812275008</v>
      </c>
      <c r="F73" s="21">
        <f t="shared" si="159"/>
        <v>6539.7862203353225</v>
      </c>
      <c r="G73" s="21">
        <f t="shared" si="159"/>
        <v>4.7142667386299903</v>
      </c>
      <c r="H73" s="21">
        <f t="shared" si="159"/>
        <v>29.456113107461999</v>
      </c>
      <c r="I73" s="21">
        <f t="shared" si="159"/>
        <v>170.30134694183883</v>
      </c>
    </row>
    <row r="74" spans="1:33" ht="13.5" customHeight="1">
      <c r="B74" s="20" t="s">
        <v>145</v>
      </c>
      <c r="C74" s="21">
        <f>+C72-C73</f>
        <v>710.69395097261622</v>
      </c>
      <c r="D74" s="21">
        <f t="shared" ref="D74:I74" si="160">+D72-D73</f>
        <v>190.8172830070302</v>
      </c>
      <c r="E74" s="21">
        <f t="shared" si="160"/>
        <v>-342.71341662524242</v>
      </c>
      <c r="F74" s="21">
        <f t="shared" si="160"/>
        <v>-508.46908798294135</v>
      </c>
      <c r="G74" s="21">
        <f t="shared" si="160"/>
        <v>3.9956559531304565</v>
      </c>
      <c r="H74" s="21">
        <f t="shared" si="160"/>
        <v>11.921345681889509</v>
      </c>
      <c r="I74" s="21">
        <f t="shared" si="160"/>
        <v>455.03636276188286</v>
      </c>
    </row>
    <row r="75" spans="1:33" ht="13.5" customHeight="1">
      <c r="B75" s="371" t="s">
        <v>150</v>
      </c>
      <c r="C75" s="372" t="s">
        <v>135</v>
      </c>
      <c r="D75" s="373"/>
      <c r="E75" s="373"/>
      <c r="F75" s="373"/>
      <c r="G75" s="373"/>
      <c r="H75" s="373"/>
      <c r="I75" s="374"/>
      <c r="J75" s="371" t="s">
        <v>150</v>
      </c>
      <c r="K75" s="368" t="s">
        <v>4</v>
      </c>
      <c r="L75" s="369"/>
      <c r="M75" s="369"/>
      <c r="N75" s="369"/>
      <c r="O75" s="369"/>
      <c r="P75" s="369"/>
      <c r="Q75" s="370"/>
      <c r="R75" s="371" t="s">
        <v>150</v>
      </c>
      <c r="S75" s="375" t="s">
        <v>4</v>
      </c>
      <c r="T75" s="376"/>
      <c r="U75" s="376"/>
      <c r="V75" s="376"/>
      <c r="W75" s="376"/>
      <c r="X75" s="376"/>
      <c r="Y75" s="377"/>
      <c r="Z75" s="371" t="s">
        <v>150</v>
      </c>
      <c r="AA75" s="372" t="s">
        <v>136</v>
      </c>
      <c r="AB75" s="373"/>
      <c r="AC75" s="373"/>
      <c r="AD75" s="373"/>
      <c r="AE75" s="373"/>
      <c r="AF75" s="373"/>
      <c r="AG75" s="374"/>
    </row>
    <row r="76" spans="1:33" ht="13.5" customHeight="1">
      <c r="B76" s="371"/>
      <c r="C76" s="12" t="s">
        <v>137</v>
      </c>
      <c r="D76" s="13" t="s">
        <v>253</v>
      </c>
      <c r="E76" s="12" t="s">
        <v>139</v>
      </c>
      <c r="F76" s="12" t="s">
        <v>140</v>
      </c>
      <c r="G76" s="12" t="s">
        <v>141</v>
      </c>
      <c r="H76" s="12" t="s">
        <v>142</v>
      </c>
      <c r="I76" s="12" t="s">
        <v>143</v>
      </c>
      <c r="J76" s="371"/>
      <c r="K76" s="45" t="s">
        <v>137</v>
      </c>
      <c r="L76" s="46" t="s">
        <v>253</v>
      </c>
      <c r="M76" s="45" t="s">
        <v>139</v>
      </c>
      <c r="N76" s="45" t="s">
        <v>140</v>
      </c>
      <c r="O76" s="45" t="s">
        <v>141</v>
      </c>
      <c r="P76" s="45" t="s">
        <v>142</v>
      </c>
      <c r="Q76" s="45" t="s">
        <v>143</v>
      </c>
      <c r="R76" s="371"/>
      <c r="S76" s="57" t="s">
        <v>137</v>
      </c>
      <c r="T76" s="58" t="s">
        <v>253</v>
      </c>
      <c r="U76" s="57" t="s">
        <v>139</v>
      </c>
      <c r="V76" s="57" t="s">
        <v>140</v>
      </c>
      <c r="W76" s="57" t="s">
        <v>141</v>
      </c>
      <c r="X76" s="57" t="s">
        <v>142</v>
      </c>
      <c r="Y76" s="57" t="s">
        <v>143</v>
      </c>
      <c r="Z76" s="371"/>
      <c r="AA76" s="12" t="s">
        <v>137</v>
      </c>
      <c r="AB76" s="13" t="s">
        <v>253</v>
      </c>
      <c r="AC76" s="12" t="s">
        <v>139</v>
      </c>
      <c r="AD76" s="12" t="s">
        <v>140</v>
      </c>
      <c r="AE76" s="12" t="s">
        <v>141</v>
      </c>
      <c r="AF76" s="12" t="s">
        <v>142</v>
      </c>
      <c r="AG76" s="12" t="s">
        <v>143</v>
      </c>
    </row>
    <row r="77" spans="1:33" ht="13.5" customHeight="1">
      <c r="A77" s="311" t="s">
        <v>88</v>
      </c>
      <c r="B77" s="14" t="str">
        <f>+'8.คำนวณ'!G51</f>
        <v>โนนสัง,รพช.</v>
      </c>
      <c r="C77" s="53">
        <f>+'8.คำนวณ'!M51</f>
        <v>707.93967434420983</v>
      </c>
      <c r="D77" s="53">
        <f>+'8.คำนวณ'!N51</f>
        <v>190.02785988483686</v>
      </c>
      <c r="E77" s="53">
        <f>+'8.คำนวณ'!O51</f>
        <v>332.20686190066033</v>
      </c>
      <c r="F77" s="53">
        <f>+'8.คำนวณ'!P51</f>
        <v>1476.2954579162033</v>
      </c>
      <c r="G77" s="53">
        <f>+'8.คำนวณ'!Q51</f>
        <v>1.6853263880339775</v>
      </c>
      <c r="H77" s="53">
        <f>+'8.คำนวณ'!R51</f>
        <v>18.643263880339774</v>
      </c>
      <c r="I77" s="53">
        <f>+'8.คำนวณ'!S51</f>
        <v>471.04226999360202</v>
      </c>
      <c r="J77" s="14" t="str">
        <f t="shared" ref="J77:J82" si="161">+B77</f>
        <v>โนนสัง,รพช.</v>
      </c>
      <c r="K77" s="50">
        <f>+(C77-C83)*100/C83</f>
        <v>-12.824148988193079</v>
      </c>
      <c r="L77" s="50">
        <f t="shared" ref="L77:Q77" si="162">+(D77-D83)*100/D83</f>
        <v>-14.951912035129117</v>
      </c>
      <c r="M77" s="50">
        <f t="shared" si="162"/>
        <v>-33.799667822768427</v>
      </c>
      <c r="N77" s="50">
        <f t="shared" si="162"/>
        <v>-18.156708368677322</v>
      </c>
      <c r="O77" s="50">
        <f t="shared" si="162"/>
        <v>-69.124551711888103</v>
      </c>
      <c r="P77" s="50">
        <f t="shared" si="162"/>
        <v>-39.424062694866471</v>
      </c>
      <c r="Q77" s="50">
        <f t="shared" si="162"/>
        <v>-1.0120089310939879</v>
      </c>
      <c r="R77" s="14" t="str">
        <f t="shared" ref="R77:R82" si="163">+J77</f>
        <v>โนนสัง,รพช.</v>
      </c>
      <c r="S77" s="15">
        <f t="shared" ref="S77:S82" si="164">+K77/100</f>
        <v>-0.12824148988193079</v>
      </c>
      <c r="T77" s="15">
        <f t="shared" ref="T77:Y77" si="165">+L77/100</f>
        <v>-0.14951912035129117</v>
      </c>
      <c r="U77" s="15">
        <f t="shared" si="165"/>
        <v>-0.33799667822768426</v>
      </c>
      <c r="V77" s="15">
        <f t="shared" si="165"/>
        <v>-0.18156708368677321</v>
      </c>
      <c r="W77" s="15">
        <f t="shared" si="165"/>
        <v>-0.69124551711888105</v>
      </c>
      <c r="X77" s="15">
        <f t="shared" si="165"/>
        <v>-0.39424062694866469</v>
      </c>
      <c r="Y77" s="15">
        <f t="shared" si="165"/>
        <v>-1.0120089310939879E-2</v>
      </c>
      <c r="Z77" s="14" t="str">
        <f t="shared" ref="Z77:Z82" si="166">+R77</f>
        <v>โนนสัง,รพช.</v>
      </c>
      <c r="AA77" s="16" t="str">
        <f>+IF(AND(C77&gt;C85),"OK","Not OK")</f>
        <v>OK</v>
      </c>
      <c r="AB77" s="16" t="str">
        <f t="shared" ref="AB77:AF77" si="167">+IF(AND(D77&gt;D85),"OK","Not OK")</f>
        <v>OK</v>
      </c>
      <c r="AC77" s="16" t="str">
        <f t="shared" si="167"/>
        <v>OK</v>
      </c>
      <c r="AD77" s="16" t="str">
        <f t="shared" si="167"/>
        <v>OK</v>
      </c>
      <c r="AE77" s="16" t="str">
        <f t="shared" si="167"/>
        <v>Not OK</v>
      </c>
      <c r="AF77" s="16" t="str">
        <f t="shared" si="167"/>
        <v>OK</v>
      </c>
      <c r="AG77" s="16" t="str">
        <f>+IF(AND(I77&gt;I85),"OK","Not OK")</f>
        <v>OK</v>
      </c>
    </row>
    <row r="78" spans="1:33" ht="13.5" customHeight="1">
      <c r="A78" s="311" t="s">
        <v>88</v>
      </c>
      <c r="B78" s="14" t="str">
        <f>+'8.คำนวณ'!G52</f>
        <v>สุวรรณคูหา,รพช.</v>
      </c>
      <c r="C78" s="53">
        <f>+'8.คำนวณ'!M52</f>
        <v>766.32747169030506</v>
      </c>
      <c r="D78" s="53">
        <f>+'8.คำนวณ'!N52</f>
        <v>216.72108442120307</v>
      </c>
      <c r="E78" s="53">
        <f>+'8.คำนวณ'!O52</f>
        <v>205.03653922739943</v>
      </c>
      <c r="F78" s="53">
        <f>+'8.คำนวณ'!P52</f>
        <v>1546.6671658866355</v>
      </c>
      <c r="G78" s="53">
        <f>+'8.คำนวณ'!Q52</f>
        <v>4.7326514682925396</v>
      </c>
      <c r="H78" s="53">
        <f>+'8.คำนวณ'!R52</f>
        <v>17.177396100262143</v>
      </c>
      <c r="I78" s="53">
        <f>+'8.คำนวณ'!S52</f>
        <v>420.2045844776344</v>
      </c>
      <c r="J78" s="14" t="str">
        <f t="shared" si="161"/>
        <v>สุวรรณคูหา,รพช.</v>
      </c>
      <c r="K78" s="50">
        <f>+(C78-C83)*100/C83</f>
        <v>-5.6342624670487025</v>
      </c>
      <c r="L78" s="50">
        <f t="shared" ref="L78:Q78" si="168">+(D78-D83)*100/D83</f>
        <v>-3.0052021694770787</v>
      </c>
      <c r="M78" s="50">
        <f t="shared" si="168"/>
        <v>-59.141461053315965</v>
      </c>
      <c r="N78" s="50">
        <f t="shared" si="168"/>
        <v>-14.255421409393541</v>
      </c>
      <c r="O78" s="50">
        <f t="shared" si="168"/>
        <v>-13.297070103208283</v>
      </c>
      <c r="P78" s="50">
        <f t="shared" si="168"/>
        <v>-44.186979494925168</v>
      </c>
      <c r="Q78" s="50">
        <f t="shared" si="168"/>
        <v>-11.695382123667146</v>
      </c>
      <c r="R78" s="14" t="str">
        <f t="shared" si="163"/>
        <v>สุวรรณคูหา,รพช.</v>
      </c>
      <c r="S78" s="15">
        <f t="shared" si="164"/>
        <v>-5.6342624670487028E-2</v>
      </c>
      <c r="T78" s="15">
        <f t="shared" ref="T78:Y82" si="169">+L78/100</f>
        <v>-3.0052021694770788E-2</v>
      </c>
      <c r="U78" s="15">
        <f t="shared" si="169"/>
        <v>-0.59141461053315969</v>
      </c>
      <c r="V78" s="15">
        <f t="shared" si="169"/>
        <v>-0.14255421409393543</v>
      </c>
      <c r="W78" s="15">
        <f t="shared" si="169"/>
        <v>-0.13297070103208283</v>
      </c>
      <c r="X78" s="15">
        <f t="shared" si="169"/>
        <v>-0.44186979494925166</v>
      </c>
      <c r="Y78" s="15">
        <f t="shared" si="169"/>
        <v>-0.11695382123667146</v>
      </c>
      <c r="Z78" s="14" t="str">
        <f t="shared" si="166"/>
        <v>สุวรรณคูหา,รพช.</v>
      </c>
      <c r="AA78" s="16" t="str">
        <f>+IF(AND(C78&gt;C85),"OK","Not OK")</f>
        <v>OK</v>
      </c>
      <c r="AB78" s="16" t="str">
        <f t="shared" ref="AB78:AG78" si="170">+IF(AND(D78&gt;D85),"OK","Not OK")</f>
        <v>OK</v>
      </c>
      <c r="AC78" s="16" t="str">
        <f t="shared" si="170"/>
        <v>OK</v>
      </c>
      <c r="AD78" s="16" t="str">
        <f t="shared" si="170"/>
        <v>OK</v>
      </c>
      <c r="AE78" s="16" t="str">
        <f t="shared" si="170"/>
        <v>OK</v>
      </c>
      <c r="AF78" s="16" t="str">
        <f t="shared" si="170"/>
        <v>OK</v>
      </c>
      <c r="AG78" s="16" t="str">
        <f t="shared" si="170"/>
        <v>Not OK</v>
      </c>
    </row>
    <row r="79" spans="1:33" ht="13.5" customHeight="1">
      <c r="A79" s="311" t="s">
        <v>45</v>
      </c>
      <c r="B79" s="14" t="str">
        <f>+'8.คำนวณ'!G53</f>
        <v>โนนสะอาด,รพช.</v>
      </c>
      <c r="C79" s="53">
        <f>+'8.คำนวณ'!M53</f>
        <v>761.93738059353848</v>
      </c>
      <c r="D79" s="53">
        <f>+'8.คำนวณ'!N53</f>
        <v>146.55464280820976</v>
      </c>
      <c r="E79" s="53">
        <f>+'8.คำนวณ'!O53</f>
        <v>925.44501940491591</v>
      </c>
      <c r="F79" s="53">
        <f>+'8.คำนวณ'!P53</f>
        <v>1432.1575986078885</v>
      </c>
      <c r="G79" s="53">
        <f>+'8.คำนวณ'!Q53</f>
        <v>3.9770106819053774</v>
      </c>
      <c r="H79" s="53">
        <f>+'8.คำนวณ'!R53</f>
        <v>20.7773256870545</v>
      </c>
      <c r="I79" s="53">
        <f>+'8.คำนวณ'!S53</f>
        <v>526.91137396212969</v>
      </c>
      <c r="J79" s="14" t="str">
        <f t="shared" si="161"/>
        <v>โนนสะอาด,รพช.</v>
      </c>
      <c r="K79" s="50">
        <f>+(C79-C83)*100/C83</f>
        <v>-6.1748592738804451</v>
      </c>
      <c r="L79" s="50">
        <f t="shared" ref="L79:Q79" si="171">+(D79-D83)*100/D83</f>
        <v>-34.408606397153726</v>
      </c>
      <c r="M79" s="50">
        <f t="shared" si="171"/>
        <v>84.417526314341828</v>
      </c>
      <c r="N79" s="50">
        <f t="shared" si="171"/>
        <v>-20.603635690699697</v>
      </c>
      <c r="O79" s="50">
        <f t="shared" si="171"/>
        <v>-27.140529856841873</v>
      </c>
      <c r="P79" s="50">
        <f t="shared" si="171"/>
        <v>-32.490041107307668</v>
      </c>
      <c r="Q79" s="50">
        <f t="shared" si="171"/>
        <v>10.728700378793457</v>
      </c>
      <c r="R79" s="14" t="str">
        <f t="shared" si="163"/>
        <v>โนนสะอาด,รพช.</v>
      </c>
      <c r="S79" s="15">
        <f t="shared" si="164"/>
        <v>-6.1748592738804453E-2</v>
      </c>
      <c r="T79" s="15">
        <f t="shared" si="169"/>
        <v>-0.34408606397153724</v>
      </c>
      <c r="U79" s="15">
        <f t="shared" si="169"/>
        <v>0.84417526314341829</v>
      </c>
      <c r="V79" s="15">
        <f t="shared" si="169"/>
        <v>-0.20603635690699698</v>
      </c>
      <c r="W79" s="15">
        <f t="shared" si="169"/>
        <v>-0.27140529856841872</v>
      </c>
      <c r="X79" s="15">
        <f t="shared" si="169"/>
        <v>-0.32490041107307666</v>
      </c>
      <c r="Y79" s="15">
        <f t="shared" si="169"/>
        <v>0.10728700378793457</v>
      </c>
      <c r="Z79" s="14" t="str">
        <f t="shared" si="166"/>
        <v>โนนสะอาด,รพช.</v>
      </c>
      <c r="AA79" s="16" t="str">
        <f>+IF(AND(C79&gt;C85),"OK","Not OK")</f>
        <v>OK</v>
      </c>
      <c r="AB79" s="16" t="str">
        <f t="shared" ref="AB79:AG79" si="172">+IF(AND(D79&gt;D85),"OK","Not OK")</f>
        <v>Not OK</v>
      </c>
      <c r="AC79" s="16" t="str">
        <f t="shared" si="172"/>
        <v>OK</v>
      </c>
      <c r="AD79" s="16" t="str">
        <f t="shared" si="172"/>
        <v>OK</v>
      </c>
      <c r="AE79" s="16" t="str">
        <f t="shared" si="172"/>
        <v>OK</v>
      </c>
      <c r="AF79" s="16" t="str">
        <f t="shared" si="172"/>
        <v>OK</v>
      </c>
      <c r="AG79" s="16" t="str">
        <f t="shared" si="172"/>
        <v>OK</v>
      </c>
    </row>
    <row r="80" spans="1:33" ht="13.5" customHeight="1">
      <c r="A80" s="311" t="s">
        <v>53</v>
      </c>
      <c r="B80" s="14" t="str">
        <f>+'8.คำนวณ'!G54</f>
        <v>ปากชม,รพช.</v>
      </c>
      <c r="C80" s="53">
        <f>+'8.คำนวณ'!M54</f>
        <v>1013.5720902781727</v>
      </c>
      <c r="D80" s="53">
        <f>+'8.คำนวณ'!N54</f>
        <v>324.03212327208604</v>
      </c>
      <c r="E80" s="53">
        <f>+'8.คำนวณ'!O54</f>
        <v>787.48017241379296</v>
      </c>
      <c r="F80" s="53">
        <f>+'8.คำนวณ'!P54</f>
        <v>3313.243679565513</v>
      </c>
      <c r="G80" s="53">
        <f>+'8.คำนวณ'!Q54</f>
        <v>4.3428726851304367</v>
      </c>
      <c r="H80" s="53">
        <f>+'8.คำนวณ'!R54</f>
        <v>63.22957262127197</v>
      </c>
      <c r="I80" s="53">
        <f>+'8.คำนวณ'!S54</f>
        <v>472.08167842311849</v>
      </c>
      <c r="J80" s="14" t="str">
        <f t="shared" si="161"/>
        <v>ปากชม,รพช.</v>
      </c>
      <c r="K80" s="50">
        <f>+(C80-C83)*100/C83</f>
        <v>24.811495575051435</v>
      </c>
      <c r="L80" s="50">
        <f t="shared" ref="L80:Q80" si="173">+(D80-D83)*100/D83</f>
        <v>45.022485335516087</v>
      </c>
      <c r="M80" s="50">
        <f t="shared" si="173"/>
        <v>56.924660431504051</v>
      </c>
      <c r="N80" s="50">
        <f t="shared" si="173"/>
        <v>83.680554768535188</v>
      </c>
      <c r="O80" s="50">
        <f t="shared" si="173"/>
        <v>-20.437879591964748</v>
      </c>
      <c r="P80" s="50">
        <f t="shared" si="173"/>
        <v>105.44635593425679</v>
      </c>
      <c r="Q80" s="50">
        <f t="shared" si="173"/>
        <v>-0.79358065216411722</v>
      </c>
      <c r="R80" s="14" t="str">
        <f t="shared" si="163"/>
        <v>ปากชม,รพช.</v>
      </c>
      <c r="S80" s="15">
        <f t="shared" si="164"/>
        <v>0.24811495575051434</v>
      </c>
      <c r="T80" s="15">
        <f t="shared" si="169"/>
        <v>0.45022485335516088</v>
      </c>
      <c r="U80" s="15">
        <f t="shared" si="169"/>
        <v>0.56924660431504048</v>
      </c>
      <c r="V80" s="15">
        <f t="shared" si="169"/>
        <v>0.83680554768535187</v>
      </c>
      <c r="W80" s="15">
        <f t="shared" si="169"/>
        <v>-0.20437879591964747</v>
      </c>
      <c r="X80" s="15">
        <f t="shared" si="169"/>
        <v>1.054463559342568</v>
      </c>
      <c r="Y80" s="15">
        <f t="shared" si="169"/>
        <v>-7.9358065216411713E-3</v>
      </c>
      <c r="Z80" s="14" t="str">
        <f t="shared" si="166"/>
        <v>ปากชม,รพช.</v>
      </c>
      <c r="AA80" s="16" t="str">
        <f>+IF(AND(C80&gt;C85),"OK","Not OK")</f>
        <v>OK</v>
      </c>
      <c r="AB80" s="16" t="str">
        <f t="shared" ref="AB80:AG80" si="174">+IF(AND(D80&gt;D85),"OK","Not OK")</f>
        <v>OK</v>
      </c>
      <c r="AC80" s="16" t="str">
        <f t="shared" si="174"/>
        <v>OK</v>
      </c>
      <c r="AD80" s="16" t="str">
        <f t="shared" si="174"/>
        <v>OK</v>
      </c>
      <c r="AE80" s="16" t="str">
        <f t="shared" si="174"/>
        <v>OK</v>
      </c>
      <c r="AF80" s="16" t="str">
        <f t="shared" si="174"/>
        <v>OK</v>
      </c>
      <c r="AG80" s="16" t="str">
        <f t="shared" si="174"/>
        <v>OK</v>
      </c>
    </row>
    <row r="81" spans="1:33" ht="13.5" customHeight="1">
      <c r="A81" s="311" t="s">
        <v>55</v>
      </c>
      <c r="B81" s="14" t="str">
        <f>+'8.คำนวณ'!G55</f>
        <v>พรเจริญ,รพช.</v>
      </c>
      <c r="C81" s="53">
        <f>+'8.คำนวณ'!M55</f>
        <v>891.9068659189702</v>
      </c>
      <c r="D81" s="53">
        <f>+'8.คำนวณ'!N55</f>
        <v>204.9571043973198</v>
      </c>
      <c r="E81" s="53">
        <f>+'8.คำนวณ'!O55</f>
        <v>618.43027605244981</v>
      </c>
      <c r="F81" s="53">
        <f>+'8.คำนวณ'!P55</f>
        <v>1821.1276538849647</v>
      </c>
      <c r="G81" s="53">
        <f>+'8.คำนวณ'!Q55</f>
        <v>11.85997939591541</v>
      </c>
      <c r="H81" s="53">
        <f>+'8.คำนวณ'!R55</f>
        <v>47.157855590273066</v>
      </c>
      <c r="I81" s="53">
        <f>+'8.คำนวณ'!S55</f>
        <v>421.9843329570835</v>
      </c>
      <c r="J81" s="14" t="str">
        <f t="shared" si="161"/>
        <v>พรเจริญ,รพช.</v>
      </c>
      <c r="K81" s="50">
        <f>+(C81-C83)*100/C83</f>
        <v>9.8296124338348143</v>
      </c>
      <c r="L81" s="50">
        <f t="shared" ref="L81:Q81" si="175">+(D81-D83)*100/D83</f>
        <v>-8.2702407195851908</v>
      </c>
      <c r="M81" s="50">
        <f t="shared" si="175"/>
        <v>23.237339135311274</v>
      </c>
      <c r="N81" s="50">
        <f t="shared" si="175"/>
        <v>0.96019795736157221</v>
      </c>
      <c r="O81" s="50">
        <f t="shared" si="175"/>
        <v>117.2767145501292</v>
      </c>
      <c r="P81" s="50">
        <f t="shared" si="175"/>
        <v>53.225922350076175</v>
      </c>
      <c r="Q81" s="50">
        <f t="shared" si="175"/>
        <v>-11.321373806768115</v>
      </c>
      <c r="R81" s="14" t="str">
        <f t="shared" si="163"/>
        <v>พรเจริญ,รพช.</v>
      </c>
      <c r="S81" s="15">
        <f t="shared" si="164"/>
        <v>9.829612433834814E-2</v>
      </c>
      <c r="T81" s="15">
        <f t="shared" si="169"/>
        <v>-8.270240719585191E-2</v>
      </c>
      <c r="U81" s="15">
        <f t="shared" si="169"/>
        <v>0.23237339135311275</v>
      </c>
      <c r="V81" s="15">
        <f t="shared" si="169"/>
        <v>9.6019795736157227E-3</v>
      </c>
      <c r="W81" s="15">
        <f t="shared" si="169"/>
        <v>1.172767145501292</v>
      </c>
      <c r="X81" s="15">
        <f t="shared" si="169"/>
        <v>0.53225922350076171</v>
      </c>
      <c r="Y81" s="15">
        <f t="shared" si="169"/>
        <v>-0.11321373806768115</v>
      </c>
      <c r="Z81" s="14" t="str">
        <f t="shared" si="166"/>
        <v>พรเจริญ,รพช.</v>
      </c>
      <c r="AA81" s="16" t="str">
        <f>+IF(AND(C81&gt;C85),"OK","Not OK")</f>
        <v>OK</v>
      </c>
      <c r="AB81" s="16" t="str">
        <f t="shared" ref="AB81:AG81" si="176">+IF(AND(D81&gt;D85),"OK","Not OK")</f>
        <v>OK</v>
      </c>
      <c r="AC81" s="16" t="str">
        <f t="shared" si="176"/>
        <v>OK</v>
      </c>
      <c r="AD81" s="16" t="str">
        <f t="shared" si="176"/>
        <v>OK</v>
      </c>
      <c r="AE81" s="16" t="str">
        <f t="shared" si="176"/>
        <v>OK</v>
      </c>
      <c r="AF81" s="16" t="str">
        <f t="shared" si="176"/>
        <v>OK</v>
      </c>
      <c r="AG81" s="16" t="str">
        <f t="shared" si="176"/>
        <v>Not OK</v>
      </c>
    </row>
    <row r="82" spans="1:33" ht="13.5" customHeight="1">
      <c r="A82" s="311" t="s">
        <v>51</v>
      </c>
      <c r="B82" s="14" t="str">
        <f>+'8.คำนวณ'!G56</f>
        <v>นาแก,รพช.</v>
      </c>
      <c r="C82" s="53">
        <f>+'8.คำนวณ'!M56</f>
        <v>730.81044383571782</v>
      </c>
      <c r="D82" s="53">
        <f>+'8.คำนวณ'!N56</f>
        <v>258.32187343833868</v>
      </c>
      <c r="E82" s="53">
        <f>+'8.คำนวณ'!O56</f>
        <v>142.32434822521415</v>
      </c>
      <c r="F82" s="53">
        <f>+'8.คำนวณ'!P56</f>
        <v>1233.353629054616</v>
      </c>
      <c r="G82" s="53">
        <f>+'8.คำนวณ'!Q56</f>
        <v>6.1529658915942482</v>
      </c>
      <c r="H82" s="53">
        <f>+'8.คำนวณ'!R56</f>
        <v>17.67468096766617</v>
      </c>
      <c r="I82" s="53">
        <f>+'8.คำนวณ'!S56</f>
        <v>542.92373262507169</v>
      </c>
      <c r="J82" s="14" t="str">
        <f t="shared" si="161"/>
        <v>นาแก,รพช.</v>
      </c>
      <c r="K82" s="50">
        <f>+(C82-C83)*100/C83</f>
        <v>-10.007837279763983</v>
      </c>
      <c r="L82" s="50">
        <f t="shared" ref="L82:Q82" si="177">+(D82-D83)*100/D83</f>
        <v>15.613475985829039</v>
      </c>
      <c r="M82" s="50">
        <f t="shared" si="177"/>
        <v>-71.638397005072733</v>
      </c>
      <c r="N82" s="50">
        <f t="shared" si="177"/>
        <v>-31.624987257126204</v>
      </c>
      <c r="O82" s="50">
        <f t="shared" si="177"/>
        <v>12.723316713773821</v>
      </c>
      <c r="P82" s="50">
        <f t="shared" si="177"/>
        <v>-42.571194987233639</v>
      </c>
      <c r="Q82" s="50">
        <f t="shared" si="177"/>
        <v>14.09364513489985</v>
      </c>
      <c r="R82" s="14" t="str">
        <f t="shared" si="163"/>
        <v>นาแก,รพช.</v>
      </c>
      <c r="S82" s="15">
        <f t="shared" si="164"/>
        <v>-0.10007837279763983</v>
      </c>
      <c r="T82" s="15">
        <f t="shared" si="169"/>
        <v>0.1561347598582904</v>
      </c>
      <c r="U82" s="15">
        <f t="shared" si="169"/>
        <v>-0.71638397005072729</v>
      </c>
      <c r="V82" s="15">
        <f t="shared" si="169"/>
        <v>-0.31624987257126203</v>
      </c>
      <c r="W82" s="15">
        <f t="shared" si="169"/>
        <v>0.12723316713773822</v>
      </c>
      <c r="X82" s="15">
        <f t="shared" si="169"/>
        <v>-0.4257119498723364</v>
      </c>
      <c r="Y82" s="15">
        <f t="shared" si="169"/>
        <v>0.14093645134899849</v>
      </c>
      <c r="Z82" s="14" t="str">
        <f t="shared" si="166"/>
        <v>นาแก,รพช.</v>
      </c>
      <c r="AA82" s="16" t="str">
        <f>+IF(AND(C82&gt;C85),"OK","Not OK")</f>
        <v>OK</v>
      </c>
      <c r="AB82" s="16" t="str">
        <f t="shared" ref="AB82:AG82" si="178">+IF(AND(D82&gt;D85),"OK","Not OK")</f>
        <v>OK</v>
      </c>
      <c r="AC82" s="16" t="str">
        <f t="shared" si="178"/>
        <v>Not OK</v>
      </c>
      <c r="AD82" s="16" t="str">
        <f t="shared" si="178"/>
        <v>OK</v>
      </c>
      <c r="AE82" s="16" t="str">
        <f t="shared" si="178"/>
        <v>OK</v>
      </c>
      <c r="AF82" s="16" t="str">
        <f t="shared" si="178"/>
        <v>OK</v>
      </c>
      <c r="AG82" s="16" t="str">
        <f t="shared" si="178"/>
        <v>OK</v>
      </c>
    </row>
    <row r="83" spans="1:33" ht="13.5" customHeight="1">
      <c r="B83" s="18" t="s">
        <v>144</v>
      </c>
      <c r="C83" s="19">
        <f t="shared" ref="C83:I83" si="179">AVERAGE(C77:C82)</f>
        <v>812.08232111015229</v>
      </c>
      <c r="D83" s="19">
        <f t="shared" si="179"/>
        <v>223.43578137033236</v>
      </c>
      <c r="E83" s="19">
        <f t="shared" si="179"/>
        <v>501.82053620407208</v>
      </c>
      <c r="F83" s="19">
        <f t="shared" si="179"/>
        <v>1803.8075308193036</v>
      </c>
      <c r="G83" s="19">
        <f t="shared" si="179"/>
        <v>5.4584677518119982</v>
      </c>
      <c r="H83" s="19">
        <f t="shared" si="179"/>
        <v>30.776682474477937</v>
      </c>
      <c r="I83" s="19">
        <f t="shared" si="179"/>
        <v>475.85799540644001</v>
      </c>
    </row>
    <row r="84" spans="1:33" ht="13.5" customHeight="1">
      <c r="B84" s="20" t="s">
        <v>268</v>
      </c>
      <c r="C84" s="21">
        <f t="shared" ref="C84:I84" si="180">+STDEV(C77:C82)</f>
        <v>117.49801296131972</v>
      </c>
      <c r="D84" s="21">
        <f t="shared" si="180"/>
        <v>61.237261150663649</v>
      </c>
      <c r="E84" s="21">
        <f t="shared" si="180"/>
        <v>322.720935328851</v>
      </c>
      <c r="F84" s="21">
        <f t="shared" si="180"/>
        <v>763.62610289736654</v>
      </c>
      <c r="G84" s="21">
        <f t="shared" si="180"/>
        <v>3.4543986865157241</v>
      </c>
      <c r="H84" s="21">
        <f t="shared" si="180"/>
        <v>19.623164514648131</v>
      </c>
      <c r="I84" s="21">
        <f t="shared" si="180"/>
        <v>51.26672606195406</v>
      </c>
      <c r="K84" s="11"/>
      <c r="L84" s="11"/>
      <c r="M84" s="11"/>
      <c r="N84" s="11"/>
      <c r="O84" s="11"/>
      <c r="P84" s="11"/>
      <c r="Q84" s="11"/>
      <c r="T84" s="59"/>
      <c r="Y84" s="59"/>
    </row>
    <row r="85" spans="1:33" ht="13.5" customHeight="1">
      <c r="B85" s="20" t="s">
        <v>145</v>
      </c>
      <c r="C85" s="21">
        <f>+C83-C84</f>
        <v>694.58430814883263</v>
      </c>
      <c r="D85" s="21">
        <f t="shared" ref="D85:I85" si="181">+D83-D84</f>
        <v>162.19852021966872</v>
      </c>
      <c r="E85" s="21">
        <f t="shared" si="181"/>
        <v>179.09960087522109</v>
      </c>
      <c r="F85" s="21">
        <f t="shared" si="181"/>
        <v>1040.181427921937</v>
      </c>
      <c r="G85" s="21">
        <f t="shared" si="181"/>
        <v>2.004069065296274</v>
      </c>
      <c r="H85" s="21">
        <f t="shared" si="181"/>
        <v>11.153517959829806</v>
      </c>
      <c r="I85" s="21">
        <f t="shared" si="181"/>
        <v>424.59126934448597</v>
      </c>
    </row>
    <row r="86" spans="1:33" ht="13.5" customHeight="1">
      <c r="B86" s="371" t="s">
        <v>151</v>
      </c>
      <c r="C86" s="372" t="s">
        <v>135</v>
      </c>
      <c r="D86" s="373"/>
      <c r="E86" s="373"/>
      <c r="F86" s="373"/>
      <c r="G86" s="373"/>
      <c r="H86" s="373"/>
      <c r="I86" s="374"/>
      <c r="J86" s="378" t="s">
        <v>151</v>
      </c>
      <c r="K86" s="368" t="s">
        <v>4</v>
      </c>
      <c r="L86" s="369"/>
      <c r="M86" s="369"/>
      <c r="N86" s="369"/>
      <c r="O86" s="369"/>
      <c r="P86" s="369"/>
      <c r="Q86" s="370"/>
      <c r="R86" s="378" t="s">
        <v>151</v>
      </c>
      <c r="S86" s="375" t="s">
        <v>4</v>
      </c>
      <c r="T86" s="376"/>
      <c r="U86" s="376"/>
      <c r="V86" s="376"/>
      <c r="W86" s="376"/>
      <c r="X86" s="376"/>
      <c r="Y86" s="377"/>
      <c r="Z86" s="378" t="s">
        <v>151</v>
      </c>
      <c r="AA86" s="372" t="s">
        <v>136</v>
      </c>
      <c r="AB86" s="373"/>
      <c r="AC86" s="373"/>
      <c r="AD86" s="373"/>
      <c r="AE86" s="373"/>
      <c r="AF86" s="373"/>
      <c r="AG86" s="374"/>
    </row>
    <row r="87" spans="1:33" ht="13.5" customHeight="1">
      <c r="B87" s="371"/>
      <c r="C87" s="12" t="s">
        <v>137</v>
      </c>
      <c r="D87" s="13" t="s">
        <v>253</v>
      </c>
      <c r="E87" s="12" t="s">
        <v>139</v>
      </c>
      <c r="F87" s="12" t="s">
        <v>140</v>
      </c>
      <c r="G87" s="12" t="s">
        <v>141</v>
      </c>
      <c r="H87" s="12" t="s">
        <v>142</v>
      </c>
      <c r="I87" s="12" t="s">
        <v>143</v>
      </c>
      <c r="J87" s="379"/>
      <c r="K87" s="45" t="s">
        <v>137</v>
      </c>
      <c r="L87" s="46" t="s">
        <v>253</v>
      </c>
      <c r="M87" s="45" t="s">
        <v>139</v>
      </c>
      <c r="N87" s="45" t="s">
        <v>140</v>
      </c>
      <c r="O87" s="45" t="s">
        <v>141</v>
      </c>
      <c r="P87" s="45" t="s">
        <v>142</v>
      </c>
      <c r="Q87" s="45" t="s">
        <v>143</v>
      </c>
      <c r="R87" s="379"/>
      <c r="S87" s="57" t="s">
        <v>137</v>
      </c>
      <c r="T87" s="58" t="s">
        <v>253</v>
      </c>
      <c r="U87" s="57" t="s">
        <v>139</v>
      </c>
      <c r="V87" s="57" t="s">
        <v>140</v>
      </c>
      <c r="W87" s="57" t="s">
        <v>141</v>
      </c>
      <c r="X87" s="57" t="s">
        <v>142</v>
      </c>
      <c r="Y87" s="57" t="s">
        <v>143</v>
      </c>
      <c r="Z87" s="379"/>
      <c r="AA87" s="12" t="s">
        <v>137</v>
      </c>
      <c r="AB87" s="13" t="s">
        <v>253</v>
      </c>
      <c r="AC87" s="12" t="s">
        <v>139</v>
      </c>
      <c r="AD87" s="12" t="s">
        <v>140</v>
      </c>
      <c r="AE87" s="12" t="s">
        <v>141</v>
      </c>
      <c r="AF87" s="12" t="s">
        <v>142</v>
      </c>
      <c r="AG87" s="12" t="s">
        <v>143</v>
      </c>
    </row>
    <row r="88" spans="1:33" ht="13.5" customHeight="1">
      <c r="A88" s="311" t="s">
        <v>45</v>
      </c>
      <c r="B88" s="14" t="str">
        <f>+'8.คำนวณ'!G57</f>
        <v>กุดจับ,รพช.</v>
      </c>
      <c r="C88" s="53">
        <f>+'8.คำนวณ'!M57</f>
        <v>832.25262430668522</v>
      </c>
      <c r="D88" s="53">
        <f>+'8.คำนวณ'!N57</f>
        <v>163.30374968151619</v>
      </c>
      <c r="E88" s="53">
        <f>+'8.คำนวณ'!O57</f>
        <v>730.32590387069342</v>
      </c>
      <c r="F88" s="53">
        <f>+'8.คำนวณ'!P57</f>
        <v>2029.1397844194021</v>
      </c>
      <c r="G88" s="53">
        <f>+'8.คำนวณ'!Q57</f>
        <v>10.735549331986594</v>
      </c>
      <c r="H88" s="53">
        <f>+'8.คำนวณ'!R57</f>
        <v>20.118618673767656</v>
      </c>
      <c r="I88" s="53">
        <f>+'8.คำนวณ'!S57</f>
        <v>454.85139760500164</v>
      </c>
      <c r="J88" s="14" t="str">
        <f>+B88</f>
        <v>กุดจับ,รพช.</v>
      </c>
      <c r="K88" s="50">
        <f>+(C88-C93)*100/C93</f>
        <v>-1.1240851690776079</v>
      </c>
      <c r="L88" s="50">
        <f t="shared" ref="L88:Q88" si="182">+(D88-D93)*100/D93</f>
        <v>-46.925759233875084</v>
      </c>
      <c r="M88" s="50">
        <f t="shared" si="182"/>
        <v>29.07328103092599</v>
      </c>
      <c r="N88" s="50">
        <f t="shared" si="182"/>
        <v>-32.602820250232305</v>
      </c>
      <c r="O88" s="50">
        <f t="shared" si="182"/>
        <v>77.269068793037292</v>
      </c>
      <c r="P88" s="50">
        <f t="shared" si="182"/>
        <v>-32.534761489727451</v>
      </c>
      <c r="Q88" s="50">
        <f t="shared" si="182"/>
        <v>-12.304368923476268</v>
      </c>
      <c r="R88" s="14" t="str">
        <f>+J88</f>
        <v>กุดจับ,รพช.</v>
      </c>
      <c r="S88" s="15">
        <f>+K88/100</f>
        <v>-1.1240851690776078E-2</v>
      </c>
      <c r="T88" s="15">
        <f t="shared" ref="T88:Y88" si="183">+L88/100</f>
        <v>-0.46925759233875086</v>
      </c>
      <c r="U88" s="15">
        <f t="shared" si="183"/>
        <v>0.2907328103092599</v>
      </c>
      <c r="V88" s="15">
        <f t="shared" si="183"/>
        <v>-0.32602820250232306</v>
      </c>
      <c r="W88" s="15">
        <f t="shared" si="183"/>
        <v>0.77269068793037288</v>
      </c>
      <c r="X88" s="15">
        <f t="shared" si="183"/>
        <v>-0.32534761489727448</v>
      </c>
      <c r="Y88" s="15">
        <f t="shared" si="183"/>
        <v>-0.12304368923476268</v>
      </c>
      <c r="Z88" s="14" t="str">
        <f>+R88</f>
        <v>กุดจับ,รพช.</v>
      </c>
      <c r="AA88" s="16" t="str">
        <f>+IF(AND(C88&gt;C95),"OK","Not OK")</f>
        <v>OK</v>
      </c>
      <c r="AB88" s="16" t="str">
        <f t="shared" ref="AB88:AF88" si="184">+IF(AND(D88&gt;D95),"OK","Not OK")</f>
        <v>Not OK</v>
      </c>
      <c r="AC88" s="16" t="str">
        <f t="shared" si="184"/>
        <v>OK</v>
      </c>
      <c r="AD88" s="16" t="str">
        <f t="shared" si="184"/>
        <v>OK</v>
      </c>
      <c r="AE88" s="16" t="str">
        <f t="shared" si="184"/>
        <v>OK</v>
      </c>
      <c r="AF88" s="16" t="str">
        <f t="shared" si="184"/>
        <v>OK</v>
      </c>
      <c r="AG88" s="16" t="str">
        <f>+IF(AND(I88&gt;I95),"OK","Not OK")</f>
        <v>Not OK</v>
      </c>
    </row>
    <row r="89" spans="1:33" ht="13.5" customHeight="1">
      <c r="A89" s="311" t="s">
        <v>45</v>
      </c>
      <c r="B89" s="14" t="str">
        <f>+'8.คำนวณ'!G58</f>
        <v>หนองวัวซอ,รพช.</v>
      </c>
      <c r="C89" s="53">
        <f>+'8.คำนวณ'!M58</f>
        <v>695.97085356431216</v>
      </c>
      <c r="D89" s="53">
        <f>+'8.คำนวณ'!N58</f>
        <v>200.13325566264083</v>
      </c>
      <c r="E89" s="53">
        <f>+'8.คำนวณ'!O58</f>
        <v>631.1081382978723</v>
      </c>
      <c r="F89" s="53">
        <f>+'8.คำนวณ'!P58</f>
        <v>2167.0052621483378</v>
      </c>
      <c r="G89" s="53">
        <f>+'8.คำนวณ'!Q58</f>
        <v>2.6448854520952318</v>
      </c>
      <c r="H89" s="53">
        <f>+'8.คำนวณ'!R58</f>
        <v>24.239139446833089</v>
      </c>
      <c r="I89" s="53">
        <f>+'8.คำนวณ'!S58</f>
        <v>484.73045260461146</v>
      </c>
      <c r="J89" s="14" t="str">
        <f>+B89</f>
        <v>หนองวัวซอ,รพช.</v>
      </c>
      <c r="K89" s="50">
        <f>+(C89-C93)*100/C93</f>
        <v>-17.315064161971279</v>
      </c>
      <c r="L89" s="50">
        <f t="shared" ref="L89:Q89" si="185">+(D89-D93)*100/D93</f>
        <v>-34.956052037611649</v>
      </c>
      <c r="M89" s="50">
        <f t="shared" si="185"/>
        <v>11.538147098022687</v>
      </c>
      <c r="N89" s="50">
        <f t="shared" si="185"/>
        <v>-28.023665844443883</v>
      </c>
      <c r="O89" s="50">
        <f t="shared" si="185"/>
        <v>-56.326745222043314</v>
      </c>
      <c r="P89" s="50">
        <f t="shared" si="185"/>
        <v>-18.717117184760262</v>
      </c>
      <c r="Q89" s="50">
        <f t="shared" si="185"/>
        <v>-6.5436686201292575</v>
      </c>
      <c r="R89" s="14" t="str">
        <f>+J89</f>
        <v>หนองวัวซอ,รพช.</v>
      </c>
      <c r="S89" s="15">
        <f>+K89/100</f>
        <v>-0.17315064161971278</v>
      </c>
      <c r="T89" s="15">
        <f t="shared" ref="T89:Y92" si="186">+L89/100</f>
        <v>-0.34956052037611651</v>
      </c>
      <c r="U89" s="15">
        <f t="shared" si="186"/>
        <v>0.11538147098022687</v>
      </c>
      <c r="V89" s="15">
        <f t="shared" si="186"/>
        <v>-0.28023665844443885</v>
      </c>
      <c r="W89" s="15">
        <f t="shared" si="186"/>
        <v>-0.56326745222043317</v>
      </c>
      <c r="X89" s="15">
        <f t="shared" si="186"/>
        <v>-0.18717117184760262</v>
      </c>
      <c r="Y89" s="15">
        <f t="shared" si="186"/>
        <v>-6.5436686201292574E-2</v>
      </c>
      <c r="Z89" s="14" t="str">
        <f>+R89</f>
        <v>หนองวัวซอ,รพช.</v>
      </c>
      <c r="AA89" s="16" t="str">
        <f>+IF(AND(C89&gt;C95),"OK","Not OK")</f>
        <v>Not OK</v>
      </c>
      <c r="AB89" s="16" t="str">
        <f t="shared" ref="AB89:AG89" si="187">+IF(AND(D89&gt;D95),"OK","Not OK")</f>
        <v>OK</v>
      </c>
      <c r="AC89" s="16" t="str">
        <f t="shared" si="187"/>
        <v>OK</v>
      </c>
      <c r="AD89" s="16" t="str">
        <f t="shared" si="187"/>
        <v>OK</v>
      </c>
      <c r="AE89" s="16" t="str">
        <f t="shared" si="187"/>
        <v>Not OK</v>
      </c>
      <c r="AF89" s="16" t="str">
        <f t="shared" si="187"/>
        <v>OK</v>
      </c>
      <c r="AG89" s="16" t="str">
        <f t="shared" si="187"/>
        <v>OK</v>
      </c>
    </row>
    <row r="90" spans="1:33" ht="13.5" customHeight="1">
      <c r="A90" s="311" t="s">
        <v>45</v>
      </c>
      <c r="B90" s="14" t="str">
        <f>+'8.คำนวณ'!G59</f>
        <v>วังสามหมอ,รพช.</v>
      </c>
      <c r="C90" s="53">
        <f>+'8.คำนวณ'!M59</f>
        <v>870.79044122413063</v>
      </c>
      <c r="D90" s="53">
        <f>+'8.คำนวณ'!N59</f>
        <v>408.86032478355486</v>
      </c>
      <c r="E90" s="53">
        <f>+'8.คำนวณ'!O59</f>
        <v>513.35869269949058</v>
      </c>
      <c r="F90" s="53">
        <f>+'8.คำนวณ'!P59</f>
        <v>4231.7788309503785</v>
      </c>
      <c r="G90" s="53">
        <f>+'8.คำนวณ'!Q59</f>
        <v>5.8184207831222476</v>
      </c>
      <c r="H90" s="53">
        <f>+'8.คำนวณ'!R59</f>
        <v>39.84049090226334</v>
      </c>
      <c r="I90" s="53">
        <f>+'8.คำนวณ'!S59</f>
        <v>540.55704731700541</v>
      </c>
      <c r="J90" s="14" t="str">
        <f>+B90</f>
        <v>วังสามหมอ,รพช.</v>
      </c>
      <c r="K90" s="50">
        <f>+(C90-C93)*100/C93</f>
        <v>3.4544067359174035</v>
      </c>
      <c r="L90" s="50">
        <f t="shared" ref="L90:Q90" si="188">+(D90-D93)*100/D93</f>
        <v>32.880912775112876</v>
      </c>
      <c r="M90" s="50">
        <f t="shared" si="188"/>
        <v>-9.2721612895140719</v>
      </c>
      <c r="N90" s="50">
        <f t="shared" si="188"/>
        <v>40.557077792662575</v>
      </c>
      <c r="O90" s="50">
        <f t="shared" si="188"/>
        <v>-3.9242425166824551</v>
      </c>
      <c r="P90" s="50">
        <f t="shared" si="188"/>
        <v>33.600038087713358</v>
      </c>
      <c r="Q90" s="50">
        <f t="shared" si="188"/>
        <v>4.2197334050926969</v>
      </c>
      <c r="R90" s="14" t="str">
        <f>+J90</f>
        <v>วังสามหมอ,รพช.</v>
      </c>
      <c r="S90" s="15">
        <f>+K90/100</f>
        <v>3.4544067359174035E-2</v>
      </c>
      <c r="T90" s="15">
        <f t="shared" si="186"/>
        <v>0.32880912775112875</v>
      </c>
      <c r="U90" s="15">
        <f t="shared" si="186"/>
        <v>-9.272161289514072E-2</v>
      </c>
      <c r="V90" s="15">
        <f t="shared" si="186"/>
        <v>0.40557077792662577</v>
      </c>
      <c r="W90" s="15">
        <f t="shared" si="186"/>
        <v>-3.9242425166824552E-2</v>
      </c>
      <c r="X90" s="15">
        <f t="shared" si="186"/>
        <v>0.33600038087713358</v>
      </c>
      <c r="Y90" s="15">
        <f t="shared" si="186"/>
        <v>4.2197334050926967E-2</v>
      </c>
      <c r="Z90" s="14" t="str">
        <f>+R90</f>
        <v>วังสามหมอ,รพช.</v>
      </c>
      <c r="AA90" s="16" t="str">
        <f>+IF(AND(C90&gt;C95),"OK","Not OK")</f>
        <v>OK</v>
      </c>
      <c r="AB90" s="16" t="str">
        <f t="shared" ref="AB90:AG90" si="189">+IF(AND(D90&gt;D95),"OK","Not OK")</f>
        <v>OK</v>
      </c>
      <c r="AC90" s="16" t="str">
        <f t="shared" si="189"/>
        <v>OK</v>
      </c>
      <c r="AD90" s="16" t="str">
        <f t="shared" si="189"/>
        <v>OK</v>
      </c>
      <c r="AE90" s="16" t="str">
        <f t="shared" si="189"/>
        <v>OK</v>
      </c>
      <c r="AF90" s="16" t="str">
        <f t="shared" si="189"/>
        <v>OK</v>
      </c>
      <c r="AG90" s="16" t="str">
        <f t="shared" si="189"/>
        <v>OK</v>
      </c>
    </row>
    <row r="91" spans="1:33" ht="13.5" customHeight="1">
      <c r="A91" s="311" t="s">
        <v>45</v>
      </c>
      <c r="B91" s="14" t="str">
        <f>+'8.คำนวณ'!G60</f>
        <v>น้ำโสม,รพช.</v>
      </c>
      <c r="C91" s="53">
        <f>+'8.คำนวณ'!M60</f>
        <v>842.11069219408841</v>
      </c>
      <c r="D91" s="53">
        <f>+'8.คำนวณ'!N60</f>
        <v>381.28619721324463</v>
      </c>
      <c r="E91" s="53">
        <f>+'8.คำนวณ'!O60</f>
        <v>738.94524566473979</v>
      </c>
      <c r="F91" s="53">
        <f>+'8.คำนวณ'!P60</f>
        <v>4695.0460000000003</v>
      </c>
      <c r="G91" s="53">
        <f>+'8.คำนวณ'!Q60</f>
        <v>6.2875633089476644</v>
      </c>
      <c r="H91" s="53">
        <f>+'8.คำนวณ'!R60</f>
        <v>44.126091471837107</v>
      </c>
      <c r="I91" s="53">
        <f>+'8.คำนวณ'!S60</f>
        <v>561.74551550694548</v>
      </c>
      <c r="J91" s="14" t="str">
        <f>+B91</f>
        <v>น้ำโสม,รพช.</v>
      </c>
      <c r="K91" s="50">
        <f>+(C91-C93)*100/C93</f>
        <v>4.7104265914360122E-2</v>
      </c>
      <c r="L91" s="50">
        <f t="shared" ref="L91:Q91" si="190">+(D91-D93)*100/D93</f>
        <v>23.919233153936766</v>
      </c>
      <c r="M91" s="50">
        <f t="shared" si="190"/>
        <v>30.596610163561454</v>
      </c>
      <c r="N91" s="50">
        <f t="shared" si="190"/>
        <v>55.944337410923517</v>
      </c>
      <c r="O91" s="50">
        <f t="shared" si="190"/>
        <v>3.8223996077681659</v>
      </c>
      <c r="P91" s="50">
        <f t="shared" si="190"/>
        <v>47.971256573157625</v>
      </c>
      <c r="Q91" s="50">
        <f t="shared" si="190"/>
        <v>8.3048831908151755</v>
      </c>
      <c r="R91" s="14" t="str">
        <f>+J91</f>
        <v>น้ำโสม,รพช.</v>
      </c>
      <c r="S91" s="15">
        <f>+K91/100</f>
        <v>4.7104265914360121E-4</v>
      </c>
      <c r="T91" s="15">
        <f t="shared" si="186"/>
        <v>0.23919233153936767</v>
      </c>
      <c r="U91" s="15">
        <f t="shared" si="186"/>
        <v>0.30596610163561455</v>
      </c>
      <c r="V91" s="15">
        <f t="shared" si="186"/>
        <v>0.55944337410923517</v>
      </c>
      <c r="W91" s="15">
        <f t="shared" si="186"/>
        <v>3.8223996077681656E-2</v>
      </c>
      <c r="X91" s="15">
        <f t="shared" si="186"/>
        <v>0.47971256573157622</v>
      </c>
      <c r="Y91" s="15">
        <f t="shared" si="186"/>
        <v>8.3048831908151752E-2</v>
      </c>
      <c r="Z91" s="14" t="str">
        <f>+R91</f>
        <v>น้ำโสม,รพช.</v>
      </c>
      <c r="AA91" s="16" t="str">
        <f>+IF(AND(C91&gt;C95),"OK","Not OK")</f>
        <v>OK</v>
      </c>
      <c r="AB91" s="16" t="str">
        <f t="shared" ref="AB91:AG91" si="191">+IF(AND(D91&gt;D95),"OK","Not OK")</f>
        <v>OK</v>
      </c>
      <c r="AC91" s="16" t="str">
        <f t="shared" si="191"/>
        <v>OK</v>
      </c>
      <c r="AD91" s="16" t="str">
        <f t="shared" si="191"/>
        <v>OK</v>
      </c>
      <c r="AE91" s="16" t="str">
        <f t="shared" si="191"/>
        <v>OK</v>
      </c>
      <c r="AF91" s="16" t="str">
        <f t="shared" si="191"/>
        <v>OK</v>
      </c>
      <c r="AG91" s="16" t="str">
        <f t="shared" si="191"/>
        <v>OK</v>
      </c>
    </row>
    <row r="92" spans="1:33" ht="13.5" customHeight="1">
      <c r="A92" s="311" t="s">
        <v>53</v>
      </c>
      <c r="B92" s="14" t="str">
        <f>+'8.คำนวณ'!G61</f>
        <v>ผาขาว,รพช.</v>
      </c>
      <c r="C92" s="53">
        <f>+'8.คำนวณ'!M61</f>
        <v>967.44643318524129</v>
      </c>
      <c r="D92" s="53">
        <f>+'8.คำนวณ'!N61</f>
        <v>384.86287645335096</v>
      </c>
      <c r="E92" s="53">
        <f>+'8.คำนวณ'!O61</f>
        <v>215.3754426229508</v>
      </c>
      <c r="F92" s="53">
        <f>+'8.คำนวณ'!P61</f>
        <v>1930.6257770270265</v>
      </c>
      <c r="G92" s="53">
        <f>+'8.คำนวณ'!Q61</f>
        <v>4.7939605636489357</v>
      </c>
      <c r="H92" s="53">
        <f>+'8.คำนวณ'!R61</f>
        <v>20.779250613957704</v>
      </c>
      <c r="I92" s="53">
        <f>+'8.คำนวณ'!S61</f>
        <v>551.46825471846739</v>
      </c>
      <c r="J92" s="14" t="str">
        <f>+B92</f>
        <v>ผาขาว,รพช.</v>
      </c>
      <c r="K92" s="50">
        <f>+(C92-C93)*100/C93</f>
        <v>14.937638329217084</v>
      </c>
      <c r="L92" s="50">
        <f t="shared" ref="L92:Q92" si="192">+(D92-D93)*100/D93</f>
        <v>25.081665342437155</v>
      </c>
      <c r="M92" s="50">
        <f t="shared" si="192"/>
        <v>-61.935877002995987</v>
      </c>
      <c r="N92" s="50">
        <f t="shared" si="192"/>
        <v>-35.874929108909903</v>
      </c>
      <c r="O92" s="50">
        <f t="shared" si="192"/>
        <v>-20.840480662079614</v>
      </c>
      <c r="P92" s="50">
        <f t="shared" si="192"/>
        <v>-30.319415986383355</v>
      </c>
      <c r="Q92" s="50">
        <f t="shared" si="192"/>
        <v>6.3234209476975414</v>
      </c>
      <c r="R92" s="14" t="str">
        <f>+J92</f>
        <v>ผาขาว,รพช.</v>
      </c>
      <c r="S92" s="15">
        <f>+K92/100</f>
        <v>0.14937638329217084</v>
      </c>
      <c r="T92" s="15">
        <f t="shared" si="186"/>
        <v>0.25081665342437154</v>
      </c>
      <c r="U92" s="15">
        <f t="shared" si="186"/>
        <v>-0.61935877002995987</v>
      </c>
      <c r="V92" s="15">
        <f t="shared" si="186"/>
        <v>-0.35874929108909903</v>
      </c>
      <c r="W92" s="15">
        <f t="shared" si="186"/>
        <v>-0.20840480662079613</v>
      </c>
      <c r="X92" s="15">
        <f t="shared" si="186"/>
        <v>-0.30319415986383352</v>
      </c>
      <c r="Y92" s="15">
        <f t="shared" si="186"/>
        <v>6.3234209476975417E-2</v>
      </c>
      <c r="Z92" s="14" t="str">
        <f>+R92</f>
        <v>ผาขาว,รพช.</v>
      </c>
      <c r="AA92" s="16" t="str">
        <f>+IF(AND(C92&gt;C95),"OK","Not OK")</f>
        <v>OK</v>
      </c>
      <c r="AB92" s="16" t="str">
        <f t="shared" ref="AB92:AG92" si="193">+IF(AND(D92&gt;D95),"OK","Not OK")</f>
        <v>OK</v>
      </c>
      <c r="AC92" s="16" t="str">
        <f t="shared" si="193"/>
        <v>Not OK</v>
      </c>
      <c r="AD92" s="16" t="str">
        <f t="shared" si="193"/>
        <v>OK</v>
      </c>
      <c r="AE92" s="16" t="str">
        <f t="shared" si="193"/>
        <v>OK</v>
      </c>
      <c r="AF92" s="16" t="str">
        <f t="shared" si="193"/>
        <v>OK</v>
      </c>
      <c r="AG92" s="16" t="str">
        <f t="shared" si="193"/>
        <v>OK</v>
      </c>
    </row>
    <row r="93" spans="1:33" ht="13.5" customHeight="1">
      <c r="B93" s="18" t="s">
        <v>144</v>
      </c>
      <c r="C93" s="19">
        <f t="shared" ref="C93:I93" si="194">AVERAGE(C88:C92)</f>
        <v>841.71420889489161</v>
      </c>
      <c r="D93" s="19">
        <f t="shared" si="194"/>
        <v>307.68928075886146</v>
      </c>
      <c r="E93" s="19">
        <f t="shared" si="194"/>
        <v>565.82268463114929</v>
      </c>
      <c r="F93" s="19">
        <f t="shared" si="194"/>
        <v>3010.719130909029</v>
      </c>
      <c r="G93" s="19">
        <f t="shared" si="194"/>
        <v>6.0560758879601337</v>
      </c>
      <c r="H93" s="19">
        <f t="shared" si="194"/>
        <v>29.820718221731784</v>
      </c>
      <c r="I93" s="19">
        <f t="shared" si="194"/>
        <v>518.67053355040639</v>
      </c>
      <c r="J93" s="23"/>
      <c r="R93" s="23"/>
      <c r="Z93" s="23"/>
    </row>
    <row r="94" spans="1:33" ht="13.5" customHeight="1">
      <c r="B94" s="20" t="s">
        <v>268</v>
      </c>
      <c r="C94" s="21">
        <f t="shared" ref="C94:I94" si="195">STDEV(C88:C92)</f>
        <v>97.448478587923034</v>
      </c>
      <c r="D94" s="21">
        <f t="shared" si="195"/>
        <v>116.21459703071136</v>
      </c>
      <c r="E94" s="21">
        <f t="shared" si="195"/>
        <v>216.13691298574568</v>
      </c>
      <c r="F94" s="21">
        <f t="shared" si="195"/>
        <v>1338.8331255146288</v>
      </c>
      <c r="G94" s="21">
        <f t="shared" si="195"/>
        <v>2.9680251586651529</v>
      </c>
      <c r="H94" s="21">
        <f t="shared" si="195"/>
        <v>11.314508850981856</v>
      </c>
      <c r="I94" s="21">
        <f t="shared" si="195"/>
        <v>46.462283834995503</v>
      </c>
      <c r="J94" s="23"/>
      <c r="K94" s="51"/>
      <c r="L94" s="51"/>
      <c r="M94" s="51"/>
      <c r="N94" s="51"/>
      <c r="O94" s="51"/>
      <c r="P94" s="51"/>
      <c r="Q94" s="51"/>
      <c r="R94" s="23"/>
      <c r="S94" s="61"/>
      <c r="T94" s="61"/>
      <c r="U94" s="61"/>
      <c r="V94" s="61"/>
      <c r="W94" s="61"/>
      <c r="X94" s="61"/>
      <c r="Y94" s="61"/>
      <c r="Z94" s="23"/>
      <c r="AA94" s="26"/>
      <c r="AB94" s="26"/>
      <c r="AC94" s="26"/>
      <c r="AD94" s="26"/>
      <c r="AE94" s="26"/>
      <c r="AF94" s="26"/>
      <c r="AG94" s="26"/>
    </row>
    <row r="95" spans="1:33" ht="13.5" customHeight="1">
      <c r="B95" s="20" t="s">
        <v>145</v>
      </c>
      <c r="C95" s="21">
        <f>+C93-C94</f>
        <v>744.26573030696863</v>
      </c>
      <c r="D95" s="21">
        <f t="shared" ref="D95:I95" si="196">+D93-D94</f>
        <v>191.4746837281501</v>
      </c>
      <c r="E95" s="21">
        <f t="shared" si="196"/>
        <v>349.68577164540363</v>
      </c>
      <c r="F95" s="21">
        <f t="shared" si="196"/>
        <v>1671.8860053944002</v>
      </c>
      <c r="G95" s="21">
        <f t="shared" si="196"/>
        <v>3.0880507292949808</v>
      </c>
      <c r="H95" s="21">
        <f t="shared" si="196"/>
        <v>18.506209370749929</v>
      </c>
      <c r="I95" s="21">
        <f t="shared" si="196"/>
        <v>472.20824971541089</v>
      </c>
      <c r="J95" s="23"/>
      <c r="K95" s="51"/>
      <c r="L95" s="51"/>
      <c r="M95" s="51"/>
      <c r="N95" s="51"/>
      <c r="O95" s="51"/>
      <c r="P95" s="51"/>
      <c r="Q95" s="51"/>
      <c r="R95" s="23"/>
      <c r="S95" s="61"/>
      <c r="T95" s="61"/>
      <c r="U95" s="61"/>
      <c r="V95" s="61"/>
      <c r="W95" s="61"/>
      <c r="X95" s="61"/>
      <c r="Y95" s="61"/>
      <c r="Z95" s="23"/>
      <c r="AA95" s="26"/>
      <c r="AB95" s="26"/>
      <c r="AC95" s="26"/>
      <c r="AD95" s="26"/>
      <c r="AE95" s="26"/>
      <c r="AF95" s="26"/>
      <c r="AG95" s="26"/>
    </row>
    <row r="96" spans="1:33" ht="13.5" customHeight="1">
      <c r="B96" s="371" t="s">
        <v>152</v>
      </c>
      <c r="C96" s="372" t="s">
        <v>135</v>
      </c>
      <c r="D96" s="373"/>
      <c r="E96" s="373"/>
      <c r="F96" s="373"/>
      <c r="G96" s="373"/>
      <c r="H96" s="373"/>
      <c r="I96" s="374"/>
      <c r="J96" s="371" t="s">
        <v>152</v>
      </c>
      <c r="K96" s="368" t="s">
        <v>4</v>
      </c>
      <c r="L96" s="369"/>
      <c r="M96" s="369"/>
      <c r="N96" s="369"/>
      <c r="O96" s="369"/>
      <c r="P96" s="369"/>
      <c r="Q96" s="370"/>
      <c r="R96" s="371" t="s">
        <v>152</v>
      </c>
      <c r="S96" s="375" t="s">
        <v>4</v>
      </c>
      <c r="T96" s="376"/>
      <c r="U96" s="376"/>
      <c r="V96" s="376"/>
      <c r="W96" s="376"/>
      <c r="X96" s="376"/>
      <c r="Y96" s="377"/>
      <c r="Z96" s="371" t="s">
        <v>152</v>
      </c>
      <c r="AA96" s="372" t="s">
        <v>136</v>
      </c>
      <c r="AB96" s="373"/>
      <c r="AC96" s="373"/>
      <c r="AD96" s="373"/>
      <c r="AE96" s="373"/>
      <c r="AF96" s="373"/>
      <c r="AG96" s="374"/>
    </row>
    <row r="97" spans="1:33" ht="13.5" customHeight="1">
      <c r="B97" s="371"/>
      <c r="C97" s="331" t="s">
        <v>137</v>
      </c>
      <c r="D97" s="13" t="s">
        <v>253</v>
      </c>
      <c r="E97" s="331" t="s">
        <v>139</v>
      </c>
      <c r="F97" s="331" t="s">
        <v>140</v>
      </c>
      <c r="G97" s="331" t="s">
        <v>141</v>
      </c>
      <c r="H97" s="331" t="s">
        <v>142</v>
      </c>
      <c r="I97" s="331" t="s">
        <v>143</v>
      </c>
      <c r="J97" s="371"/>
      <c r="K97" s="45" t="s">
        <v>137</v>
      </c>
      <c r="L97" s="46" t="s">
        <v>253</v>
      </c>
      <c r="M97" s="45" t="s">
        <v>139</v>
      </c>
      <c r="N97" s="45" t="s">
        <v>140</v>
      </c>
      <c r="O97" s="45" t="s">
        <v>141</v>
      </c>
      <c r="P97" s="45" t="s">
        <v>142</v>
      </c>
      <c r="Q97" s="45" t="s">
        <v>143</v>
      </c>
      <c r="R97" s="371"/>
      <c r="S97" s="57" t="s">
        <v>137</v>
      </c>
      <c r="T97" s="58" t="s">
        <v>253</v>
      </c>
      <c r="U97" s="57" t="s">
        <v>139</v>
      </c>
      <c r="V97" s="57" t="s">
        <v>140</v>
      </c>
      <c r="W97" s="57" t="s">
        <v>141</v>
      </c>
      <c r="X97" s="57" t="s">
        <v>142</v>
      </c>
      <c r="Y97" s="57" t="s">
        <v>143</v>
      </c>
      <c r="Z97" s="371"/>
      <c r="AA97" s="12" t="s">
        <v>137</v>
      </c>
      <c r="AB97" s="13" t="s">
        <v>253</v>
      </c>
      <c r="AC97" s="12" t="s">
        <v>139</v>
      </c>
      <c r="AD97" s="12" t="s">
        <v>140</v>
      </c>
      <c r="AE97" s="12" t="s">
        <v>141</v>
      </c>
      <c r="AF97" s="12" t="s">
        <v>142</v>
      </c>
      <c r="AG97" s="12" t="s">
        <v>143</v>
      </c>
    </row>
    <row r="98" spans="1:33" ht="13.5" customHeight="1">
      <c r="A98" s="311" t="s">
        <v>88</v>
      </c>
      <c r="B98" s="14" t="str">
        <f>+'8.คำนวณ'!G62</f>
        <v>นากลาง,รพช.</v>
      </c>
      <c r="C98" s="332">
        <f>+'8.คำนวณ'!M62</f>
        <v>766.18364608041657</v>
      </c>
      <c r="D98" s="332">
        <f>+'8.คำนวณ'!N62</f>
        <v>136.63991162857971</v>
      </c>
      <c r="E98" s="332">
        <f>+'8.คำนวณ'!O62</f>
        <v>126.60669148336157</v>
      </c>
      <c r="F98" s="332">
        <f>+'8.คำนวณ'!P62</f>
        <v>1363.9545912547528</v>
      </c>
      <c r="G98" s="332">
        <f>+'8.คำนวณ'!Q62</f>
        <v>1.0484493183936197</v>
      </c>
      <c r="H98" s="332">
        <f>+'8.คำนวณ'!R62</f>
        <v>27.147517934158341</v>
      </c>
      <c r="I98" s="332">
        <f>+'8.คำนวณ'!S62</f>
        <v>413.17228623083599</v>
      </c>
      <c r="J98" s="14" t="str">
        <f t="shared" ref="J98:J103" si="197">+B98</f>
        <v>นากลาง,รพช.</v>
      </c>
      <c r="K98" s="50">
        <f>+(C98-C104)*100/C104</f>
        <v>-22.063661007479251</v>
      </c>
      <c r="L98" s="50">
        <f t="shared" ref="L98:Q98" si="198">+(D98-D104)*100/D104</f>
        <v>-53.388806670066671</v>
      </c>
      <c r="M98" s="50">
        <f t="shared" si="198"/>
        <v>-86.612064932153757</v>
      </c>
      <c r="N98" s="50">
        <f t="shared" si="198"/>
        <v>-57.99758647129611</v>
      </c>
      <c r="O98" s="50">
        <f t="shared" si="198"/>
        <v>-84.58533762082844</v>
      </c>
      <c r="P98" s="50">
        <f t="shared" si="198"/>
        <v>-48.693719921236791</v>
      </c>
      <c r="Q98" s="50">
        <f t="shared" si="198"/>
        <v>-18.737902328892041</v>
      </c>
      <c r="R98" s="14" t="str">
        <f t="shared" ref="R98:R103" si="199">+J98</f>
        <v>นากลาง,รพช.</v>
      </c>
      <c r="S98" s="15">
        <f t="shared" ref="S98:S103" si="200">+K98/100</f>
        <v>-0.22063661007479252</v>
      </c>
      <c r="T98" s="15">
        <f t="shared" ref="T98:Y103" si="201">+L98/100</f>
        <v>-0.53388806670066669</v>
      </c>
      <c r="U98" s="15">
        <f t="shared" si="201"/>
        <v>-0.86612064932153754</v>
      </c>
      <c r="V98" s="15">
        <f t="shared" si="201"/>
        <v>-0.57997586471296114</v>
      </c>
      <c r="W98" s="15">
        <f t="shared" si="201"/>
        <v>-0.84585337620828438</v>
      </c>
      <c r="X98" s="15">
        <f t="shared" si="201"/>
        <v>-0.48693719921236789</v>
      </c>
      <c r="Y98" s="15">
        <f t="shared" si="201"/>
        <v>-0.18737902328892042</v>
      </c>
      <c r="Z98" s="14" t="str">
        <f t="shared" ref="Z98:Z103" si="202">+R98</f>
        <v>นากลาง,รพช.</v>
      </c>
      <c r="AA98" s="16" t="str">
        <f>+IF(AND(C98&gt;C106),"OK","Not OK")</f>
        <v>Not OK</v>
      </c>
      <c r="AB98" s="16" t="str">
        <f t="shared" ref="AB98:AF98" si="203">+IF(AND(D98&gt;D106),"OK","Not OK")</f>
        <v>Not OK</v>
      </c>
      <c r="AC98" s="16" t="str">
        <f t="shared" si="203"/>
        <v>Not OK</v>
      </c>
      <c r="AD98" s="16" t="str">
        <f t="shared" si="203"/>
        <v>Not OK</v>
      </c>
      <c r="AE98" s="16" t="str">
        <f t="shared" si="203"/>
        <v>Not OK</v>
      </c>
      <c r="AF98" s="16" t="str">
        <f t="shared" si="203"/>
        <v>OK</v>
      </c>
      <c r="AG98" s="16" t="str">
        <f>+IF(AND(I98&gt;I106),"OK","Not OK")</f>
        <v>OK</v>
      </c>
    </row>
    <row r="99" spans="1:33" ht="13.5" customHeight="1">
      <c r="A99" s="311" t="s">
        <v>53</v>
      </c>
      <c r="B99" s="14" t="str">
        <f>+'8.คำนวณ'!G63</f>
        <v>เชียงคาน,รพช.</v>
      </c>
      <c r="C99" s="332">
        <f>+'8.คำนวณ'!M63</f>
        <v>984.30375418570861</v>
      </c>
      <c r="D99" s="332">
        <f>+'8.คำนวณ'!N63</f>
        <v>130.06939030811029</v>
      </c>
      <c r="E99" s="332">
        <f>+'8.คำนวณ'!O63</f>
        <v>413.21030590717294</v>
      </c>
      <c r="F99" s="332">
        <f>+'8.คำนวณ'!P63</f>
        <v>1619.887486255345</v>
      </c>
      <c r="G99" s="332">
        <f>+'8.คำนวณ'!Q63</f>
        <v>12.069061639203655</v>
      </c>
      <c r="H99" s="332">
        <f>+'8.คำนวณ'!R63</f>
        <v>80.789634156398975</v>
      </c>
      <c r="I99" s="332">
        <f>+'8.คำนวณ'!S63</f>
        <v>464.94663985005161</v>
      </c>
      <c r="J99" s="14" t="str">
        <f t="shared" si="197"/>
        <v>เชียงคาน,รพช.</v>
      </c>
      <c r="K99" s="50">
        <f>+(C99-C104)*100/C104</f>
        <v>0.12355582146764511</v>
      </c>
      <c r="L99" s="50">
        <f t="shared" ref="L99:Q99" si="204">+(D99-D104)*100/D104</f>
        <v>-55.630171114002621</v>
      </c>
      <c r="M99" s="50">
        <f t="shared" si="204"/>
        <v>-56.305368381124467</v>
      </c>
      <c r="N99" s="50">
        <f t="shared" si="204"/>
        <v>-50.116239569912771</v>
      </c>
      <c r="O99" s="50">
        <f t="shared" si="204"/>
        <v>77.443494061092835</v>
      </c>
      <c r="P99" s="50">
        <f t="shared" si="204"/>
        <v>52.684882925284242</v>
      </c>
      <c r="Q99" s="50">
        <f t="shared" si="204"/>
        <v>-8.555001101309216</v>
      </c>
      <c r="R99" s="14" t="str">
        <f t="shared" si="199"/>
        <v>เชียงคาน,รพช.</v>
      </c>
      <c r="S99" s="15">
        <f t="shared" si="200"/>
        <v>1.2355582146764512E-3</v>
      </c>
      <c r="T99" s="15">
        <f t="shared" si="201"/>
        <v>-0.55630171114002624</v>
      </c>
      <c r="U99" s="15">
        <f t="shared" si="201"/>
        <v>-0.56305368381124465</v>
      </c>
      <c r="V99" s="15">
        <f t="shared" si="201"/>
        <v>-0.50116239569912768</v>
      </c>
      <c r="W99" s="15">
        <f t="shared" si="201"/>
        <v>0.77443494061092832</v>
      </c>
      <c r="X99" s="15">
        <f t="shared" si="201"/>
        <v>0.52684882925284238</v>
      </c>
      <c r="Y99" s="15">
        <f t="shared" si="201"/>
        <v>-8.5550011013092161E-2</v>
      </c>
      <c r="Z99" s="14" t="str">
        <f t="shared" si="202"/>
        <v>เชียงคาน,รพช.</v>
      </c>
      <c r="AA99" s="16" t="str">
        <f>+IF(AND(C99&gt;C106),"OK","Not OK")</f>
        <v>OK</v>
      </c>
      <c r="AB99" s="16" t="str">
        <f t="shared" ref="AB99:AG99" si="205">+IF(AND(D99&gt;D106),"OK","Not OK")</f>
        <v>Not OK</v>
      </c>
      <c r="AC99" s="16" t="str">
        <f t="shared" si="205"/>
        <v>OK</v>
      </c>
      <c r="AD99" s="16" t="str">
        <f t="shared" si="205"/>
        <v>OK</v>
      </c>
      <c r="AE99" s="16" t="str">
        <f t="shared" si="205"/>
        <v>OK</v>
      </c>
      <c r="AF99" s="16" t="str">
        <f t="shared" si="205"/>
        <v>OK</v>
      </c>
      <c r="AG99" s="16" t="str">
        <f t="shared" si="205"/>
        <v>OK</v>
      </c>
    </row>
    <row r="100" spans="1:33" ht="13.5" customHeight="1">
      <c r="A100" s="311" t="s">
        <v>55</v>
      </c>
      <c r="B100" s="14" t="str">
        <f>+'8.คำนวณ'!G64</f>
        <v>โซ่พิสัย,รพช.</v>
      </c>
      <c r="C100" s="332">
        <f>+'8.คำนวณ'!M64</f>
        <v>923.91847813196489</v>
      </c>
      <c r="D100" s="332">
        <f>+'8.คำนวณ'!N64</f>
        <v>392.61441204735519</v>
      </c>
      <c r="E100" s="332">
        <f>+'8.คำนวณ'!O64</f>
        <v>1855.6072065888814</v>
      </c>
      <c r="F100" s="332">
        <f>+'8.คำนวณ'!P64</f>
        <v>4003.9288553933111</v>
      </c>
      <c r="G100" s="332">
        <f>+'8.คำนวณ'!Q64</f>
        <v>7.7456237164531494</v>
      </c>
      <c r="H100" s="332">
        <f>+'8.คำนวณ'!R64</f>
        <v>22.646809818522193</v>
      </c>
      <c r="I100" s="332">
        <f>+'8.คำนวณ'!S64</f>
        <v>370.83281534340688</v>
      </c>
      <c r="J100" s="14" t="str">
        <f t="shared" si="197"/>
        <v>โซ่พิสัย,รพช.</v>
      </c>
      <c r="K100" s="50">
        <f>+(C100-C104)*100/C104</f>
        <v>-6.0188453753696542</v>
      </c>
      <c r="L100" s="50">
        <f t="shared" ref="L100:Q100" si="206">+(D100-D104)*100/D104</f>
        <v>33.930313961281051</v>
      </c>
      <c r="M100" s="50">
        <f t="shared" si="206"/>
        <v>96.219871968649215</v>
      </c>
      <c r="N100" s="50">
        <f t="shared" si="206"/>
        <v>23.299321401183686</v>
      </c>
      <c r="O100" s="50">
        <f t="shared" si="206"/>
        <v>13.878823144414822</v>
      </c>
      <c r="P100" s="50">
        <f t="shared" si="206"/>
        <v>-57.199639014600486</v>
      </c>
      <c r="Q100" s="50">
        <f t="shared" si="206"/>
        <v>-27.065165151827518</v>
      </c>
      <c r="R100" s="14" t="str">
        <f t="shared" si="199"/>
        <v>โซ่พิสัย,รพช.</v>
      </c>
      <c r="S100" s="15">
        <f t="shared" si="200"/>
        <v>-6.0188453753696546E-2</v>
      </c>
      <c r="T100" s="15">
        <f t="shared" si="201"/>
        <v>0.3393031396128105</v>
      </c>
      <c r="U100" s="15">
        <f t="shared" si="201"/>
        <v>0.96219871968649218</v>
      </c>
      <c r="V100" s="15">
        <f t="shared" si="201"/>
        <v>0.23299321401183687</v>
      </c>
      <c r="W100" s="15">
        <f t="shared" si="201"/>
        <v>0.13878823144414823</v>
      </c>
      <c r="X100" s="15">
        <f t="shared" si="201"/>
        <v>-0.5719963901460049</v>
      </c>
      <c r="Y100" s="15">
        <f t="shared" si="201"/>
        <v>-0.27065165151827519</v>
      </c>
      <c r="Z100" s="14" t="str">
        <f t="shared" si="202"/>
        <v>โซ่พิสัย,รพช.</v>
      </c>
      <c r="AA100" s="16" t="str">
        <f>+IF(AND(C100&gt;C106),"OK","Not OK")</f>
        <v>OK</v>
      </c>
      <c r="AB100" s="16" t="str">
        <f t="shared" ref="AB100:AG100" si="207">+IF(AND(D100&gt;D106),"OK","Not OK")</f>
        <v>OK</v>
      </c>
      <c r="AC100" s="16" t="str">
        <f t="shared" si="207"/>
        <v>OK</v>
      </c>
      <c r="AD100" s="16" t="str">
        <f t="shared" si="207"/>
        <v>OK</v>
      </c>
      <c r="AE100" s="16" t="str">
        <f t="shared" si="207"/>
        <v>OK</v>
      </c>
      <c r="AF100" s="16" t="str">
        <f t="shared" si="207"/>
        <v>OK</v>
      </c>
      <c r="AG100" s="16" t="str">
        <f t="shared" si="207"/>
        <v>Not OK</v>
      </c>
    </row>
    <row r="101" spans="1:33" ht="13.5" customHeight="1">
      <c r="A101" s="311" t="s">
        <v>49</v>
      </c>
      <c r="B101" s="14" t="str">
        <f>+'8.คำนวณ'!G65</f>
        <v>พระอาจารย์ฝั้นอาจาโร,รพช.</v>
      </c>
      <c r="C101" s="332">
        <f>+'8.คำนวณ'!M65</f>
        <v>932.41259081323926</v>
      </c>
      <c r="D101" s="332">
        <f>+'8.คำนวณ'!N65</f>
        <v>394.9576261116714</v>
      </c>
      <c r="E101" s="332">
        <f>+'8.คำนวณ'!O65</f>
        <v>565.45713881019833</v>
      </c>
      <c r="F101" s="332">
        <f>+'8.คำนวณ'!P65</f>
        <v>2507.6086390083483</v>
      </c>
      <c r="G101" s="332">
        <f>+'8.คำนวณ'!Q65</f>
        <v>6.4120371386526331</v>
      </c>
      <c r="H101" s="332">
        <f>+'8.คำนวณ'!R65</f>
        <v>38.011351732222586</v>
      </c>
      <c r="I101" s="332">
        <f>+'8.คำนวณ'!S65</f>
        <v>611.87059173008163</v>
      </c>
      <c r="J101" s="14" t="str">
        <f t="shared" si="197"/>
        <v>พระอาจารย์ฝั้นอาจาโร,รพช.</v>
      </c>
      <c r="K101" s="50">
        <f>+(C101-C104)*100/C104</f>
        <v>-5.1548226978365612</v>
      </c>
      <c r="L101" s="50">
        <f t="shared" ref="L101:Q101" si="208">+(D101-D104)*100/D104</f>
        <v>34.729641203691365</v>
      </c>
      <c r="M101" s="50">
        <f t="shared" si="208"/>
        <v>-40.206134688892597</v>
      </c>
      <c r="N101" s="50">
        <f t="shared" si="208"/>
        <v>-22.779236420996959</v>
      </c>
      <c r="O101" s="50">
        <f t="shared" si="208"/>
        <v>-5.7280252645152405</v>
      </c>
      <c r="P101" s="50">
        <f t="shared" si="208"/>
        <v>-28.162086019218386</v>
      </c>
      <c r="Q101" s="50">
        <f t="shared" si="208"/>
        <v>20.341778585481656</v>
      </c>
      <c r="R101" s="14" t="str">
        <f t="shared" si="199"/>
        <v>พระอาจารย์ฝั้นอาจาโร,รพช.</v>
      </c>
      <c r="S101" s="15">
        <f t="shared" si="200"/>
        <v>-5.1548226978365613E-2</v>
      </c>
      <c r="T101" s="15">
        <f t="shared" si="201"/>
        <v>0.34729641203691364</v>
      </c>
      <c r="U101" s="15">
        <f t="shared" si="201"/>
        <v>-0.40206134688892597</v>
      </c>
      <c r="V101" s="15">
        <f t="shared" si="201"/>
        <v>-0.22779236420996959</v>
      </c>
      <c r="W101" s="15">
        <f t="shared" si="201"/>
        <v>-5.7280252645152407E-2</v>
      </c>
      <c r="X101" s="15">
        <f t="shared" si="201"/>
        <v>-0.28162086019218385</v>
      </c>
      <c r="Y101" s="15">
        <f t="shared" si="201"/>
        <v>0.20341778585481657</v>
      </c>
      <c r="Z101" s="14" t="str">
        <f t="shared" si="202"/>
        <v>พระอาจารย์ฝั้นอาจาโร,รพช.</v>
      </c>
      <c r="AA101" s="16" t="str">
        <f>+IF(AND(C101&gt;C106),"OK","Not OK")</f>
        <v>OK</v>
      </c>
      <c r="AB101" s="16" t="str">
        <f t="shared" ref="AB101:AG101" si="209">+IF(AND(D101&gt;D106),"OK","Not OK")</f>
        <v>OK</v>
      </c>
      <c r="AC101" s="16" t="str">
        <f t="shared" si="209"/>
        <v>OK</v>
      </c>
      <c r="AD101" s="16" t="str">
        <f t="shared" si="209"/>
        <v>OK</v>
      </c>
      <c r="AE101" s="16" t="str">
        <f t="shared" si="209"/>
        <v>OK</v>
      </c>
      <c r="AF101" s="16" t="str">
        <f t="shared" si="209"/>
        <v>OK</v>
      </c>
      <c r="AG101" s="16" t="str">
        <f t="shared" si="209"/>
        <v>OK</v>
      </c>
    </row>
    <row r="102" spans="1:33" ht="13.5" customHeight="1">
      <c r="A102" s="311" t="s">
        <v>49</v>
      </c>
      <c r="B102" s="14" t="str">
        <f>+'8.คำนวณ'!G66</f>
        <v>บ้านม่วง,รพช.</v>
      </c>
      <c r="C102" s="332">
        <f>+'8.คำนวณ'!M66</f>
        <v>1346.3661322351777</v>
      </c>
      <c r="D102" s="332">
        <f>+'8.คำนวณ'!N66</f>
        <v>343.96133034066918</v>
      </c>
      <c r="E102" s="332">
        <f>+'8.คำนวณ'!O66</f>
        <v>912.46852709587768</v>
      </c>
      <c r="F102" s="332">
        <f>+'8.คำนวณ'!P66</f>
        <v>6112.2022216330852</v>
      </c>
      <c r="G102" s="332">
        <f>+'8.คำนวณ'!Q66</f>
        <v>10.910948946320945</v>
      </c>
      <c r="H102" s="332">
        <f>+'8.คำนวณ'!R66</f>
        <v>34.286561181136818</v>
      </c>
      <c r="I102" s="332">
        <f>+'8.คำนวณ'!S66</f>
        <v>490.32478002016245</v>
      </c>
      <c r="J102" s="14" t="str">
        <f t="shared" si="197"/>
        <v>บ้านม่วง,รพช.</v>
      </c>
      <c r="K102" s="50">
        <f>+(C102-C104)*100/C104</f>
        <v>36.952606371497211</v>
      </c>
      <c r="L102" s="50">
        <f t="shared" ref="L102:Q102" si="210">+(D102-D104)*100/D104</f>
        <v>17.33356583331275</v>
      </c>
      <c r="M102" s="50">
        <f t="shared" si="210"/>
        <v>-3.5116608049242233</v>
      </c>
      <c r="N102" s="50">
        <f t="shared" si="210"/>
        <v>88.222721584831106</v>
      </c>
      <c r="O102" s="50">
        <f t="shared" si="210"/>
        <v>60.416523043388366</v>
      </c>
      <c r="P102" s="50">
        <f t="shared" si="210"/>
        <v>-35.20159319303184</v>
      </c>
      <c r="Q102" s="50">
        <f t="shared" si="210"/>
        <v>-3.5636670405768949</v>
      </c>
      <c r="R102" s="14" t="str">
        <f t="shared" si="199"/>
        <v>บ้านม่วง,รพช.</v>
      </c>
      <c r="S102" s="15">
        <f t="shared" si="200"/>
        <v>0.3695260637149721</v>
      </c>
      <c r="T102" s="15">
        <f t="shared" si="201"/>
        <v>0.1733356583331275</v>
      </c>
      <c r="U102" s="15">
        <f t="shared" si="201"/>
        <v>-3.5116608049242236E-2</v>
      </c>
      <c r="V102" s="15">
        <f t="shared" si="201"/>
        <v>0.8822272158483111</v>
      </c>
      <c r="W102" s="15">
        <f t="shared" si="201"/>
        <v>0.6041652304338837</v>
      </c>
      <c r="X102" s="15">
        <f t="shared" si="201"/>
        <v>-0.35201593193031838</v>
      </c>
      <c r="Y102" s="15">
        <f t="shared" si="201"/>
        <v>-3.5636670405768948E-2</v>
      </c>
      <c r="Z102" s="14" t="str">
        <f t="shared" si="202"/>
        <v>บ้านม่วง,รพช.</v>
      </c>
      <c r="AA102" s="16" t="str">
        <f>+IF(AND(C102&gt;C106),"OK","Not OK")</f>
        <v>OK</v>
      </c>
      <c r="AB102" s="16" t="str">
        <f t="shared" ref="AB102:AG102" si="211">+IF(AND(D102&gt;D106),"OK","Not OK")</f>
        <v>OK</v>
      </c>
      <c r="AC102" s="16" t="str">
        <f t="shared" si="211"/>
        <v>OK</v>
      </c>
      <c r="AD102" s="16" t="str">
        <f t="shared" si="211"/>
        <v>OK</v>
      </c>
      <c r="AE102" s="16" t="str">
        <f t="shared" si="211"/>
        <v>OK</v>
      </c>
      <c r="AF102" s="16" t="str">
        <f t="shared" si="211"/>
        <v>OK</v>
      </c>
      <c r="AG102" s="16" t="str">
        <f t="shared" si="211"/>
        <v>OK</v>
      </c>
    </row>
    <row r="103" spans="1:33" ht="13.5" customHeight="1">
      <c r="A103" s="311" t="s">
        <v>53</v>
      </c>
      <c r="B103" s="14" t="str">
        <f>+'8.คำนวณ'!G67</f>
        <v>สมเด็จพระยุพราชด่านซ้าย,รพช.</v>
      </c>
      <c r="C103" s="332">
        <f>+'8.คำนวณ'!M67</f>
        <v>945.34994085944584</v>
      </c>
      <c r="D103" s="332">
        <f>+'8.คำนวณ'!N67</f>
        <v>360.64701077884297</v>
      </c>
      <c r="E103" s="332">
        <f>+'8.คำนวณ'!O67</f>
        <v>1800.7152122241087</v>
      </c>
      <c r="F103" s="332">
        <f>+'8.คำนวณ'!P67</f>
        <v>3876.3641514563105</v>
      </c>
      <c r="G103" s="332">
        <f>+'8.คำนวณ'!Q67</f>
        <v>2.6236988505301517</v>
      </c>
      <c r="H103" s="332">
        <f>+'8.คำนวณ'!R67</f>
        <v>114.59408982535037</v>
      </c>
      <c r="I103" s="332">
        <f>+'8.คำนวณ'!S67</f>
        <v>699.51708136595596</v>
      </c>
      <c r="J103" s="14" t="str">
        <f t="shared" si="197"/>
        <v>สมเด็จพระยุพราชด่านซ้าย,รพช.</v>
      </c>
      <c r="K103" s="50">
        <f>+(C103-C104)*100/C104</f>
        <v>-3.8388331122793775</v>
      </c>
      <c r="L103" s="50">
        <f t="shared" ref="L103:Q103" si="212">+(D103-D104)*100/D104</f>
        <v>23.025456785784154</v>
      </c>
      <c r="M103" s="50">
        <f t="shared" si="212"/>
        <v>90.415356838445874</v>
      </c>
      <c r="N103" s="50">
        <f t="shared" si="212"/>
        <v>19.371019476191055</v>
      </c>
      <c r="O103" s="50">
        <f t="shared" si="212"/>
        <v>-61.425477363552375</v>
      </c>
      <c r="P103" s="50">
        <f t="shared" si="212"/>
        <v>116.57215522280325</v>
      </c>
      <c r="Q103" s="50">
        <f t="shared" si="212"/>
        <v>37.579957037123933</v>
      </c>
      <c r="R103" s="14" t="str">
        <f t="shared" si="199"/>
        <v>สมเด็จพระยุพราชด่านซ้าย,รพช.</v>
      </c>
      <c r="S103" s="15">
        <f t="shared" si="200"/>
        <v>-3.8388331122793773E-2</v>
      </c>
      <c r="T103" s="15">
        <f t="shared" si="201"/>
        <v>0.23025456785784154</v>
      </c>
      <c r="U103" s="15">
        <f t="shared" si="201"/>
        <v>0.90415356838445871</v>
      </c>
      <c r="V103" s="15">
        <f t="shared" si="201"/>
        <v>0.19371019476191054</v>
      </c>
      <c r="W103" s="15">
        <f t="shared" si="201"/>
        <v>-0.61425477363552372</v>
      </c>
      <c r="X103" s="15">
        <f t="shared" si="201"/>
        <v>1.1657215522280324</v>
      </c>
      <c r="Y103" s="15">
        <f t="shared" si="201"/>
        <v>0.37579957037123934</v>
      </c>
      <c r="Z103" s="14" t="str">
        <f t="shared" si="202"/>
        <v>สมเด็จพระยุพราชด่านซ้าย,รพช.</v>
      </c>
      <c r="AA103" s="16" t="str">
        <f>+IF(AND(C103&gt;C106),"OK","Not OK")</f>
        <v>OK</v>
      </c>
      <c r="AB103" s="16" t="str">
        <f t="shared" ref="AB103:AG103" si="213">+IF(AND(D103&gt;D106),"OK","Not OK")</f>
        <v>OK</v>
      </c>
      <c r="AC103" s="16" t="str">
        <f t="shared" si="213"/>
        <v>OK</v>
      </c>
      <c r="AD103" s="16" t="str">
        <f t="shared" si="213"/>
        <v>OK</v>
      </c>
      <c r="AE103" s="16" t="str">
        <f t="shared" si="213"/>
        <v>OK</v>
      </c>
      <c r="AF103" s="16" t="str">
        <f t="shared" si="213"/>
        <v>OK</v>
      </c>
      <c r="AG103" s="16" t="str">
        <f t="shared" si="213"/>
        <v>OK</v>
      </c>
    </row>
    <row r="104" spans="1:33" ht="13.5" customHeight="1">
      <c r="B104" s="18" t="s">
        <v>144</v>
      </c>
      <c r="C104" s="19">
        <f>AVERAGE(C98:C103)</f>
        <v>983.08909038432546</v>
      </c>
      <c r="D104" s="19">
        <f t="shared" ref="D104:I104" si="214">AVERAGE(D98:D103)</f>
        <v>293.1482802025381</v>
      </c>
      <c r="E104" s="19">
        <f t="shared" si="214"/>
        <v>945.67751368493339</v>
      </c>
      <c r="F104" s="19">
        <f t="shared" si="214"/>
        <v>3247.3243241668588</v>
      </c>
      <c r="G104" s="19">
        <f t="shared" si="214"/>
        <v>6.8016366015923593</v>
      </c>
      <c r="H104" s="19">
        <f t="shared" si="214"/>
        <v>52.912660774631547</v>
      </c>
      <c r="I104" s="19">
        <f t="shared" si="214"/>
        <v>508.44403242341582</v>
      </c>
    </row>
    <row r="105" spans="1:33" ht="13.5" customHeight="1">
      <c r="B105" s="20" t="s">
        <v>268</v>
      </c>
      <c r="C105" s="334">
        <f>STDEV(C98:C103)</f>
        <v>193.13889752335885</v>
      </c>
      <c r="D105" s="334">
        <f t="shared" ref="D105:I105" si="215">STDEV(D98:D103)</f>
        <v>125.28870081156552</v>
      </c>
      <c r="E105" s="334">
        <f t="shared" si="215"/>
        <v>729.26404290245955</v>
      </c>
      <c r="F105" s="334">
        <f t="shared" si="215"/>
        <v>1784.2913660884883</v>
      </c>
      <c r="G105" s="334">
        <f t="shared" si="215"/>
        <v>4.3870136005088849</v>
      </c>
      <c r="H105" s="334">
        <f t="shared" si="215"/>
        <v>36.689424229873666</v>
      </c>
      <c r="I105" s="334">
        <f t="shared" si="215"/>
        <v>124.45067003385087</v>
      </c>
    </row>
    <row r="106" spans="1:33" ht="13.5" customHeight="1">
      <c r="B106" s="20" t="s">
        <v>145</v>
      </c>
      <c r="C106" s="334">
        <f>+C104-C105</f>
        <v>789.95019286096658</v>
      </c>
      <c r="D106" s="334">
        <f t="shared" ref="D106:I106" si="216">+D104-D105</f>
        <v>167.85957939097258</v>
      </c>
      <c r="E106" s="334">
        <f t="shared" si="216"/>
        <v>216.41347078247384</v>
      </c>
      <c r="F106" s="334">
        <f t="shared" si="216"/>
        <v>1463.0329580783705</v>
      </c>
      <c r="G106" s="334">
        <f t="shared" si="216"/>
        <v>2.4146230010834744</v>
      </c>
      <c r="H106" s="334">
        <f t="shared" si="216"/>
        <v>16.223236544757881</v>
      </c>
      <c r="I106" s="334">
        <f t="shared" si="216"/>
        <v>383.99336238956494</v>
      </c>
    </row>
    <row r="107" spans="1:33" ht="13.5" customHeight="1">
      <c r="B107" s="371" t="s">
        <v>153</v>
      </c>
      <c r="C107" s="372" t="s">
        <v>135</v>
      </c>
      <c r="D107" s="373"/>
      <c r="E107" s="373"/>
      <c r="F107" s="373"/>
      <c r="G107" s="373"/>
      <c r="H107" s="373"/>
      <c r="I107" s="374"/>
      <c r="J107" s="371" t="s">
        <v>153</v>
      </c>
      <c r="K107" s="368" t="s">
        <v>4</v>
      </c>
      <c r="L107" s="369"/>
      <c r="M107" s="369"/>
      <c r="N107" s="369"/>
      <c r="O107" s="369"/>
      <c r="P107" s="369"/>
      <c r="Q107" s="370"/>
      <c r="R107" s="371" t="s">
        <v>153</v>
      </c>
      <c r="S107" s="375" t="s">
        <v>4</v>
      </c>
      <c r="T107" s="376"/>
      <c r="U107" s="376"/>
      <c r="V107" s="376"/>
      <c r="W107" s="376"/>
      <c r="X107" s="376"/>
      <c r="Y107" s="377"/>
      <c r="Z107" s="371" t="s">
        <v>153</v>
      </c>
      <c r="AA107" s="372" t="s">
        <v>136</v>
      </c>
      <c r="AB107" s="373"/>
      <c r="AC107" s="373"/>
      <c r="AD107" s="373"/>
      <c r="AE107" s="373"/>
      <c r="AF107" s="373"/>
      <c r="AG107" s="374"/>
    </row>
    <row r="108" spans="1:33" ht="13.5" customHeight="1">
      <c r="B108" s="371"/>
      <c r="C108" s="12" t="s">
        <v>137</v>
      </c>
      <c r="D108" s="13" t="s">
        <v>253</v>
      </c>
      <c r="E108" s="12" t="s">
        <v>139</v>
      </c>
      <c r="F108" s="12" t="s">
        <v>140</v>
      </c>
      <c r="G108" s="12" t="s">
        <v>141</v>
      </c>
      <c r="H108" s="12" t="s">
        <v>142</v>
      </c>
      <c r="I108" s="12" t="s">
        <v>143</v>
      </c>
      <c r="J108" s="371"/>
      <c r="K108" s="45" t="s">
        <v>137</v>
      </c>
      <c r="L108" s="46" t="s">
        <v>253</v>
      </c>
      <c r="M108" s="45" t="s">
        <v>139</v>
      </c>
      <c r="N108" s="45" t="s">
        <v>140</v>
      </c>
      <c r="O108" s="45" t="s">
        <v>141</v>
      </c>
      <c r="P108" s="45" t="s">
        <v>142</v>
      </c>
      <c r="Q108" s="45" t="s">
        <v>143</v>
      </c>
      <c r="R108" s="371"/>
      <c r="S108" s="57" t="s">
        <v>137</v>
      </c>
      <c r="T108" s="58" t="s">
        <v>253</v>
      </c>
      <c r="U108" s="57" t="s">
        <v>139</v>
      </c>
      <c r="V108" s="57" t="s">
        <v>140</v>
      </c>
      <c r="W108" s="57" t="s">
        <v>141</v>
      </c>
      <c r="X108" s="57" t="s">
        <v>142</v>
      </c>
      <c r="Y108" s="57" t="s">
        <v>143</v>
      </c>
      <c r="Z108" s="371"/>
      <c r="AA108" s="12" t="s">
        <v>137</v>
      </c>
      <c r="AB108" s="13" t="s">
        <v>253</v>
      </c>
      <c r="AC108" s="12" t="s">
        <v>139</v>
      </c>
      <c r="AD108" s="12" t="s">
        <v>140</v>
      </c>
      <c r="AE108" s="12" t="s">
        <v>141</v>
      </c>
      <c r="AF108" s="12" t="s">
        <v>142</v>
      </c>
      <c r="AG108" s="12" t="s">
        <v>143</v>
      </c>
    </row>
    <row r="109" spans="1:33" ht="13.5" customHeight="1">
      <c r="A109" s="311" t="s">
        <v>88</v>
      </c>
      <c r="B109" s="14" t="str">
        <f>+'8.คำนวณ'!G68</f>
        <v>ศรีบุญเรือง,รพช.</v>
      </c>
      <c r="C109" s="53">
        <f>+'8.คำนวณ'!M68</f>
        <v>750.28210793408937</v>
      </c>
      <c r="D109" s="53">
        <f>+'8.คำนวณ'!N68</f>
        <v>151.31737537323519</v>
      </c>
      <c r="E109" s="53">
        <f>+'8.คำนวณ'!O68</f>
        <v>316.02336866010597</v>
      </c>
      <c r="F109" s="53">
        <f>+'8.คำนวณ'!P68</f>
        <v>2249.159268292683</v>
      </c>
      <c r="G109" s="53">
        <f>+'8.คำนวณ'!Q68</f>
        <v>5.9488107218003838</v>
      </c>
      <c r="H109" s="53">
        <f>+'8.คำนวณ'!R68</f>
        <v>29.074127710182051</v>
      </c>
      <c r="I109" s="53">
        <f>+'8.คำนวณ'!S68</f>
        <v>394.49209552363516</v>
      </c>
      <c r="J109" s="14" t="str">
        <f>+B109</f>
        <v>ศรีบุญเรือง,รพช.</v>
      </c>
      <c r="K109" s="50">
        <f>+(C109-C114)*100/C114</f>
        <v>-23.912975555998454</v>
      </c>
      <c r="L109" s="50">
        <f t="shared" ref="L109:Q109" si="217">+(D109-D114)*100/D114</f>
        <v>-44.65660428125328</v>
      </c>
      <c r="M109" s="50">
        <f t="shared" si="217"/>
        <v>-76.543611003167996</v>
      </c>
      <c r="N109" s="50">
        <f t="shared" si="217"/>
        <v>-52.786208164946629</v>
      </c>
      <c r="O109" s="50">
        <f t="shared" si="217"/>
        <v>-26.453341323464294</v>
      </c>
      <c r="P109" s="50">
        <f t="shared" si="217"/>
        <v>-46.95095632909112</v>
      </c>
      <c r="Q109" s="50">
        <f t="shared" si="217"/>
        <v>-34.178933706616291</v>
      </c>
      <c r="R109" s="14" t="str">
        <f>+J109</f>
        <v>ศรีบุญเรือง,รพช.</v>
      </c>
      <c r="S109" s="15">
        <f>+K109/100</f>
        <v>-0.23912975555998453</v>
      </c>
      <c r="T109" s="15">
        <f t="shared" ref="T109:Y113" si="218">+L109/100</f>
        <v>-0.44656604281253282</v>
      </c>
      <c r="U109" s="15">
        <f t="shared" si="218"/>
        <v>-0.76543611003167999</v>
      </c>
      <c r="V109" s="15">
        <f t="shared" si="218"/>
        <v>-0.52786208164946624</v>
      </c>
      <c r="W109" s="15">
        <f t="shared" si="218"/>
        <v>-0.26453341323464291</v>
      </c>
      <c r="X109" s="15">
        <f t="shared" si="218"/>
        <v>-0.4695095632909112</v>
      </c>
      <c r="Y109" s="15">
        <f t="shared" si="218"/>
        <v>-0.34178933706616293</v>
      </c>
      <c r="Z109" s="14" t="str">
        <f>+R109</f>
        <v>ศรีบุญเรือง,รพช.</v>
      </c>
      <c r="AA109" s="16" t="str">
        <f>+IF(AND(C109&gt;C116),"OK","Not OK")</f>
        <v>Not OK</v>
      </c>
      <c r="AB109" s="16" t="str">
        <f t="shared" ref="AB109:AF109" si="219">+IF(AND(D109&gt;D116),"OK","Not OK")</f>
        <v>OK</v>
      </c>
      <c r="AC109" s="16" t="str">
        <f t="shared" si="219"/>
        <v>OK</v>
      </c>
      <c r="AD109" s="16" t="str">
        <f t="shared" si="219"/>
        <v>Not OK</v>
      </c>
      <c r="AE109" s="16" t="str">
        <f t="shared" si="219"/>
        <v>OK</v>
      </c>
      <c r="AF109" s="16" t="str">
        <f t="shared" si="219"/>
        <v>OK</v>
      </c>
      <c r="AG109" s="16" t="str">
        <f>+IF(AND(I109&gt;I116),"OK","Not OK")</f>
        <v>Not OK</v>
      </c>
    </row>
    <row r="110" spans="1:33" ht="13.5" customHeight="1">
      <c r="A110" s="311" t="s">
        <v>55</v>
      </c>
      <c r="B110" s="14" t="str">
        <f>+'8.คำนวณ'!G69</f>
        <v>เซกา,รพช.</v>
      </c>
      <c r="C110" s="53">
        <f>+'8.คำนวณ'!M69</f>
        <v>982.76832972407919</v>
      </c>
      <c r="D110" s="53">
        <f>+'8.คำนวณ'!N69</f>
        <v>316.90195086435421</v>
      </c>
      <c r="E110" s="53">
        <f>+'8.คำนวณ'!O69</f>
        <v>4318.1660991379313</v>
      </c>
      <c r="F110" s="53">
        <f>+'8.คำนวณ'!P69</f>
        <v>8459.2110915867943</v>
      </c>
      <c r="G110" s="53">
        <f>+'8.คำนวณ'!Q69</f>
        <v>5.9536805755395683</v>
      </c>
      <c r="H110" s="53">
        <f>+'8.คำนวณ'!R69</f>
        <v>54.08606043165468</v>
      </c>
      <c r="I110" s="53">
        <f>+'8.คำนวณ'!S69</f>
        <v>571.97442874211254</v>
      </c>
      <c r="J110" s="14" t="str">
        <f>+B110</f>
        <v>เซกา,รพช.</v>
      </c>
      <c r="K110" s="50">
        <f>+(C110-C114)*100/C114</f>
        <v>-0.33626400554458752</v>
      </c>
      <c r="L110" s="50">
        <f t="shared" ref="L110:Q110" si="220">+(D110-D114)*100/D114</f>
        <v>15.90493178637935</v>
      </c>
      <c r="M110" s="50">
        <f t="shared" si="220"/>
        <v>220.50979079098218</v>
      </c>
      <c r="N110" s="50">
        <f t="shared" si="220"/>
        <v>77.573654830646149</v>
      </c>
      <c r="O110" s="50">
        <f t="shared" si="220"/>
        <v>-26.393134084150407</v>
      </c>
      <c r="P110" s="50">
        <f t="shared" si="220"/>
        <v>-1.3138481598731468</v>
      </c>
      <c r="Q110" s="50">
        <f t="shared" si="220"/>
        <v>-4.5659793452077704</v>
      </c>
      <c r="R110" s="14" t="str">
        <f>+J110</f>
        <v>เซกา,รพช.</v>
      </c>
      <c r="S110" s="15">
        <f>+K110/100</f>
        <v>-3.3626400554458754E-3</v>
      </c>
      <c r="T110" s="15">
        <f t="shared" si="218"/>
        <v>0.1590493178637935</v>
      </c>
      <c r="U110" s="15">
        <f t="shared" si="218"/>
        <v>2.2050979079098219</v>
      </c>
      <c r="V110" s="15">
        <f t="shared" si="218"/>
        <v>0.77573654830646144</v>
      </c>
      <c r="W110" s="15">
        <f t="shared" si="218"/>
        <v>-0.26393134084150405</v>
      </c>
      <c r="X110" s="15">
        <f t="shared" si="218"/>
        <v>-1.3138481598731468E-2</v>
      </c>
      <c r="Y110" s="15">
        <f t="shared" si="218"/>
        <v>-4.5659793452077706E-2</v>
      </c>
      <c r="Z110" s="14" t="str">
        <f>+R110</f>
        <v>เซกา,รพช.</v>
      </c>
      <c r="AA110" s="16" t="str">
        <f>+IF(AND(C110&gt;C116),"OK","Not OK")</f>
        <v>OK</v>
      </c>
      <c r="AB110" s="16" t="str">
        <f t="shared" ref="AB110:AG110" si="221">+IF(AND(D110&gt;D116),"OK","Not OK")</f>
        <v>OK</v>
      </c>
      <c r="AC110" s="16" t="str">
        <f t="shared" si="221"/>
        <v>OK</v>
      </c>
      <c r="AD110" s="16" t="str">
        <f t="shared" si="221"/>
        <v>OK</v>
      </c>
      <c r="AE110" s="16" t="str">
        <f t="shared" si="221"/>
        <v>OK</v>
      </c>
      <c r="AF110" s="16" t="str">
        <f t="shared" si="221"/>
        <v>OK</v>
      </c>
      <c r="AG110" s="16" t="str">
        <f t="shared" si="221"/>
        <v>OK</v>
      </c>
    </row>
    <row r="111" spans="1:33" ht="13.5" customHeight="1">
      <c r="A111" s="311" t="s">
        <v>49</v>
      </c>
      <c r="B111" s="14" t="str">
        <f>+'8.คำนวณ'!G70</f>
        <v>พังโคน,รพช.</v>
      </c>
      <c r="C111" s="53">
        <f>+'8.คำนวณ'!M70</f>
        <v>1194.2587378716541</v>
      </c>
      <c r="D111" s="53">
        <f>+'8.คำนวณ'!N70</f>
        <v>190.43491480893789</v>
      </c>
      <c r="E111" s="53">
        <f>+'8.คำนวณ'!O70</f>
        <v>926.56930676490276</v>
      </c>
      <c r="F111" s="53">
        <f>+'8.คำนวณ'!P70</f>
        <v>5073.9847173732342</v>
      </c>
      <c r="G111" s="53">
        <f>+'8.คำนวณ'!Q70</f>
        <v>19.351492565837251</v>
      </c>
      <c r="H111" s="53">
        <f>+'8.คำนวณ'!R70</f>
        <v>104.89250085999312</v>
      </c>
      <c r="I111" s="53">
        <f>+'8.คำนวณ'!S70</f>
        <v>818.3775290690113</v>
      </c>
      <c r="J111" s="14" t="str">
        <f>+B111</f>
        <v>พังโคน,รพช.</v>
      </c>
      <c r="K111" s="50">
        <f>+(C111-C114)*100/C114</f>
        <v>21.111236453589399</v>
      </c>
      <c r="L111" s="50">
        <f t="shared" ref="L111:Q111" si="222">+(D111-D114)*100/D114</f>
        <v>-30.349605767738897</v>
      </c>
      <c r="M111" s="50">
        <f t="shared" si="222"/>
        <v>-31.226699518610069</v>
      </c>
      <c r="N111" s="50">
        <f t="shared" si="222"/>
        <v>6.5118249283215306</v>
      </c>
      <c r="O111" s="50">
        <f t="shared" si="222"/>
        <v>139.24742022896524</v>
      </c>
      <c r="P111" s="50">
        <f t="shared" si="222"/>
        <v>91.388265001116324</v>
      </c>
      <c r="Q111" s="50">
        <f t="shared" si="222"/>
        <v>36.546415517822844</v>
      </c>
      <c r="R111" s="14" t="str">
        <f>+J111</f>
        <v>พังโคน,รพช.</v>
      </c>
      <c r="S111" s="15">
        <f>+K111/100</f>
        <v>0.21111236453589399</v>
      </c>
      <c r="T111" s="15">
        <f t="shared" si="218"/>
        <v>-0.30349605767738896</v>
      </c>
      <c r="U111" s="15">
        <f t="shared" si="218"/>
        <v>-0.31226699518610068</v>
      </c>
      <c r="V111" s="15">
        <f t="shared" si="218"/>
        <v>6.5118249283215301E-2</v>
      </c>
      <c r="W111" s="15">
        <f t="shared" si="218"/>
        <v>1.3924742022896524</v>
      </c>
      <c r="X111" s="15">
        <f t="shared" si="218"/>
        <v>0.9138826500111632</v>
      </c>
      <c r="Y111" s="15">
        <f t="shared" si="218"/>
        <v>0.36546415517822844</v>
      </c>
      <c r="Z111" s="14" t="str">
        <f>+R111</f>
        <v>พังโคน,รพช.</v>
      </c>
      <c r="AA111" s="16" t="str">
        <f>+IF(AND(C111&gt;C116),"OK","Not OK")</f>
        <v>OK</v>
      </c>
      <c r="AB111" s="16" t="str">
        <f t="shared" ref="AB111:AG111" si="223">+IF(AND(D111&gt;D116),"OK","Not OK")</f>
        <v>OK</v>
      </c>
      <c r="AC111" s="16" t="str">
        <f t="shared" si="223"/>
        <v>OK</v>
      </c>
      <c r="AD111" s="16" t="str">
        <f t="shared" si="223"/>
        <v>OK</v>
      </c>
      <c r="AE111" s="16" t="str">
        <f t="shared" si="223"/>
        <v>OK</v>
      </c>
      <c r="AF111" s="16" t="str">
        <f t="shared" si="223"/>
        <v>OK</v>
      </c>
      <c r="AG111" s="16" t="str">
        <f t="shared" si="223"/>
        <v>OK</v>
      </c>
    </row>
    <row r="112" spans="1:33" ht="13.5" customHeight="1">
      <c r="A112" s="311" t="s">
        <v>49</v>
      </c>
      <c r="B112" s="14" t="str">
        <f>+'8.คำนวณ'!G71</f>
        <v>อากาศอำนวย,รพช.</v>
      </c>
      <c r="C112" s="53">
        <f>+'8.คำนวณ'!M71</f>
        <v>1008.4291872684659</v>
      </c>
      <c r="D112" s="53">
        <f>+'8.คำนวณ'!N71</f>
        <v>171.55892946246314</v>
      </c>
      <c r="E112" s="53">
        <f>+'8.คำนวณ'!O71</f>
        <v>283.40837444209529</v>
      </c>
      <c r="F112" s="53">
        <f>+'8.คำนวณ'!P71</f>
        <v>3335.5053099173551</v>
      </c>
      <c r="G112" s="53">
        <f>+'8.คำนวณ'!Q71</f>
        <v>5.5870862580806264</v>
      </c>
      <c r="H112" s="53">
        <f>+'8.คำนวณ'!R71</f>
        <v>31.2969220098216</v>
      </c>
      <c r="I112" s="53">
        <f>+'8.คำนวณ'!S71</f>
        <v>654.51654967112722</v>
      </c>
      <c r="J112" s="14" t="str">
        <f>+B112</f>
        <v>อากาศอำนวย,รพช.</v>
      </c>
      <c r="K112" s="50">
        <f>+(C112-C114)*100/C114</f>
        <v>2.2660348825495271</v>
      </c>
      <c r="L112" s="50">
        <f t="shared" ref="L112:Q112" si="224">+(D112-D114)*100/D114</f>
        <v>-37.253380856584336</v>
      </c>
      <c r="M112" s="50">
        <f t="shared" si="224"/>
        <v>-78.964412967119912</v>
      </c>
      <c r="N112" s="50">
        <f t="shared" si="224"/>
        <v>-29.981902310236887</v>
      </c>
      <c r="O112" s="50">
        <f t="shared" si="224"/>
        <v>-30.92543279052957</v>
      </c>
      <c r="P112" s="50">
        <f t="shared" si="224"/>
        <v>-42.895216014249975</v>
      </c>
      <c r="Q112" s="50">
        <f t="shared" si="224"/>
        <v>9.2061861184717504</v>
      </c>
      <c r="R112" s="14" t="str">
        <f>+J112</f>
        <v>อากาศอำนวย,รพช.</v>
      </c>
      <c r="S112" s="15">
        <f>+K112/100</f>
        <v>2.266034882549527E-2</v>
      </c>
      <c r="T112" s="15">
        <f t="shared" si="218"/>
        <v>-0.37253380856584334</v>
      </c>
      <c r="U112" s="15">
        <f t="shared" si="218"/>
        <v>-0.78964412967119912</v>
      </c>
      <c r="V112" s="15">
        <f t="shared" si="218"/>
        <v>-0.29981902310236885</v>
      </c>
      <c r="W112" s="15">
        <f t="shared" si="218"/>
        <v>-0.30925432790529572</v>
      </c>
      <c r="X112" s="15">
        <f t="shared" si="218"/>
        <v>-0.42895216014249976</v>
      </c>
      <c r="Y112" s="15">
        <f t="shared" si="218"/>
        <v>9.20618611847175E-2</v>
      </c>
      <c r="Z112" s="14" t="str">
        <f>+R112</f>
        <v>อากาศอำนวย,รพช.</v>
      </c>
      <c r="AA112" s="16" t="str">
        <f>+IF(AND(C112&gt;C116),"OK","Not OK")</f>
        <v>OK</v>
      </c>
      <c r="AB112" s="16" t="str">
        <f t="shared" ref="AB112:AG112" si="225">+IF(AND(D112&gt;D116),"OK","Not OK")</f>
        <v>OK</v>
      </c>
      <c r="AC112" s="16" t="str">
        <f t="shared" si="225"/>
        <v>OK</v>
      </c>
      <c r="AD112" s="16" t="str">
        <f t="shared" si="225"/>
        <v>OK</v>
      </c>
      <c r="AE112" s="16" t="str">
        <f t="shared" si="225"/>
        <v>OK</v>
      </c>
      <c r="AF112" s="16" t="str">
        <f t="shared" si="225"/>
        <v>OK</v>
      </c>
      <c r="AG112" s="16" t="str">
        <f t="shared" si="225"/>
        <v>OK</v>
      </c>
    </row>
    <row r="113" spans="1:33" ht="13.5" customHeight="1">
      <c r="A113" s="311" t="s">
        <v>51</v>
      </c>
      <c r="B113" s="14" t="str">
        <f>+'8.คำนวณ'!G72</f>
        <v>ศรีสงคราม,รพช.</v>
      </c>
      <c r="C113" s="53">
        <f>+'8.คำนวณ'!M72</f>
        <v>994.68251656124846</v>
      </c>
      <c r="D113" s="53">
        <f>+'8.คำนวณ'!N72</f>
        <v>536.86390714472839</v>
      </c>
      <c r="E113" s="53">
        <f>+'8.คำนวณ'!O72</f>
        <v>892.23564306128935</v>
      </c>
      <c r="F113" s="53">
        <f>+'8.คำนวณ'!P72</f>
        <v>4701.0194451294701</v>
      </c>
      <c r="G113" s="53">
        <f>+'8.คำนวณ'!Q72</f>
        <v>3.601356692200457</v>
      </c>
      <c r="H113" s="53">
        <f>+'8.คำนวณ'!R72</f>
        <v>54.681037783302912</v>
      </c>
      <c r="I113" s="53">
        <f>+'8.คำนวณ'!S72</f>
        <v>557.34028425465021</v>
      </c>
      <c r="J113" s="14" t="str">
        <f>+B113</f>
        <v>ศรีสงคราม,รพช.</v>
      </c>
      <c r="K113" s="50">
        <f>+(C113-C114)*100/C114</f>
        <v>0.87196822540411445</v>
      </c>
      <c r="L113" s="50">
        <f t="shared" ref="L113:Q113" si="226">+(D113-D114)*100/D114</f>
        <v>96.354659119197166</v>
      </c>
      <c r="M113" s="50">
        <f t="shared" si="226"/>
        <v>-33.77506730208416</v>
      </c>
      <c r="N113" s="50">
        <f t="shared" si="226"/>
        <v>-1.3173692837842235</v>
      </c>
      <c r="O113" s="50">
        <f t="shared" si="226"/>
        <v>-55.475512030820923</v>
      </c>
      <c r="P113" s="50">
        <f t="shared" si="226"/>
        <v>-0.22824449790205648</v>
      </c>
      <c r="Q113" s="50">
        <f t="shared" si="226"/>
        <v>-7.0076885844705963</v>
      </c>
      <c r="R113" s="14" t="str">
        <f>+J113</f>
        <v>ศรีสงคราม,รพช.</v>
      </c>
      <c r="S113" s="15">
        <f>+K113/100</f>
        <v>8.7196822540411452E-3</v>
      </c>
      <c r="T113" s="15">
        <f t="shared" si="218"/>
        <v>0.96354659119197161</v>
      </c>
      <c r="U113" s="15">
        <f t="shared" si="218"/>
        <v>-0.33775067302084161</v>
      </c>
      <c r="V113" s="15">
        <f t="shared" si="218"/>
        <v>-1.3173692837842234E-2</v>
      </c>
      <c r="W113" s="15">
        <f t="shared" si="218"/>
        <v>-0.55475512030820928</v>
      </c>
      <c r="X113" s="15">
        <f t="shared" si="218"/>
        <v>-2.2824449790205649E-3</v>
      </c>
      <c r="Y113" s="15">
        <f t="shared" si="218"/>
        <v>-7.0076885844705963E-2</v>
      </c>
      <c r="Z113" s="14" t="str">
        <f>+R113</f>
        <v>ศรีสงคราม,รพช.</v>
      </c>
      <c r="AA113" s="16" t="str">
        <f>+IF(AND(C113&gt;C116),"OK","Not OK")</f>
        <v>OK</v>
      </c>
      <c r="AB113" s="16" t="str">
        <f t="shared" ref="AB113:AG113" si="227">+IF(AND(D113&gt;D116),"OK","Not OK")</f>
        <v>OK</v>
      </c>
      <c r="AC113" s="16" t="str">
        <f t="shared" si="227"/>
        <v>OK</v>
      </c>
      <c r="AD113" s="16" t="str">
        <f t="shared" si="227"/>
        <v>OK</v>
      </c>
      <c r="AE113" s="16" t="str">
        <f t="shared" si="227"/>
        <v>OK</v>
      </c>
      <c r="AF113" s="16" t="str">
        <f t="shared" si="227"/>
        <v>OK</v>
      </c>
      <c r="AG113" s="16" t="str">
        <f t="shared" si="227"/>
        <v>OK</v>
      </c>
    </row>
    <row r="114" spans="1:33" ht="13.5" customHeight="1">
      <c r="B114" s="18" t="s">
        <v>144</v>
      </c>
      <c r="C114" s="19">
        <f t="shared" ref="C114:I114" si="228">AVERAGE(C109:C113)</f>
        <v>986.08417587190741</v>
      </c>
      <c r="D114" s="19">
        <f t="shared" si="228"/>
        <v>273.41541553074376</v>
      </c>
      <c r="E114" s="19">
        <f t="shared" si="228"/>
        <v>1347.2805584132648</v>
      </c>
      <c r="F114" s="19">
        <f t="shared" si="228"/>
        <v>4763.775966459908</v>
      </c>
      <c r="G114" s="19">
        <f t="shared" si="228"/>
        <v>8.0884853626916566</v>
      </c>
      <c r="H114" s="19">
        <f t="shared" si="228"/>
        <v>54.80612975899087</v>
      </c>
      <c r="I114" s="19">
        <f t="shared" si="228"/>
        <v>599.34017745210735</v>
      </c>
    </row>
    <row r="115" spans="1:33" ht="13.5" customHeight="1">
      <c r="B115" s="20" t="s">
        <v>268</v>
      </c>
      <c r="C115" s="21">
        <f t="shared" ref="C115:I115" si="229">STDEV(C109:C113)</f>
        <v>157.73671841088225</v>
      </c>
      <c r="D115" s="21">
        <f t="shared" si="229"/>
        <v>160.82958772683054</v>
      </c>
      <c r="E115" s="21">
        <f t="shared" si="229"/>
        <v>1688.6044640163134</v>
      </c>
      <c r="F115" s="21">
        <f t="shared" si="229"/>
        <v>2351.577280315073</v>
      </c>
      <c r="G115" s="21">
        <f t="shared" si="229"/>
        <v>6.3714647352928839</v>
      </c>
      <c r="H115" s="21">
        <f t="shared" si="229"/>
        <v>30.512282348012622</v>
      </c>
      <c r="I115" s="21">
        <f t="shared" si="229"/>
        <v>154.51327237120239</v>
      </c>
    </row>
    <row r="116" spans="1:33" ht="13.5" customHeight="1">
      <c r="B116" s="20" t="s">
        <v>145</v>
      </c>
      <c r="C116" s="21">
        <f>+C114-C115</f>
        <v>828.34745746102521</v>
      </c>
      <c r="D116" s="21">
        <f t="shared" ref="D116:I116" si="230">+D114-D115</f>
        <v>112.58582780391322</v>
      </c>
      <c r="E116" s="21">
        <f t="shared" si="230"/>
        <v>-341.32390560304862</v>
      </c>
      <c r="F116" s="21">
        <f t="shared" si="230"/>
        <v>2412.1986861448349</v>
      </c>
      <c r="G116" s="21">
        <f t="shared" si="230"/>
        <v>1.7170206273987727</v>
      </c>
      <c r="H116" s="21">
        <f t="shared" si="230"/>
        <v>24.293847410978248</v>
      </c>
      <c r="I116" s="21">
        <f t="shared" si="230"/>
        <v>444.82690508090496</v>
      </c>
    </row>
    <row r="117" spans="1:33" ht="13.5" customHeight="1">
      <c r="B117" s="371" t="s">
        <v>154</v>
      </c>
      <c r="C117" s="372" t="s">
        <v>135</v>
      </c>
      <c r="D117" s="373"/>
      <c r="E117" s="373"/>
      <c r="F117" s="373"/>
      <c r="G117" s="373"/>
      <c r="H117" s="373"/>
      <c r="I117" s="374"/>
      <c r="J117" s="371" t="s">
        <v>154</v>
      </c>
      <c r="K117" s="368" t="s">
        <v>4</v>
      </c>
      <c r="L117" s="369"/>
      <c r="M117" s="369"/>
      <c r="N117" s="369"/>
      <c r="O117" s="369"/>
      <c r="P117" s="369"/>
      <c r="Q117" s="370"/>
      <c r="R117" s="371" t="s">
        <v>154</v>
      </c>
      <c r="S117" s="375" t="s">
        <v>4</v>
      </c>
      <c r="T117" s="376"/>
      <c r="U117" s="376"/>
      <c r="V117" s="376"/>
      <c r="W117" s="376"/>
      <c r="X117" s="376"/>
      <c r="Y117" s="377"/>
      <c r="Z117" s="371" t="s">
        <v>154</v>
      </c>
      <c r="AA117" s="372" t="s">
        <v>136</v>
      </c>
      <c r="AB117" s="373"/>
      <c r="AC117" s="373"/>
      <c r="AD117" s="373"/>
      <c r="AE117" s="373"/>
      <c r="AF117" s="373"/>
      <c r="AG117" s="374"/>
    </row>
    <row r="118" spans="1:33" ht="13.5" customHeight="1">
      <c r="B118" s="371"/>
      <c r="C118" s="12" t="s">
        <v>137</v>
      </c>
      <c r="D118" s="13" t="s">
        <v>253</v>
      </c>
      <c r="E118" s="12" t="s">
        <v>139</v>
      </c>
      <c r="F118" s="12" t="s">
        <v>140</v>
      </c>
      <c r="G118" s="12" t="s">
        <v>141</v>
      </c>
      <c r="H118" s="12" t="s">
        <v>142</v>
      </c>
      <c r="I118" s="12" t="s">
        <v>143</v>
      </c>
      <c r="J118" s="371"/>
      <c r="K118" s="45" t="s">
        <v>137</v>
      </c>
      <c r="L118" s="46" t="s">
        <v>253</v>
      </c>
      <c r="M118" s="45" t="s">
        <v>139</v>
      </c>
      <c r="N118" s="45" t="s">
        <v>140</v>
      </c>
      <c r="O118" s="45" t="s">
        <v>141</v>
      </c>
      <c r="P118" s="45" t="s">
        <v>142</v>
      </c>
      <c r="Q118" s="45" t="s">
        <v>143</v>
      </c>
      <c r="R118" s="371"/>
      <c r="S118" s="57" t="s">
        <v>137</v>
      </c>
      <c r="T118" s="58" t="s">
        <v>253</v>
      </c>
      <c r="U118" s="57" t="s">
        <v>139</v>
      </c>
      <c r="V118" s="57" t="s">
        <v>140</v>
      </c>
      <c r="W118" s="57" t="s">
        <v>141</v>
      </c>
      <c r="X118" s="57" t="s">
        <v>142</v>
      </c>
      <c r="Y118" s="57" t="s">
        <v>143</v>
      </c>
      <c r="Z118" s="371"/>
      <c r="AA118" s="12" t="s">
        <v>137</v>
      </c>
      <c r="AB118" s="13" t="s">
        <v>253</v>
      </c>
      <c r="AC118" s="12" t="s">
        <v>139</v>
      </c>
      <c r="AD118" s="12" t="s">
        <v>140</v>
      </c>
      <c r="AE118" s="12" t="s">
        <v>141</v>
      </c>
      <c r="AF118" s="12" t="s">
        <v>142</v>
      </c>
      <c r="AG118" s="12" t="s">
        <v>143</v>
      </c>
    </row>
    <row r="119" spans="1:33" ht="13.5" customHeight="1">
      <c r="A119" s="311" t="s">
        <v>45</v>
      </c>
      <c r="B119" s="14" t="str">
        <f>+'8.คำนวณ'!G73</f>
        <v>หนองหาน,รพช.</v>
      </c>
      <c r="C119" s="333">
        <f>+'8.คำนวณ'!M73</f>
        <v>972.99104913021483</v>
      </c>
      <c r="D119" s="333">
        <f>+'8.คำนวณ'!N73</f>
        <v>278.05323964724766</v>
      </c>
      <c r="E119" s="333">
        <f>+'8.คำนวณ'!O73</f>
        <v>1131.6660227272728</v>
      </c>
      <c r="F119" s="333">
        <f>+'8.คำนวณ'!P73</f>
        <v>5092.8531141868516</v>
      </c>
      <c r="G119" s="333">
        <f>+'8.คำนวณ'!Q73</f>
        <v>23.793727257868884</v>
      </c>
      <c r="H119" s="333">
        <f>+'8.คำนวณ'!R73</f>
        <v>71.304012593656722</v>
      </c>
      <c r="I119" s="333">
        <f>+'8.คำนวณ'!S73</f>
        <v>485.518272635306</v>
      </c>
      <c r="J119" s="14" t="str">
        <f>+B119</f>
        <v>หนองหาน,รพช.</v>
      </c>
      <c r="K119" s="50">
        <f>+(C119-C126)*100/C126</f>
        <v>-7.2525039722904872</v>
      </c>
      <c r="L119" s="50">
        <f t="shared" ref="L119:Q120" si="231">+(D119-D126)*100/D126</f>
        <v>0.35240402612953892</v>
      </c>
      <c r="M119" s="50">
        <f t="shared" si="231"/>
        <v>33.738337965205496</v>
      </c>
      <c r="N119" s="50">
        <f t="shared" si="231"/>
        <v>4.5370421529555705</v>
      </c>
      <c r="O119" s="50">
        <f t="shared" si="231"/>
        <v>65.535267235450107</v>
      </c>
      <c r="P119" s="50">
        <f t="shared" si="231"/>
        <v>6.5995772799748673</v>
      </c>
      <c r="Q119" s="50">
        <f t="shared" si="231"/>
        <v>-8.8324901810337675</v>
      </c>
      <c r="R119" s="14" t="str">
        <f>+J119</f>
        <v>หนองหาน,รพช.</v>
      </c>
      <c r="S119" s="15">
        <f>+K119/100</f>
        <v>-7.2525039722904874E-2</v>
      </c>
      <c r="T119" s="15">
        <f t="shared" ref="T119:Y119" si="232">+L119/100</f>
        <v>3.524040261295389E-3</v>
      </c>
      <c r="U119" s="15">
        <f t="shared" si="232"/>
        <v>0.33738337965205495</v>
      </c>
      <c r="V119" s="15">
        <f t="shared" si="232"/>
        <v>4.5370421529555706E-2</v>
      </c>
      <c r="W119" s="15">
        <f t="shared" si="232"/>
        <v>0.65535267235450112</v>
      </c>
      <c r="X119" s="15">
        <f t="shared" si="232"/>
        <v>6.5995772799748678E-2</v>
      </c>
      <c r="Y119" s="15">
        <f t="shared" si="232"/>
        <v>-8.8324901810337669E-2</v>
      </c>
      <c r="Z119" s="14" t="str">
        <f>+R119</f>
        <v>หนองหาน,รพช.</v>
      </c>
      <c r="AA119" s="16" t="str">
        <f>+IF(AND(C119&gt;C128),"OK","Not OK")</f>
        <v>OK</v>
      </c>
      <c r="AB119" s="16" t="str">
        <f>+IF(AND(D119&gt;D128),"OK","Not OK")</f>
        <v>OK</v>
      </c>
      <c r="AC119" s="16" t="str">
        <f t="shared" ref="AC119:AF119" si="233">+IF(AND(E119&gt;E128),"OK","Not OK")</f>
        <v>OK</v>
      </c>
      <c r="AD119" s="16" t="str">
        <f t="shared" si="233"/>
        <v>OK</v>
      </c>
      <c r="AE119" s="16" t="str">
        <f t="shared" si="233"/>
        <v>OK</v>
      </c>
      <c r="AF119" s="16" t="str">
        <f t="shared" si="233"/>
        <v>OK</v>
      </c>
      <c r="AG119" s="16" t="str">
        <f>+IF(AND(I119&gt;I128),"OK","Not OK")</f>
        <v>OK</v>
      </c>
    </row>
    <row r="120" spans="1:33" ht="13.5" customHeight="1">
      <c r="A120" s="311" t="s">
        <v>45</v>
      </c>
      <c r="B120" s="14" t="str">
        <f>+'8.คำนวณ'!G74</f>
        <v>บ้านผือ,รพช.</v>
      </c>
      <c r="C120" s="333">
        <f>+'8.คำนวณ'!M74</f>
        <v>887.03892041956567</v>
      </c>
      <c r="D120" s="333">
        <f>+'8.คำนวณ'!N74</f>
        <v>149.84202604281614</v>
      </c>
      <c r="E120" s="333">
        <f>+'8.คำนวณ'!O74</f>
        <v>1037.6557227221597</v>
      </c>
      <c r="F120" s="333">
        <f>+'8.คำนวณ'!P74</f>
        <v>5770.5448637551326</v>
      </c>
      <c r="G120" s="333">
        <f>+'8.คำนวณ'!Q74</f>
        <v>13.360175214455193</v>
      </c>
      <c r="H120" s="333">
        <f>+'8.คำนวณ'!R74</f>
        <v>54.24770396057675</v>
      </c>
      <c r="I120" s="333">
        <f>+'8.คำนวณ'!S74</f>
        <v>492.79048159462883</v>
      </c>
      <c r="J120" s="14" t="str">
        <f t="shared" ref="J120:J125" si="234">+B120</f>
        <v>บ้านผือ,รพช.</v>
      </c>
      <c r="K120" s="50">
        <f>+(C120-C127)*100/C127</f>
        <v>276.4371013586657</v>
      </c>
      <c r="L120" s="50">
        <f t="shared" si="231"/>
        <v>37.171272008782978</v>
      </c>
      <c r="M120" s="50">
        <f t="shared" si="231"/>
        <v>355.20396881666653</v>
      </c>
      <c r="N120" s="50">
        <f t="shared" si="231"/>
        <v>243.0734298754756</v>
      </c>
      <c r="O120" s="50">
        <f t="shared" si="231"/>
        <v>95.215236944359646</v>
      </c>
      <c r="P120" s="50">
        <f t="shared" si="231"/>
        <v>102.38286327759319</v>
      </c>
      <c r="Q120" s="50">
        <f t="shared" si="231"/>
        <v>286.93567730991248</v>
      </c>
      <c r="R120" s="14" t="str">
        <f t="shared" ref="R120:R125" si="235">+J120</f>
        <v>บ้านผือ,รพช.</v>
      </c>
      <c r="S120" s="15">
        <f t="shared" ref="S120:S125" si="236">+K120/100</f>
        <v>2.7643710135866568</v>
      </c>
      <c r="T120" s="15">
        <f t="shared" ref="T120:T125" si="237">+L120/100</f>
        <v>0.3717127200878298</v>
      </c>
      <c r="U120" s="15">
        <f t="shared" ref="U120:U125" si="238">+M120/100</f>
        <v>3.5520396881666652</v>
      </c>
      <c r="V120" s="15">
        <f t="shared" ref="V120:V125" si="239">+N120/100</f>
        <v>2.4307342987547558</v>
      </c>
      <c r="W120" s="15">
        <f t="shared" ref="W120:W125" si="240">+O120/100</f>
        <v>0.95215236944359649</v>
      </c>
      <c r="X120" s="15">
        <f t="shared" ref="X120:X125" si="241">+P120/100</f>
        <v>1.0238286327759318</v>
      </c>
      <c r="Y120" s="15">
        <f t="shared" ref="Y120:Y125" si="242">+Q120/100</f>
        <v>2.869356773099125</v>
      </c>
      <c r="Z120" s="14" t="str">
        <f t="shared" ref="Z120:Z125" si="243">+R120</f>
        <v>บ้านผือ,รพช.</v>
      </c>
      <c r="AA120" s="16" t="str">
        <f>+IF(AND(C120&gt;C128),"OK","Not OK")</f>
        <v>OK</v>
      </c>
      <c r="AB120" s="16" t="str">
        <f t="shared" ref="AB120:AG120" si="244">+IF(AND(D120&gt;D128),"OK","Not OK")</f>
        <v>Not OK</v>
      </c>
      <c r="AC120" s="16" t="str">
        <f t="shared" si="244"/>
        <v>OK</v>
      </c>
      <c r="AD120" s="16" t="str">
        <f t="shared" si="244"/>
        <v>OK</v>
      </c>
      <c r="AE120" s="16" t="str">
        <f t="shared" si="244"/>
        <v>OK</v>
      </c>
      <c r="AF120" s="16" t="str">
        <f t="shared" si="244"/>
        <v>OK</v>
      </c>
      <c r="AG120" s="16" t="str">
        <f t="shared" si="244"/>
        <v>OK</v>
      </c>
    </row>
    <row r="121" spans="1:33" ht="13.5" customHeight="1">
      <c r="A121" s="311" t="s">
        <v>45</v>
      </c>
      <c r="B121" s="14" t="str">
        <f>+'8.คำนวณ'!G75</f>
        <v>เพ็ญ,รพช.</v>
      </c>
      <c r="C121" s="333">
        <f>+'8.คำนวณ'!M75</f>
        <v>743.64882616924115</v>
      </c>
      <c r="D121" s="333">
        <f>+'8.คำนวณ'!N75</f>
        <v>163.6024907922621</v>
      </c>
      <c r="E121" s="333">
        <f>+'8.คำนวณ'!O75</f>
        <v>723.69314092723369</v>
      </c>
      <c r="F121" s="333">
        <f>+'8.คำนวณ'!P75</f>
        <v>3948.7848626471641</v>
      </c>
      <c r="G121" s="333">
        <f>+'8.คำนวณ'!Q75</f>
        <v>6.0478359320516244</v>
      </c>
      <c r="H121" s="333">
        <f>+'8.คำนวณ'!R75</f>
        <v>40.109119477903008</v>
      </c>
      <c r="I121" s="333">
        <f>+'8.คำนวณ'!S75</f>
        <v>380.96429006924222</v>
      </c>
      <c r="J121" s="14" t="str">
        <f t="shared" si="234"/>
        <v>เพ็ญ,รพช.</v>
      </c>
      <c r="K121" s="50">
        <f>+(C121-C127)*100/C127</f>
        <v>215.58593665711348</v>
      </c>
      <c r="L121" s="50">
        <f t="shared" ref="L121:Q121" si="245">+(D121-D127)*100/D127</f>
        <v>49.76814154506495</v>
      </c>
      <c r="M121" s="50">
        <f t="shared" si="245"/>
        <v>217.47330327564032</v>
      </c>
      <c r="N121" s="50">
        <f t="shared" si="245"/>
        <v>134.76520825230131</v>
      </c>
      <c r="O121" s="50">
        <f t="shared" si="245"/>
        <v>-11.630670591904041</v>
      </c>
      <c r="P121" s="50">
        <f t="shared" si="245"/>
        <v>49.635797477810748</v>
      </c>
      <c r="Q121" s="50">
        <f t="shared" si="245"/>
        <v>199.13052527278944</v>
      </c>
      <c r="R121" s="14" t="str">
        <f t="shared" si="235"/>
        <v>เพ็ญ,รพช.</v>
      </c>
      <c r="S121" s="15">
        <f t="shared" si="236"/>
        <v>2.1558593665711347</v>
      </c>
      <c r="T121" s="15">
        <f t="shared" si="237"/>
        <v>0.49768141545064948</v>
      </c>
      <c r="U121" s="15">
        <f t="shared" si="238"/>
        <v>2.1747330327564032</v>
      </c>
      <c r="V121" s="15">
        <f t="shared" si="239"/>
        <v>1.3476520825230132</v>
      </c>
      <c r="W121" s="15">
        <f t="shared" si="240"/>
        <v>-0.11630670591904041</v>
      </c>
      <c r="X121" s="15">
        <f t="shared" si="241"/>
        <v>0.4963579747781075</v>
      </c>
      <c r="Y121" s="15">
        <f t="shared" si="242"/>
        <v>1.9913052527278945</v>
      </c>
      <c r="Z121" s="14" t="str">
        <f t="shared" si="243"/>
        <v>เพ็ญ,รพช.</v>
      </c>
      <c r="AA121" s="16" t="str">
        <f>+IF(AND(C121&gt;C128),"OK","Not OK")</f>
        <v>Not OK</v>
      </c>
      <c r="AB121" s="16" t="str">
        <f t="shared" ref="AB121:AG121" si="246">+IF(AND(D121&gt;D128),"OK","Not OK")</f>
        <v>Not OK</v>
      </c>
      <c r="AC121" s="16" t="str">
        <f t="shared" si="246"/>
        <v>OK</v>
      </c>
      <c r="AD121" s="16" t="str">
        <f t="shared" si="246"/>
        <v>OK</v>
      </c>
      <c r="AE121" s="16" t="str">
        <f t="shared" si="246"/>
        <v>Not OK</v>
      </c>
      <c r="AF121" s="16" t="str">
        <f t="shared" si="246"/>
        <v>OK</v>
      </c>
      <c r="AG121" s="16" t="str">
        <f t="shared" si="246"/>
        <v>Not OK</v>
      </c>
    </row>
    <row r="122" spans="1:33" ht="13.5" customHeight="1">
      <c r="A122" s="311" t="s">
        <v>53</v>
      </c>
      <c r="B122" s="14" t="str">
        <f>+'8.คำนวณ'!G76</f>
        <v>วังสะพุง,รพช.</v>
      </c>
      <c r="C122" s="333">
        <f>+'8.คำนวณ'!M76</f>
        <v>1005.8532039910017</v>
      </c>
      <c r="D122" s="333">
        <f>+'8.คำนวณ'!N76</f>
        <v>196.46157168999804</v>
      </c>
      <c r="E122" s="333">
        <f>+'8.คำนวณ'!O76</f>
        <v>508.13989006674518</v>
      </c>
      <c r="F122" s="333">
        <f>+'8.คำนวณ'!P76</f>
        <v>2739.8799422084626</v>
      </c>
      <c r="G122" s="333">
        <f>+'8.คำนวณ'!Q76</f>
        <v>11.294956576804777</v>
      </c>
      <c r="H122" s="333">
        <f>+'8.คำนวณ'!R76</f>
        <v>51.520151076533381</v>
      </c>
      <c r="I122" s="333">
        <f>+'8.คำนวณ'!S76</f>
        <v>547.14825813294783</v>
      </c>
      <c r="J122" s="14" t="str">
        <f t="shared" si="234"/>
        <v>วังสะพุง,รพช.</v>
      </c>
      <c r="K122" s="50">
        <f>+(C122-C127)*100/C127</f>
        <v>326.85890752527968</v>
      </c>
      <c r="L122" s="50">
        <f t="shared" ref="L122:Q122" si="247">+(D122-D127)*100/D127</f>
        <v>79.848633933055012</v>
      </c>
      <c r="M122" s="50">
        <f t="shared" si="247"/>
        <v>122.91333204971042</v>
      </c>
      <c r="N122" s="50">
        <f t="shared" si="247"/>
        <v>62.892765139823069</v>
      </c>
      <c r="O122" s="50">
        <f t="shared" si="247"/>
        <v>65.038825391416268</v>
      </c>
      <c r="P122" s="50">
        <f t="shared" si="247"/>
        <v>92.207133760728965</v>
      </c>
      <c r="Q122" s="50">
        <f t="shared" si="247"/>
        <v>329.61702743228989</v>
      </c>
      <c r="R122" s="14" t="str">
        <f t="shared" si="235"/>
        <v>วังสะพุง,รพช.</v>
      </c>
      <c r="S122" s="15">
        <f t="shared" si="236"/>
        <v>3.2685890752527968</v>
      </c>
      <c r="T122" s="15">
        <f t="shared" si="237"/>
        <v>0.79848633933055013</v>
      </c>
      <c r="U122" s="15">
        <f t="shared" si="238"/>
        <v>1.2291333204971042</v>
      </c>
      <c r="V122" s="15">
        <f t="shared" si="239"/>
        <v>0.6289276513982307</v>
      </c>
      <c r="W122" s="15">
        <f t="shared" si="240"/>
        <v>0.65038825391416266</v>
      </c>
      <c r="X122" s="15">
        <f t="shared" si="241"/>
        <v>0.92207133760728965</v>
      </c>
      <c r="Y122" s="15">
        <f t="shared" si="242"/>
        <v>3.2961702743228987</v>
      </c>
      <c r="Z122" s="14" t="str">
        <f t="shared" si="243"/>
        <v>วังสะพุง,รพช.</v>
      </c>
      <c r="AA122" s="16" t="str">
        <f>+IF(AND(C122&gt;C128),"OK","Not OK")</f>
        <v>OK</v>
      </c>
      <c r="AB122" s="16" t="str">
        <f t="shared" ref="AB122:AG122" si="248">+IF(AND(D122&gt;D128),"OK","Not OK")</f>
        <v>OK</v>
      </c>
      <c r="AC122" s="16" t="str">
        <f t="shared" si="248"/>
        <v>Not OK</v>
      </c>
      <c r="AD122" s="16" t="str">
        <f t="shared" si="248"/>
        <v>Not OK</v>
      </c>
      <c r="AE122" s="16" t="str">
        <f t="shared" si="248"/>
        <v>OK</v>
      </c>
      <c r="AF122" s="16" t="str">
        <f t="shared" si="248"/>
        <v>OK</v>
      </c>
      <c r="AG122" s="16" t="str">
        <f t="shared" si="248"/>
        <v>OK</v>
      </c>
    </row>
    <row r="123" spans="1:33" ht="13.5" customHeight="1">
      <c r="A123" s="311" t="s">
        <v>47</v>
      </c>
      <c r="B123" s="14" t="str">
        <f>+'8.คำนวณ'!G77</f>
        <v>โพนพิสัย,รพช.</v>
      </c>
      <c r="C123" s="333">
        <f>+'8.คำนวณ'!M77</f>
        <v>1460.6155081451939</v>
      </c>
      <c r="D123" s="333">
        <f>+'8.คำนวณ'!N77</f>
        <v>385.45377686900093</v>
      </c>
      <c r="E123" s="333">
        <f>+'8.คำนวณ'!O77</f>
        <v>667.94960483870955</v>
      </c>
      <c r="F123" s="333">
        <f>+'8.คำนวณ'!P77</f>
        <v>3997.2801545179709</v>
      </c>
      <c r="G123" s="333">
        <f>+'8.คำนวณ'!Q77</f>
        <v>9.5553608804198298</v>
      </c>
      <c r="H123" s="333">
        <f>+'8.คำนวณ'!R77</f>
        <v>63.682905181637544</v>
      </c>
      <c r="I123" s="333">
        <f>+'8.คำนวณ'!S77</f>
        <v>729.41921387048797</v>
      </c>
      <c r="J123" s="14" t="str">
        <f t="shared" si="234"/>
        <v>โพนพิสัย,รพช.</v>
      </c>
      <c r="K123" s="50">
        <f>+(C123-C127)*100/C127</f>
        <v>519.848639590272</v>
      </c>
      <c r="L123" s="50">
        <f t="shared" ref="L123:Q123" si="249">+(D123-D127)*100/D127</f>
        <v>252.85951658583679</v>
      </c>
      <c r="M123" s="50">
        <f t="shared" si="249"/>
        <v>193.01945186064114</v>
      </c>
      <c r="N123" s="50">
        <f t="shared" si="249"/>
        <v>137.64837552813864</v>
      </c>
      <c r="O123" s="50">
        <f t="shared" si="249"/>
        <v>39.620327459611708</v>
      </c>
      <c r="P123" s="50">
        <f t="shared" si="249"/>
        <v>137.58293441988945</v>
      </c>
      <c r="Q123" s="50">
        <f t="shared" si="249"/>
        <v>472.73492103285258</v>
      </c>
      <c r="R123" s="14" t="str">
        <f t="shared" si="235"/>
        <v>โพนพิสัย,รพช.</v>
      </c>
      <c r="S123" s="15">
        <f t="shared" si="236"/>
        <v>5.1984863959027203</v>
      </c>
      <c r="T123" s="15">
        <f t="shared" si="237"/>
        <v>2.5285951658583681</v>
      </c>
      <c r="U123" s="15">
        <f t="shared" si="238"/>
        <v>1.9301945186064113</v>
      </c>
      <c r="V123" s="15">
        <f t="shared" si="239"/>
        <v>1.3764837552813864</v>
      </c>
      <c r="W123" s="15">
        <f t="shared" si="240"/>
        <v>0.39620327459611709</v>
      </c>
      <c r="X123" s="15">
        <f t="shared" si="241"/>
        <v>1.3758293441988945</v>
      </c>
      <c r="Y123" s="15">
        <f t="shared" si="242"/>
        <v>4.7273492103285255</v>
      </c>
      <c r="Z123" s="14" t="str">
        <f t="shared" si="243"/>
        <v>โพนพิสัย,รพช.</v>
      </c>
      <c r="AA123" s="16" t="str">
        <f>+IF(AND(C123&gt;C128),"OK","Not OK")</f>
        <v>OK</v>
      </c>
      <c r="AB123" s="16" t="str">
        <f>+IF(AND(D123&gt;D128),"OK","Not OK")</f>
        <v>OK</v>
      </c>
      <c r="AC123" s="16" t="str">
        <f t="shared" ref="AC123:AG123" si="250">+IF(AND(E123&gt;E128),"OK","Not OK")</f>
        <v>OK</v>
      </c>
      <c r="AD123" s="16" t="str">
        <f t="shared" si="250"/>
        <v>OK</v>
      </c>
      <c r="AE123" s="16" t="str">
        <f t="shared" si="250"/>
        <v>OK</v>
      </c>
      <c r="AF123" s="16" t="str">
        <f t="shared" si="250"/>
        <v>OK</v>
      </c>
      <c r="AG123" s="16" t="str">
        <f t="shared" si="250"/>
        <v>OK</v>
      </c>
    </row>
    <row r="124" spans="1:33" ht="13.5" customHeight="1">
      <c r="A124" s="311" t="s">
        <v>45</v>
      </c>
      <c r="B124" s="14" t="str">
        <f>+'8.คำนวณ'!G78</f>
        <v>สมเด็จพระยุพราชบ้านดุง,รพช.</v>
      </c>
      <c r="C124" s="333">
        <f>+'8.คำนวณ'!M78</f>
        <v>1033.6286413304576</v>
      </c>
      <c r="D124" s="333">
        <f>+'8.คำนวณ'!N78</f>
        <v>413.23078349398452</v>
      </c>
      <c r="E124" s="333">
        <f>+'8.คำนวณ'!O78</f>
        <v>828.37165472993138</v>
      </c>
      <c r="F124" s="333">
        <f>+'8.คำนวณ'!P78</f>
        <v>4543.3104244170818</v>
      </c>
      <c r="G124" s="333">
        <f>+'8.คำนวณ'!Q78</f>
        <v>23.699569175999873</v>
      </c>
      <c r="H124" s="333">
        <f>+'8.คำนวณ'!R78</f>
        <v>64.251488666257103</v>
      </c>
      <c r="I124" s="333">
        <f>+'8.คำนวณ'!S78</f>
        <v>421.09806554159724</v>
      </c>
      <c r="J124" s="14" t="str">
        <f t="shared" si="234"/>
        <v>สมเด็จพระยุพราชบ้านดุง,รพช.</v>
      </c>
      <c r="K124" s="50">
        <f>+(C124-C127)*100/C127</f>
        <v>338.6461074782294</v>
      </c>
      <c r="L124" s="50">
        <f t="shared" ref="L124:Q124" si="251">+(D124-D127)*100/D127</f>
        <v>278.28767871077127</v>
      </c>
      <c r="M124" s="50">
        <f t="shared" si="251"/>
        <v>263.39419388453535</v>
      </c>
      <c r="N124" s="50">
        <f t="shared" si="251"/>
        <v>170.11125068690089</v>
      </c>
      <c r="O124" s="50">
        <f t="shared" si="251"/>
        <v>246.29164198133759</v>
      </c>
      <c r="P124" s="50">
        <f t="shared" si="251"/>
        <v>139.70415882624002</v>
      </c>
      <c r="Q124" s="50">
        <f t="shared" si="251"/>
        <v>230.6432881515457</v>
      </c>
      <c r="R124" s="14" t="str">
        <f t="shared" si="235"/>
        <v>สมเด็จพระยุพราชบ้านดุง,รพช.</v>
      </c>
      <c r="S124" s="15">
        <f t="shared" si="236"/>
        <v>3.3864610747822939</v>
      </c>
      <c r="T124" s="15">
        <f t="shared" si="237"/>
        <v>2.7828767871077127</v>
      </c>
      <c r="U124" s="15">
        <f t="shared" si="238"/>
        <v>2.6339419388453535</v>
      </c>
      <c r="V124" s="15">
        <f t="shared" si="239"/>
        <v>1.7011125068690089</v>
      </c>
      <c r="W124" s="15">
        <f t="shared" si="240"/>
        <v>2.4629164198133759</v>
      </c>
      <c r="X124" s="15">
        <f t="shared" si="241"/>
        <v>1.3970415882624001</v>
      </c>
      <c r="Y124" s="15">
        <f t="shared" si="242"/>
        <v>2.3064328815154571</v>
      </c>
      <c r="Z124" s="14" t="str">
        <f t="shared" si="243"/>
        <v>สมเด็จพระยุพราชบ้านดุง,รพช.</v>
      </c>
      <c r="AA124" s="16" t="str">
        <f>+IF(AND(C124&gt;C128),"OK","Not OK")</f>
        <v>OK</v>
      </c>
      <c r="AB124" s="16" t="str">
        <f t="shared" ref="AB124:AG124" si="252">+IF(AND(D124&gt;D128),"OK","Not OK")</f>
        <v>OK</v>
      </c>
      <c r="AC124" s="16" t="str">
        <f t="shared" si="252"/>
        <v>OK</v>
      </c>
      <c r="AD124" s="16" t="str">
        <f t="shared" si="252"/>
        <v>OK</v>
      </c>
      <c r="AE124" s="16" t="str">
        <f t="shared" si="252"/>
        <v>OK</v>
      </c>
      <c r="AF124" s="16" t="str">
        <f t="shared" si="252"/>
        <v>OK</v>
      </c>
      <c r="AG124" s="16" t="str">
        <f t="shared" si="252"/>
        <v>OK</v>
      </c>
    </row>
    <row r="125" spans="1:33" ht="13.5" customHeight="1">
      <c r="A125" s="311" t="s">
        <v>51</v>
      </c>
      <c r="B125" s="14" t="str">
        <f>+'8.คำนวณ'!G79</f>
        <v>สมเด็จพระยุพราชธาตุพนม,รพช.</v>
      </c>
      <c r="C125" s="333">
        <f>+'8.คำนวณ'!M79</f>
        <v>1239.7507767344036</v>
      </c>
      <c r="D125" s="333">
        <f>+'8.คำนวณ'!N79</f>
        <v>352.89378016263396</v>
      </c>
      <c r="E125" s="333">
        <f>+'8.คำนวณ'!O79</f>
        <v>1025.7784919093851</v>
      </c>
      <c r="F125" s="333">
        <f>+'8.คำนวณ'!P79</f>
        <v>8010.0637853107346</v>
      </c>
      <c r="G125" s="333">
        <f>+'8.คำนวณ'!Q79</f>
        <v>12.865055375390074</v>
      </c>
      <c r="H125" s="333">
        <f>+'8.คำนวณ'!R79</f>
        <v>123.11169919843358</v>
      </c>
      <c r="I125" s="333">
        <f>+'8.คำนวณ'!S79</f>
        <v>670.95517679402462</v>
      </c>
      <c r="J125" s="14" t="str">
        <f t="shared" si="234"/>
        <v>สมเด็จพระยุพราชธาตุพนม,รพช.</v>
      </c>
      <c r="K125" s="50">
        <f>+(C125-C127)*100/C127</f>
        <v>426.11917928055698</v>
      </c>
      <c r="L125" s="50">
        <f t="shared" ref="L125:Q125" si="253">+(D125-D127)*100/D127</f>
        <v>223.0528176058194</v>
      </c>
      <c r="M125" s="50">
        <f t="shared" si="253"/>
        <v>349.9936061827641</v>
      </c>
      <c r="N125" s="50">
        <f t="shared" si="253"/>
        <v>376.21847177869876</v>
      </c>
      <c r="O125" s="50">
        <f t="shared" si="253"/>
        <v>87.980680873989144</v>
      </c>
      <c r="P125" s="50">
        <f t="shared" si="253"/>
        <v>359.2949814955424</v>
      </c>
      <c r="Q125" s="50">
        <f t="shared" si="253"/>
        <v>426.82936354064861</v>
      </c>
      <c r="R125" s="14" t="str">
        <f t="shared" si="235"/>
        <v>สมเด็จพระยุพราชธาตุพนม,รพช.</v>
      </c>
      <c r="S125" s="15">
        <f t="shared" si="236"/>
        <v>4.2611917928055698</v>
      </c>
      <c r="T125" s="15">
        <f t="shared" si="237"/>
        <v>2.2305281760581939</v>
      </c>
      <c r="U125" s="15">
        <f t="shared" si="238"/>
        <v>3.4999360618276412</v>
      </c>
      <c r="V125" s="15">
        <f t="shared" si="239"/>
        <v>3.7621847177869876</v>
      </c>
      <c r="W125" s="15">
        <f t="shared" si="240"/>
        <v>0.87980680873989148</v>
      </c>
      <c r="X125" s="15">
        <f t="shared" si="241"/>
        <v>3.592949814955424</v>
      </c>
      <c r="Y125" s="15">
        <f t="shared" si="242"/>
        <v>4.2682936354064864</v>
      </c>
      <c r="Z125" s="14" t="str">
        <f t="shared" si="243"/>
        <v>สมเด็จพระยุพราชธาตุพนม,รพช.</v>
      </c>
      <c r="AA125" s="16" t="str">
        <f>+IF(AND(C125&gt;C128),"OK","Not OK")</f>
        <v>OK</v>
      </c>
      <c r="AB125" s="16" t="str">
        <f t="shared" ref="AB125:AG125" si="254">+IF(AND(D125&gt;D128),"OK","Not OK")</f>
        <v>OK</v>
      </c>
      <c r="AC125" s="16" t="str">
        <f t="shared" si="254"/>
        <v>OK</v>
      </c>
      <c r="AD125" s="16" t="str">
        <f t="shared" si="254"/>
        <v>OK</v>
      </c>
      <c r="AE125" s="16" t="str">
        <f t="shared" si="254"/>
        <v>OK</v>
      </c>
      <c r="AF125" s="16" t="str">
        <f t="shared" si="254"/>
        <v>OK</v>
      </c>
      <c r="AG125" s="16" t="str">
        <f t="shared" si="254"/>
        <v>OK</v>
      </c>
    </row>
    <row r="126" spans="1:33" ht="13.5" customHeight="1">
      <c r="B126" s="18" t="s">
        <v>144</v>
      </c>
      <c r="C126" s="19">
        <f>AVERAGE(C119:C125)</f>
        <v>1049.0752751314399</v>
      </c>
      <c r="D126" s="19">
        <f t="shared" ref="D126:I126" si="255">AVERAGE(D119:D125)</f>
        <v>277.07680981399187</v>
      </c>
      <c r="E126" s="19">
        <f t="shared" si="255"/>
        <v>846.17921827449106</v>
      </c>
      <c r="F126" s="19">
        <f t="shared" si="255"/>
        <v>4871.8167352919136</v>
      </c>
      <c r="G126" s="19">
        <f t="shared" si="255"/>
        <v>14.373811487570036</v>
      </c>
      <c r="H126" s="19">
        <f t="shared" si="255"/>
        <v>66.889582879285442</v>
      </c>
      <c r="I126" s="19">
        <f t="shared" si="255"/>
        <v>532.55625123403354</v>
      </c>
    </row>
    <row r="127" spans="1:33" ht="13.5" customHeight="1">
      <c r="B127" s="20" t="s">
        <v>268</v>
      </c>
      <c r="C127" s="334">
        <f>STDEV(C119:C125)</f>
        <v>235.64067336030288</v>
      </c>
      <c r="D127" s="334">
        <f t="shared" ref="D127:I127" si="256">STDEV(D119:D125)</f>
        <v>109.23717761633199</v>
      </c>
      <c r="E127" s="334">
        <f t="shared" si="256"/>
        <v>227.9540148605505</v>
      </c>
      <c r="F127" s="334">
        <f t="shared" si="256"/>
        <v>1682.0145080455957</v>
      </c>
      <c r="G127" s="334">
        <f t="shared" si="256"/>
        <v>6.8438178410546495</v>
      </c>
      <c r="H127" s="334">
        <f t="shared" si="256"/>
        <v>26.804494749226517</v>
      </c>
      <c r="I127" s="334">
        <f t="shared" si="256"/>
        <v>127.35720960668431</v>
      </c>
    </row>
    <row r="128" spans="1:33" ht="13.5" customHeight="1">
      <c r="B128" s="20" t="s">
        <v>145</v>
      </c>
      <c r="C128" s="334">
        <f>+C126-C127</f>
        <v>813.43460177113695</v>
      </c>
      <c r="D128" s="334">
        <f t="shared" ref="D128:I128" si="257">+D126-D127</f>
        <v>167.83963219765988</v>
      </c>
      <c r="E128" s="334">
        <f t="shared" si="257"/>
        <v>618.22520341394056</v>
      </c>
      <c r="F128" s="334">
        <f t="shared" si="257"/>
        <v>3189.8022272463177</v>
      </c>
      <c r="G128" s="334">
        <f t="shared" si="257"/>
        <v>7.5299936465153863</v>
      </c>
      <c r="H128" s="334">
        <f t="shared" si="257"/>
        <v>40.085088130058921</v>
      </c>
      <c r="I128" s="334">
        <f t="shared" si="257"/>
        <v>405.19904162734923</v>
      </c>
    </row>
    <row r="129" spans="1:33" ht="13.5" customHeight="1">
      <c r="B129" s="371" t="s">
        <v>155</v>
      </c>
      <c r="C129" s="372" t="s">
        <v>135</v>
      </c>
      <c r="D129" s="373"/>
      <c r="E129" s="373"/>
      <c r="F129" s="373"/>
      <c r="G129" s="373"/>
      <c r="H129" s="373"/>
      <c r="I129" s="374"/>
      <c r="J129" s="371" t="s">
        <v>155</v>
      </c>
      <c r="K129" s="368" t="s">
        <v>4</v>
      </c>
      <c r="L129" s="369"/>
      <c r="M129" s="369"/>
      <c r="N129" s="369"/>
      <c r="O129" s="369"/>
      <c r="P129" s="369"/>
      <c r="Q129" s="370"/>
      <c r="R129" s="371" t="s">
        <v>155</v>
      </c>
      <c r="S129" s="375" t="s">
        <v>4</v>
      </c>
      <c r="T129" s="376"/>
      <c r="U129" s="376"/>
      <c r="V129" s="376"/>
      <c r="W129" s="376"/>
      <c r="X129" s="376"/>
      <c r="Y129" s="377"/>
      <c r="Z129" s="371" t="s">
        <v>155</v>
      </c>
      <c r="AA129" s="372" t="s">
        <v>136</v>
      </c>
      <c r="AB129" s="373"/>
      <c r="AC129" s="373"/>
      <c r="AD129" s="373"/>
      <c r="AE129" s="373"/>
      <c r="AF129" s="373"/>
      <c r="AG129" s="374"/>
    </row>
    <row r="130" spans="1:33" ht="13.5" customHeight="1">
      <c r="B130" s="371"/>
      <c r="C130" s="12" t="s">
        <v>137</v>
      </c>
      <c r="D130" s="13" t="s">
        <v>253</v>
      </c>
      <c r="E130" s="12" t="s">
        <v>139</v>
      </c>
      <c r="F130" s="12" t="s">
        <v>140</v>
      </c>
      <c r="G130" s="12" t="s">
        <v>141</v>
      </c>
      <c r="H130" s="12" t="s">
        <v>142</v>
      </c>
      <c r="I130" s="12" t="s">
        <v>143</v>
      </c>
      <c r="J130" s="371"/>
      <c r="K130" s="45" t="s">
        <v>137</v>
      </c>
      <c r="L130" s="46" t="s">
        <v>253</v>
      </c>
      <c r="M130" s="45" t="s">
        <v>139</v>
      </c>
      <c r="N130" s="45" t="s">
        <v>140</v>
      </c>
      <c r="O130" s="45" t="s">
        <v>141</v>
      </c>
      <c r="P130" s="45" t="s">
        <v>142</v>
      </c>
      <c r="Q130" s="45" t="s">
        <v>143</v>
      </c>
      <c r="R130" s="371"/>
      <c r="S130" s="57" t="s">
        <v>137</v>
      </c>
      <c r="T130" s="58" t="s">
        <v>253</v>
      </c>
      <c r="U130" s="57" t="s">
        <v>139</v>
      </c>
      <c r="V130" s="57" t="s">
        <v>140</v>
      </c>
      <c r="W130" s="57" t="s">
        <v>141</v>
      </c>
      <c r="X130" s="57" t="s">
        <v>142</v>
      </c>
      <c r="Y130" s="57" t="s">
        <v>143</v>
      </c>
      <c r="Z130" s="371"/>
      <c r="AA130" s="12" t="s">
        <v>137</v>
      </c>
      <c r="AB130" s="13" t="s">
        <v>253</v>
      </c>
      <c r="AC130" s="12" t="s">
        <v>139</v>
      </c>
      <c r="AD130" s="12" t="s">
        <v>140</v>
      </c>
      <c r="AE130" s="12" t="s">
        <v>141</v>
      </c>
      <c r="AF130" s="12" t="s">
        <v>142</v>
      </c>
      <c r="AG130" s="12" t="s">
        <v>143</v>
      </c>
    </row>
    <row r="131" spans="1:33" ht="13.5" customHeight="1">
      <c r="A131" s="311" t="s">
        <v>45</v>
      </c>
      <c r="B131" s="14" t="str">
        <f>+'8.คำนวณ'!G80</f>
        <v>กุมภวาปี,รพท.</v>
      </c>
      <c r="C131" s="53">
        <f>+'8.คำนวณ'!M80</f>
        <v>1815.3467966932685</v>
      </c>
      <c r="D131" s="53">
        <f>+'8.คำนวณ'!N80</f>
        <v>601.77156389793515</v>
      </c>
      <c r="E131" s="53">
        <f>+'8.คำนวณ'!O80</f>
        <v>2785.0207601572738</v>
      </c>
      <c r="F131" s="53">
        <f>+'8.คำนวณ'!P80</f>
        <v>10142.596483718489</v>
      </c>
      <c r="G131" s="53">
        <f>+'8.คำนวณ'!Q80</f>
        <v>35.390619739263201</v>
      </c>
      <c r="H131" s="53">
        <f>+'8.คำนวณ'!R80</f>
        <v>107.95381051560115</v>
      </c>
      <c r="I131" s="53">
        <f>+'8.คำนวณ'!S80</f>
        <v>891.81093476004719</v>
      </c>
      <c r="J131" s="14" t="str">
        <f>+B131</f>
        <v>กุมภวาปี,รพท.</v>
      </c>
      <c r="K131" s="50">
        <f>+(C131-C136)*100/C136</f>
        <v>2.1832438885194683</v>
      </c>
      <c r="L131" s="50">
        <f t="shared" ref="L131:Q131" si="258">+(D131-D136)*100/D136</f>
        <v>-26.991147291695334</v>
      </c>
      <c r="M131" s="50">
        <f t="shared" si="258"/>
        <v>10.439869212031631</v>
      </c>
      <c r="N131" s="50">
        <f t="shared" si="258"/>
        <v>4.3848348356438036</v>
      </c>
      <c r="O131" s="50">
        <f t="shared" si="258"/>
        <v>-11.493153390105041</v>
      </c>
      <c r="P131" s="50">
        <f t="shared" si="258"/>
        <v>-49.575366509661379</v>
      </c>
      <c r="Q131" s="50">
        <f t="shared" si="258"/>
        <v>1.5556198398290557</v>
      </c>
      <c r="R131" s="14" t="str">
        <f>+J131</f>
        <v>กุมภวาปี,รพท.</v>
      </c>
      <c r="S131" s="15">
        <f>+K131/100</f>
        <v>2.1832438885194684E-2</v>
      </c>
      <c r="T131" s="15">
        <f t="shared" ref="T131:Y135" si="259">+L131/100</f>
        <v>-0.26991147291695333</v>
      </c>
      <c r="U131" s="15">
        <f t="shared" si="259"/>
        <v>0.10439869212031631</v>
      </c>
      <c r="V131" s="15">
        <f t="shared" si="259"/>
        <v>4.3848348356438034E-2</v>
      </c>
      <c r="W131" s="15">
        <f t="shared" si="259"/>
        <v>-0.11493153390105042</v>
      </c>
      <c r="X131" s="15">
        <f t="shared" si="259"/>
        <v>-0.49575366509661378</v>
      </c>
      <c r="Y131" s="15">
        <f t="shared" si="259"/>
        <v>1.5556198398290557E-2</v>
      </c>
      <c r="Z131" s="14" t="str">
        <f>+R131</f>
        <v>กุมภวาปี,รพท.</v>
      </c>
      <c r="AA131" s="16" t="str">
        <f>+IF(AND(C131&gt;C138),"OK","Not OK")</f>
        <v>OK</v>
      </c>
      <c r="AB131" s="16" t="str">
        <f>+IF(AND(D131&gt;D138),"OK","Not OK")</f>
        <v>Not OK</v>
      </c>
      <c r="AC131" s="16" t="str">
        <f>+IF(AND(E131&gt;E138),"OK","Not OK")</f>
        <v>OK</v>
      </c>
      <c r="AD131" s="16" t="str">
        <f t="shared" ref="AD131:AE131" si="260">+IF(AND(F131&gt;F138),"OK","Not OK")</f>
        <v>OK</v>
      </c>
      <c r="AE131" s="16" t="str">
        <f t="shared" si="260"/>
        <v>OK</v>
      </c>
      <c r="AF131" s="16" t="str">
        <f>+IF(AND(H131&gt;H138),"OK","Not OK")</f>
        <v>OK</v>
      </c>
      <c r="AG131" s="16" t="str">
        <f>+IF(AND(I131&gt;I138),"OK","Not OK")</f>
        <v>OK</v>
      </c>
    </row>
    <row r="132" spans="1:33" ht="13.5" customHeight="1">
      <c r="A132" s="311" t="s">
        <v>55</v>
      </c>
      <c r="B132" s="14" t="str">
        <f>+'8.คำนวณ'!G81</f>
        <v>บึงกาฬ,รพท.</v>
      </c>
      <c r="C132" s="53">
        <f>+'8.คำนวณ'!M81</f>
        <v>1774.145743945546</v>
      </c>
      <c r="D132" s="53">
        <f>+'8.คำนวณ'!N81</f>
        <v>1016.3227405684551</v>
      </c>
      <c r="E132" s="53">
        <f>+'8.คำนวณ'!O81</f>
        <v>1808.0498688915375</v>
      </c>
      <c r="F132" s="53">
        <f>+'8.คำนวณ'!P81</f>
        <v>8382.7523524720909</v>
      </c>
      <c r="G132" s="53">
        <f>+'8.คำนวณ'!Q81</f>
        <v>67.653006037906422</v>
      </c>
      <c r="H132" s="53">
        <f>+'8.คำนวณ'!R81</f>
        <v>185.73024065523663</v>
      </c>
      <c r="I132" s="53">
        <f>+'8.คำนวณ'!S81</f>
        <v>956.80098789766237</v>
      </c>
      <c r="J132" s="14" t="str">
        <f>+B132</f>
        <v>บึงกาฬ,รพท.</v>
      </c>
      <c r="K132" s="50">
        <f>+(C132-C136)*100/C136</f>
        <v>-0.13590374159345911</v>
      </c>
      <c r="L132" s="50">
        <f t="shared" ref="L132:Q132" si="261">+(D132-D136)*100/D136</f>
        <v>23.303528650695473</v>
      </c>
      <c r="M132" s="50">
        <f t="shared" si="261"/>
        <v>-28.301866217350533</v>
      </c>
      <c r="N132" s="50">
        <f t="shared" si="261"/>
        <v>-13.727000656532226</v>
      </c>
      <c r="O132" s="50">
        <f t="shared" si="261"/>
        <v>69.19043159485345</v>
      </c>
      <c r="P132" s="50">
        <f t="shared" si="261"/>
        <v>-13.246422072713768</v>
      </c>
      <c r="Q132" s="50">
        <f t="shared" si="261"/>
        <v>8.9564094831964312</v>
      </c>
      <c r="R132" s="14" t="str">
        <f>+J132</f>
        <v>บึงกาฬ,รพท.</v>
      </c>
      <c r="S132" s="15">
        <f>+K132/100</f>
        <v>-1.359037415934591E-3</v>
      </c>
      <c r="T132" s="15">
        <f t="shared" si="259"/>
        <v>0.23303528650695474</v>
      </c>
      <c r="U132" s="15">
        <f t="shared" si="259"/>
        <v>-0.28301866217350535</v>
      </c>
      <c r="V132" s="15">
        <f t="shared" si="259"/>
        <v>-0.13727000656532226</v>
      </c>
      <c r="W132" s="15">
        <f t="shared" si="259"/>
        <v>0.69190431594853452</v>
      </c>
      <c r="X132" s="15">
        <f t="shared" si="259"/>
        <v>-0.13246422072713768</v>
      </c>
      <c r="Y132" s="15">
        <f t="shared" si="259"/>
        <v>8.9564094831964314E-2</v>
      </c>
      <c r="Z132" s="14" t="str">
        <f>+R132</f>
        <v>บึงกาฬ,รพท.</v>
      </c>
      <c r="AA132" s="16" t="str">
        <f t="shared" ref="AA132:AG132" si="262">+IF(AND(C132&gt;C138),"OK","Not OK")</f>
        <v>OK</v>
      </c>
      <c r="AB132" s="16" t="str">
        <f t="shared" si="262"/>
        <v>OK</v>
      </c>
      <c r="AC132" s="16" t="str">
        <f t="shared" si="262"/>
        <v>OK</v>
      </c>
      <c r="AD132" s="16" t="str">
        <f t="shared" si="262"/>
        <v>OK</v>
      </c>
      <c r="AE132" s="16" t="str">
        <f t="shared" si="262"/>
        <v>OK</v>
      </c>
      <c r="AF132" s="16" t="str">
        <f t="shared" si="262"/>
        <v>OK</v>
      </c>
      <c r="AG132" s="16" t="str">
        <f t="shared" si="262"/>
        <v>OK</v>
      </c>
    </row>
    <row r="133" spans="1:33" ht="13.5" customHeight="1">
      <c r="A133" s="311" t="s">
        <v>49</v>
      </c>
      <c r="B133" s="14" t="str">
        <f>+'8.คำนวณ'!G82</f>
        <v>วานรนิวาส,รพท.</v>
      </c>
      <c r="C133" s="53">
        <f>+'8.คำนวณ'!M82</f>
        <v>1783.9514082837663</v>
      </c>
      <c r="D133" s="53">
        <f>+'8.คำนวณ'!N82</f>
        <v>914.41925100312096</v>
      </c>
      <c r="E133" s="53">
        <f>+'8.คำนวณ'!O82</f>
        <v>1723.5417354624885</v>
      </c>
      <c r="F133" s="53">
        <f>+'8.คำนวณ'!P82</f>
        <v>9618.7012765957443</v>
      </c>
      <c r="G133" s="53">
        <f>+'8.คำนวณ'!Q82</f>
        <v>40.204691857244597</v>
      </c>
      <c r="H133" s="53">
        <f>+'8.คำนวณ'!R82</f>
        <v>139.42001701353169</v>
      </c>
      <c r="I133" s="53">
        <f>+'8.คำนวณ'!S82</f>
        <v>600.40399693354937</v>
      </c>
      <c r="J133" s="14" t="str">
        <f>+B133</f>
        <v>วานรนิวาส,รพท.</v>
      </c>
      <c r="K133" s="50">
        <f>+(C133-C136)*100/C136</f>
        <v>0.41604291255905268</v>
      </c>
      <c r="L133" s="50">
        <f t="shared" ref="L133:Q133" si="263">+(D133-D136)*100/D136</f>
        <v>10.940271051837589</v>
      </c>
      <c r="M133" s="50">
        <f t="shared" si="263"/>
        <v>-31.653032333157164</v>
      </c>
      <c r="N133" s="50">
        <f t="shared" si="263"/>
        <v>-1.0069516516210271</v>
      </c>
      <c r="O133" s="50">
        <f t="shared" si="263"/>
        <v>0.54614814386753496</v>
      </c>
      <c r="P133" s="50">
        <f t="shared" si="263"/>
        <v>-34.877673835254505</v>
      </c>
      <c r="Q133" s="50">
        <f t="shared" si="263"/>
        <v>-31.628557481969711</v>
      </c>
      <c r="R133" s="14" t="str">
        <f>+J133</f>
        <v>วานรนิวาส,รพท.</v>
      </c>
      <c r="S133" s="15">
        <f>+K133/100</f>
        <v>4.1604291255905269E-3</v>
      </c>
      <c r="T133" s="15">
        <f t="shared" si="259"/>
        <v>0.1094027105183759</v>
      </c>
      <c r="U133" s="15">
        <f t="shared" si="259"/>
        <v>-0.31653032333157166</v>
      </c>
      <c r="V133" s="15">
        <f t="shared" si="259"/>
        <v>-1.0069516516210271E-2</v>
      </c>
      <c r="W133" s="15">
        <f t="shared" si="259"/>
        <v>5.4614814386753493E-3</v>
      </c>
      <c r="X133" s="15">
        <f t="shared" si="259"/>
        <v>-0.34877673835254508</v>
      </c>
      <c r="Y133" s="15">
        <f t="shared" si="259"/>
        <v>-0.3162855748196971</v>
      </c>
      <c r="Z133" s="14" t="str">
        <f>+R133</f>
        <v>วานรนิวาส,รพท.</v>
      </c>
      <c r="AA133" s="16" t="str">
        <f t="shared" ref="AA133:AG133" si="264">+IF(AND(C133&gt;C138),"OK","Not OK")</f>
        <v>OK</v>
      </c>
      <c r="AB133" s="16" t="str">
        <f t="shared" si="264"/>
        <v>OK</v>
      </c>
      <c r="AC133" s="16" t="str">
        <f t="shared" si="264"/>
        <v>OK</v>
      </c>
      <c r="AD133" s="16" t="str">
        <f t="shared" si="264"/>
        <v>OK</v>
      </c>
      <c r="AE133" s="16" t="str">
        <f t="shared" si="264"/>
        <v>OK</v>
      </c>
      <c r="AF133" s="16" t="str">
        <f t="shared" si="264"/>
        <v>OK</v>
      </c>
      <c r="AG133" s="16" t="str">
        <f t="shared" si="264"/>
        <v>Not OK</v>
      </c>
    </row>
    <row r="134" spans="1:33" ht="13.5" customHeight="1">
      <c r="A134" s="311" t="s">
        <v>47</v>
      </c>
      <c r="B134" s="14" t="str">
        <f>+'8.คำนวณ'!G83</f>
        <v>สมเด็จพระยุพราชท่าบ่อ,รพท.</v>
      </c>
      <c r="C134" s="53">
        <f>+'8.คำนวณ'!M83</f>
        <v>1841.9982843215091</v>
      </c>
      <c r="D134" s="53">
        <f>+'8.คำนวณ'!N83</f>
        <v>971.4877690622119</v>
      </c>
      <c r="E134" s="53">
        <f>+'8.คำนวณ'!O83</f>
        <v>5338.6896232558129</v>
      </c>
      <c r="F134" s="53">
        <f>+'8.คำนวณ'!P83</f>
        <v>13725.740759394572</v>
      </c>
      <c r="G134" s="53">
        <f>+'8.คำนวณ'!Q83</f>
        <v>23.661611538508431</v>
      </c>
      <c r="H134" s="53">
        <f>+'8.คำนวณ'!R83</f>
        <v>521.04936930786016</v>
      </c>
      <c r="I134" s="53">
        <f>+'8.คำนวณ'!S83</f>
        <v>1245.2159442980087</v>
      </c>
      <c r="J134" s="14" t="str">
        <f>+B134</f>
        <v>สมเด็จพระยุพราชท่าบ่อ,รพท.</v>
      </c>
      <c r="K134" s="50">
        <f>+(C134-C136)*100/C136</f>
        <v>3.6834175552089627</v>
      </c>
      <c r="L134" s="50">
        <f t="shared" ref="L134:Q134" si="265">+(D134-D136)*100/D136</f>
        <v>17.864006368058124</v>
      </c>
      <c r="M134" s="50">
        <f t="shared" si="265"/>
        <v>111.7054896648981</v>
      </c>
      <c r="N134" s="50">
        <f t="shared" si="265"/>
        <v>41.26157778890429</v>
      </c>
      <c r="O134" s="50">
        <f t="shared" si="265"/>
        <v>-40.825714881214282</v>
      </c>
      <c r="P134" s="50">
        <f t="shared" si="265"/>
        <v>143.37930594792616</v>
      </c>
      <c r="Q134" s="50">
        <f t="shared" si="265"/>
        <v>41.799872740568723</v>
      </c>
      <c r="R134" s="14" t="str">
        <f>+J134</f>
        <v>สมเด็จพระยุพราชท่าบ่อ,รพท.</v>
      </c>
      <c r="S134" s="15">
        <f>+K134/100</f>
        <v>3.6834175552089628E-2</v>
      </c>
      <c r="T134" s="15">
        <f t="shared" si="259"/>
        <v>0.17864006368058125</v>
      </c>
      <c r="U134" s="15">
        <f t="shared" si="259"/>
        <v>1.1170548966489811</v>
      </c>
      <c r="V134" s="15">
        <f t="shared" si="259"/>
        <v>0.41261577788904291</v>
      </c>
      <c r="W134" s="15">
        <f t="shared" si="259"/>
        <v>-0.40825714881214281</v>
      </c>
      <c r="X134" s="15">
        <f t="shared" si="259"/>
        <v>1.4337930594792616</v>
      </c>
      <c r="Y134" s="15">
        <f t="shared" si="259"/>
        <v>0.41799872740568722</v>
      </c>
      <c r="Z134" s="14" t="str">
        <f>+R134</f>
        <v>สมเด็จพระยุพราชท่าบ่อ,รพท.</v>
      </c>
      <c r="AA134" s="16" t="str">
        <f t="shared" ref="AA134:AG134" si="266">+IF(AND(C134&gt;C138),"OK","Not OK")</f>
        <v>OK</v>
      </c>
      <c r="AB134" s="16" t="str">
        <f t="shared" si="266"/>
        <v>OK</v>
      </c>
      <c r="AC134" s="16" t="str">
        <f t="shared" si="266"/>
        <v>OK</v>
      </c>
      <c r="AD134" s="16" t="str">
        <f t="shared" si="266"/>
        <v>OK</v>
      </c>
      <c r="AE134" s="16" t="str">
        <f t="shared" si="266"/>
        <v>OK</v>
      </c>
      <c r="AF134" s="16" t="str">
        <f t="shared" si="266"/>
        <v>OK</v>
      </c>
      <c r="AG134" s="16" t="str">
        <f t="shared" si="266"/>
        <v>OK</v>
      </c>
    </row>
    <row r="135" spans="1:33" ht="13.5" customHeight="1">
      <c r="A135" s="311" t="s">
        <v>49</v>
      </c>
      <c r="B135" s="14" t="str">
        <f>+'8.คำนวณ'!G84</f>
        <v>สมเด็จพระยุพราชสว่างแดนดิน,รพท.</v>
      </c>
      <c r="C135" s="53">
        <f>+'8.คำนวณ'!M84</f>
        <v>1667.3585450997018</v>
      </c>
      <c r="D135" s="53">
        <f>+'8.คำนวณ'!N84</f>
        <v>617.22193521609358</v>
      </c>
      <c r="E135" s="53">
        <f>+'8.คำนวณ'!O84</f>
        <v>953.4632164471343</v>
      </c>
      <c r="F135" s="53">
        <f>+'8.คำนวณ'!P84</f>
        <v>6712.9199195171032</v>
      </c>
      <c r="G135" s="53">
        <f>+'8.คำนวณ'!Q84</f>
        <v>33.021607735469338</v>
      </c>
      <c r="H135" s="53">
        <f>+'8.คำนวณ'!R84</f>
        <v>116.29371346510109</v>
      </c>
      <c r="I135" s="53">
        <f>+'8.คำนวณ'!S84</f>
        <v>696.51941194651977</v>
      </c>
      <c r="J135" s="14" t="str">
        <f>+B135</f>
        <v>สมเด็จพระยุพราชสว่างแดนดิน,รพท.</v>
      </c>
      <c r="K135" s="50">
        <f>+(C135-C136)*100/C136</f>
        <v>-6.1468006146940368</v>
      </c>
      <c r="L135" s="50">
        <f t="shared" ref="L135:Q135" si="267">+(D135-D136)*100/D136</f>
        <v>-25.116658778895879</v>
      </c>
      <c r="M135" s="50">
        <f t="shared" si="267"/>
        <v>-62.190460326422105</v>
      </c>
      <c r="N135" s="50">
        <f t="shared" si="267"/>
        <v>-30.912460316394757</v>
      </c>
      <c r="O135" s="50">
        <f t="shared" si="267"/>
        <v>-17.417711467401613</v>
      </c>
      <c r="P135" s="50">
        <f t="shared" si="267"/>
        <v>-45.67984353029648</v>
      </c>
      <c r="Q135" s="50">
        <f t="shared" si="267"/>
        <v>-20.683344581624464</v>
      </c>
      <c r="R135" s="14" t="str">
        <f>+J135</f>
        <v>สมเด็จพระยุพราชสว่างแดนดิน,รพท.</v>
      </c>
      <c r="S135" s="15">
        <f>+K135/100</f>
        <v>-6.1468006146940368E-2</v>
      </c>
      <c r="T135" s="15">
        <f t="shared" si="259"/>
        <v>-0.25116658778895878</v>
      </c>
      <c r="U135" s="15">
        <f t="shared" si="259"/>
        <v>-0.62190460326422103</v>
      </c>
      <c r="V135" s="15">
        <f t="shared" si="259"/>
        <v>-0.30912460316394758</v>
      </c>
      <c r="W135" s="15">
        <f t="shared" si="259"/>
        <v>-0.17417711467401614</v>
      </c>
      <c r="X135" s="15">
        <f t="shared" si="259"/>
        <v>-0.45679843530296482</v>
      </c>
      <c r="Y135" s="15">
        <f t="shared" si="259"/>
        <v>-0.20683344581624463</v>
      </c>
      <c r="Z135" s="14" t="str">
        <f>+R135</f>
        <v>สมเด็จพระยุพราชสว่างแดนดิน,รพท.</v>
      </c>
      <c r="AA135" s="16" t="str">
        <f t="shared" ref="AA135:AG135" si="268">+IF(AND(C135&gt;C138),"OK","Not OK")</f>
        <v>Not OK</v>
      </c>
      <c r="AB135" s="16" t="str">
        <f t="shared" si="268"/>
        <v>Not OK</v>
      </c>
      <c r="AC135" s="16" t="str">
        <f t="shared" si="268"/>
        <v>OK</v>
      </c>
      <c r="AD135" s="16" t="str">
        <f t="shared" si="268"/>
        <v>Not OK</v>
      </c>
      <c r="AE135" s="16" t="str">
        <f t="shared" si="268"/>
        <v>OK</v>
      </c>
      <c r="AF135" s="16" t="str">
        <f t="shared" si="268"/>
        <v>OK</v>
      </c>
      <c r="AG135" s="16" t="str">
        <f t="shared" si="268"/>
        <v>OK</v>
      </c>
    </row>
    <row r="136" spans="1:33" ht="13.5" customHeight="1">
      <c r="B136" s="18" t="s">
        <v>144</v>
      </c>
      <c r="C136" s="19">
        <f>AVERAGE(C131:C135)</f>
        <v>1776.5601556687584</v>
      </c>
      <c r="D136" s="19">
        <f t="shared" ref="D136:I136" si="269">AVERAGE(D131:D135)</f>
        <v>824.24465194956338</v>
      </c>
      <c r="E136" s="19">
        <f t="shared" si="269"/>
        <v>2521.7530408428497</v>
      </c>
      <c r="F136" s="19">
        <f t="shared" si="269"/>
        <v>9716.5421583395982</v>
      </c>
      <c r="G136" s="19">
        <f t="shared" si="269"/>
        <v>39.986307381678394</v>
      </c>
      <c r="H136" s="19">
        <f t="shared" si="269"/>
        <v>214.08943019146614</v>
      </c>
      <c r="I136" s="19">
        <f t="shared" si="269"/>
        <v>878.15025516715741</v>
      </c>
      <c r="J136" s="23"/>
      <c r="K136" s="51"/>
      <c r="L136" s="51"/>
      <c r="M136" s="51"/>
      <c r="N136" s="51"/>
      <c r="O136" s="51"/>
      <c r="P136" s="51"/>
      <c r="Q136" s="51"/>
      <c r="R136" s="23"/>
      <c r="S136" s="61"/>
      <c r="T136" s="61"/>
      <c r="U136" s="61"/>
      <c r="V136" s="61"/>
      <c r="W136" s="61"/>
      <c r="X136" s="61"/>
      <c r="Y136" s="61"/>
      <c r="Z136" s="23"/>
      <c r="AA136" s="26"/>
      <c r="AB136" s="26"/>
      <c r="AC136" s="26"/>
      <c r="AD136" s="26"/>
      <c r="AE136" s="26"/>
      <c r="AF136" s="26"/>
      <c r="AG136" s="26"/>
    </row>
    <row r="137" spans="1:33" ht="13.5" customHeight="1">
      <c r="B137" s="20" t="s">
        <v>268</v>
      </c>
      <c r="C137" s="21">
        <f>STDEV(C131:C135)</f>
        <v>66.65583986719038</v>
      </c>
      <c r="D137" s="21">
        <f t="shared" ref="D137:I137" si="270">STDEV(D131:D135)</f>
        <v>199.41079843500182</v>
      </c>
      <c r="E137" s="21">
        <f t="shared" si="270"/>
        <v>1703.7083142635481</v>
      </c>
      <c r="F137" s="21">
        <f t="shared" si="270"/>
        <v>2601.2261699437486</v>
      </c>
      <c r="G137" s="21">
        <f t="shared" si="270"/>
        <v>16.595307972091568</v>
      </c>
      <c r="H137" s="21">
        <f t="shared" si="270"/>
        <v>174.23614800883922</v>
      </c>
      <c r="I137" s="21">
        <f t="shared" si="270"/>
        <v>250.62048960275663</v>
      </c>
      <c r="J137" s="23"/>
      <c r="K137" s="51"/>
      <c r="L137" s="51"/>
      <c r="M137" s="51"/>
      <c r="N137" s="51"/>
      <c r="O137" s="51"/>
      <c r="P137" s="51"/>
      <c r="Q137" s="51"/>
      <c r="R137" s="23"/>
      <c r="S137" s="61"/>
      <c r="T137" s="61"/>
      <c r="U137" s="61"/>
      <c r="V137" s="61"/>
      <c r="W137" s="61"/>
      <c r="X137" s="61"/>
      <c r="Y137" s="61"/>
      <c r="Z137" s="23"/>
      <c r="AA137" s="26"/>
      <c r="AB137" s="26"/>
      <c r="AC137" s="26"/>
      <c r="AD137" s="26"/>
      <c r="AE137" s="26"/>
      <c r="AF137" s="26"/>
      <c r="AG137" s="26"/>
    </row>
    <row r="138" spans="1:33" ht="13.5" customHeight="1">
      <c r="B138" s="20" t="s">
        <v>145</v>
      </c>
      <c r="C138" s="21">
        <f>+C136-C137</f>
        <v>1709.9043158015679</v>
      </c>
      <c r="D138" s="21">
        <f t="shared" ref="D138:I138" si="271">+D136-D137</f>
        <v>624.8338535145615</v>
      </c>
      <c r="E138" s="21">
        <f t="shared" si="271"/>
        <v>818.0447265793016</v>
      </c>
      <c r="F138" s="21">
        <f t="shared" si="271"/>
        <v>7115.3159883958497</v>
      </c>
      <c r="G138" s="21">
        <f t="shared" si="271"/>
        <v>23.390999409586826</v>
      </c>
      <c r="H138" s="21">
        <f t="shared" si="271"/>
        <v>39.853282182626913</v>
      </c>
      <c r="I138" s="21">
        <f t="shared" si="271"/>
        <v>627.5297655644008</v>
      </c>
      <c r="J138" s="23"/>
      <c r="K138" s="51"/>
      <c r="L138" s="51"/>
      <c r="M138" s="51"/>
      <c r="N138" s="51"/>
      <c r="O138" s="51"/>
      <c r="P138" s="51"/>
      <c r="Q138" s="51"/>
      <c r="R138" s="23"/>
      <c r="S138" s="61"/>
      <c r="T138" s="61"/>
      <c r="U138" s="61"/>
      <c r="V138" s="61"/>
      <c r="W138" s="61"/>
      <c r="X138" s="61"/>
      <c r="Y138" s="61"/>
      <c r="Z138" s="23"/>
      <c r="AA138" s="26"/>
      <c r="AB138" s="26"/>
      <c r="AC138" s="26"/>
      <c r="AD138" s="26"/>
      <c r="AE138" s="26"/>
      <c r="AF138" s="26"/>
      <c r="AG138" s="26"/>
    </row>
    <row r="139" spans="1:33" ht="13.5" customHeight="1">
      <c r="B139" s="371" t="s">
        <v>156</v>
      </c>
      <c r="C139" s="372" t="s">
        <v>135</v>
      </c>
      <c r="D139" s="373"/>
      <c r="E139" s="373"/>
      <c r="F139" s="373"/>
      <c r="G139" s="373"/>
      <c r="H139" s="373"/>
      <c r="I139" s="374"/>
      <c r="J139" s="371" t="s">
        <v>156</v>
      </c>
      <c r="K139" s="368" t="s">
        <v>4</v>
      </c>
      <c r="L139" s="369"/>
      <c r="M139" s="369"/>
      <c r="N139" s="369"/>
      <c r="O139" s="369"/>
      <c r="P139" s="369"/>
      <c r="Q139" s="370"/>
      <c r="R139" s="371" t="s">
        <v>156</v>
      </c>
      <c r="S139" s="375" t="s">
        <v>4</v>
      </c>
      <c r="T139" s="376"/>
      <c r="U139" s="376"/>
      <c r="V139" s="376"/>
      <c r="W139" s="376"/>
      <c r="X139" s="376"/>
      <c r="Y139" s="377"/>
      <c r="Z139" s="371" t="s">
        <v>156</v>
      </c>
      <c r="AA139" s="372" t="s">
        <v>136</v>
      </c>
      <c r="AB139" s="373"/>
      <c r="AC139" s="373"/>
      <c r="AD139" s="373"/>
      <c r="AE139" s="373"/>
      <c r="AF139" s="373"/>
      <c r="AG139" s="374"/>
    </row>
    <row r="140" spans="1:33" ht="13.5" customHeight="1">
      <c r="B140" s="371"/>
      <c r="C140" s="12" t="s">
        <v>137</v>
      </c>
      <c r="D140" s="13" t="s">
        <v>253</v>
      </c>
      <c r="E140" s="12" t="s">
        <v>139</v>
      </c>
      <c r="F140" s="12" t="s">
        <v>140</v>
      </c>
      <c r="G140" s="12" t="s">
        <v>141</v>
      </c>
      <c r="H140" s="12" t="s">
        <v>142</v>
      </c>
      <c r="I140" s="12" t="s">
        <v>143</v>
      </c>
      <c r="J140" s="371"/>
      <c r="K140" s="45" t="s">
        <v>137</v>
      </c>
      <c r="L140" s="46" t="s">
        <v>253</v>
      </c>
      <c r="M140" s="45" t="s">
        <v>139</v>
      </c>
      <c r="N140" s="45" t="s">
        <v>140</v>
      </c>
      <c r="O140" s="45" t="s">
        <v>141</v>
      </c>
      <c r="P140" s="45" t="s">
        <v>142</v>
      </c>
      <c r="Q140" s="45" t="s">
        <v>143</v>
      </c>
      <c r="R140" s="371"/>
      <c r="S140" s="57" t="s">
        <v>137</v>
      </c>
      <c r="T140" s="58" t="s">
        <v>253</v>
      </c>
      <c r="U140" s="57" t="s">
        <v>139</v>
      </c>
      <c r="V140" s="57" t="s">
        <v>140</v>
      </c>
      <c r="W140" s="57" t="s">
        <v>141</v>
      </c>
      <c r="X140" s="57" t="s">
        <v>142</v>
      </c>
      <c r="Y140" s="57" t="s">
        <v>143</v>
      </c>
      <c r="Z140" s="371"/>
      <c r="AA140" s="12" t="s">
        <v>137</v>
      </c>
      <c r="AB140" s="13" t="s">
        <v>253</v>
      </c>
      <c r="AC140" s="12" t="s">
        <v>139</v>
      </c>
      <c r="AD140" s="12" t="s">
        <v>140</v>
      </c>
      <c r="AE140" s="12" t="s">
        <v>141</v>
      </c>
      <c r="AF140" s="12" t="s">
        <v>142</v>
      </c>
      <c r="AG140" s="12" t="s">
        <v>143</v>
      </c>
    </row>
    <row r="141" spans="1:33" ht="13.5" customHeight="1">
      <c r="A141" s="311" t="s">
        <v>88</v>
      </c>
      <c r="B141" s="14" t="str">
        <f>+'8.คำนวณ'!G85</f>
        <v>หนองบัวลำภู,รพท.</v>
      </c>
      <c r="C141" s="53">
        <f>+'8.คำนวณ'!M85</f>
        <v>1495.7765287572327</v>
      </c>
      <c r="D141" s="53">
        <f>+'8.คำนวณ'!N85</f>
        <v>936.94803165026462</v>
      </c>
      <c r="E141" s="53">
        <f>+'8.คำนวณ'!O85</f>
        <v>2332.6450841750839</v>
      </c>
      <c r="F141" s="53">
        <f>+'8.คำนวณ'!P85</f>
        <v>13599.084700315458</v>
      </c>
      <c r="G141" s="53">
        <f>+'8.คำนวณ'!Q85</f>
        <v>48.937754773457456</v>
      </c>
      <c r="H141" s="53">
        <f>+'8.คำนวณ'!R85</f>
        <v>184.22299858753962</v>
      </c>
      <c r="I141" s="53">
        <f>+'8.คำนวณ'!S85</f>
        <v>1157.0664311359478</v>
      </c>
      <c r="J141" s="14" t="str">
        <f>+B141</f>
        <v>หนองบัวลำภู,รพท.</v>
      </c>
      <c r="K141" s="54">
        <f>+(C141-C145)*100/C145</f>
        <v>-11.528637107189491</v>
      </c>
      <c r="L141" s="54">
        <f t="shared" ref="L141:Q141" si="272">+(D141-D145)*100/D145</f>
        <v>-15.002280548624558</v>
      </c>
      <c r="M141" s="54">
        <f t="shared" si="272"/>
        <v>-44.778900176923258</v>
      </c>
      <c r="N141" s="54">
        <f t="shared" si="272"/>
        <v>22.790127338200538</v>
      </c>
      <c r="O141" s="54">
        <f t="shared" si="272"/>
        <v>-29.557593285691826</v>
      </c>
      <c r="P141" s="54">
        <f t="shared" si="272"/>
        <v>-43.002693020283211</v>
      </c>
      <c r="Q141" s="54">
        <f t="shared" si="272"/>
        <v>-21.257425065947615</v>
      </c>
      <c r="R141" s="14" t="str">
        <f>+J141</f>
        <v>หนองบัวลำภู,รพท.</v>
      </c>
      <c r="S141" s="15">
        <f>+K141/100</f>
        <v>-0.11528637107189491</v>
      </c>
      <c r="T141" s="15">
        <f t="shared" ref="T141:Y144" si="273">+L141/100</f>
        <v>-0.15002280548624558</v>
      </c>
      <c r="U141" s="15">
        <f t="shared" si="273"/>
        <v>-0.44778900176923259</v>
      </c>
      <c r="V141" s="15">
        <f t="shared" si="273"/>
        <v>0.22790127338200539</v>
      </c>
      <c r="W141" s="15">
        <f t="shared" si="273"/>
        <v>-0.29557593285691824</v>
      </c>
      <c r="X141" s="15">
        <f t="shared" si="273"/>
        <v>-0.43002693020283211</v>
      </c>
      <c r="Y141" s="15">
        <f t="shared" si="273"/>
        <v>-0.21257425065947616</v>
      </c>
      <c r="Z141" s="14" t="str">
        <f>+R141</f>
        <v>หนองบัวลำภู,รพท.</v>
      </c>
      <c r="AA141" s="16" t="str">
        <f>+IF(AND(C141&gt;C147),"OK","Not OK")</f>
        <v>OK</v>
      </c>
      <c r="AB141" s="16" t="str">
        <f t="shared" ref="AB141:AG141" si="274">+IF(AND(D141&gt;D147),"OK","Not OK")</f>
        <v>OK</v>
      </c>
      <c r="AC141" s="16" t="str">
        <f t="shared" si="274"/>
        <v>OK</v>
      </c>
      <c r="AD141" s="16" t="str">
        <f t="shared" si="274"/>
        <v>OK</v>
      </c>
      <c r="AE141" s="16" t="str">
        <f t="shared" si="274"/>
        <v>OK</v>
      </c>
      <c r="AF141" s="16" t="str">
        <f t="shared" si="274"/>
        <v>Not OK</v>
      </c>
      <c r="AG141" s="16" t="str">
        <f t="shared" si="274"/>
        <v>OK</v>
      </c>
    </row>
    <row r="142" spans="1:33" ht="13.5" customHeight="1">
      <c r="A142" s="311" t="s">
        <v>53</v>
      </c>
      <c r="B142" s="14" t="str">
        <f>+'8.คำนวณ'!G86</f>
        <v>เลย,รพท.</v>
      </c>
      <c r="C142" s="53">
        <f>+'8.คำนวณ'!M86</f>
        <v>2303.1809418093644</v>
      </c>
      <c r="D142" s="53">
        <f>+'8.คำนวณ'!N86</f>
        <v>1647.6192792197953</v>
      </c>
      <c r="E142" s="53">
        <f>+'8.คำนวณ'!O86</f>
        <v>7468.0421486078494</v>
      </c>
      <c r="F142" s="53">
        <f>+'8.คำนวณ'!P86</f>
        <v>7904.7706441136661</v>
      </c>
      <c r="G142" s="53">
        <f>+'8.คำนวณ'!Q86</f>
        <v>125.29958808403279</v>
      </c>
      <c r="H142" s="53">
        <f>+'8.คำนวณ'!R86</f>
        <v>406.97166820306307</v>
      </c>
      <c r="I142" s="53">
        <f>+'8.คำนวณ'!S86</f>
        <v>1930.8607191565823</v>
      </c>
      <c r="J142" s="14" t="str">
        <f>+B142</f>
        <v>เลย,รพท.</v>
      </c>
      <c r="K142" s="50">
        <f>+(C142-C145)*100/C145</f>
        <v>36.227272585912395</v>
      </c>
      <c r="L142" s="50">
        <f t="shared" ref="L142:Q142" si="275">+(D142-D145)*100/D145</f>
        <v>49.468141804129296</v>
      </c>
      <c r="M142" s="50">
        <f t="shared" si="275"/>
        <v>76.792219171677957</v>
      </c>
      <c r="N142" s="50">
        <f t="shared" si="275"/>
        <v>-28.625505660136753</v>
      </c>
      <c r="O142" s="50">
        <f t="shared" si="275"/>
        <v>80.359818013921796</v>
      </c>
      <c r="P142" s="50">
        <f t="shared" si="275"/>
        <v>25.914187058435889</v>
      </c>
      <c r="Q142" s="50">
        <f t="shared" si="275"/>
        <v>31.40208787851493</v>
      </c>
      <c r="R142" s="14" t="str">
        <f>+J142</f>
        <v>เลย,รพท.</v>
      </c>
      <c r="S142" s="15">
        <f>+K142/100</f>
        <v>0.36227272585912396</v>
      </c>
      <c r="T142" s="15">
        <f t="shared" si="273"/>
        <v>0.49468141804129295</v>
      </c>
      <c r="U142" s="15">
        <f t="shared" si="273"/>
        <v>0.76792219171677956</v>
      </c>
      <c r="V142" s="15">
        <f t="shared" si="273"/>
        <v>-0.28625505660136752</v>
      </c>
      <c r="W142" s="15">
        <f t="shared" si="273"/>
        <v>0.80359818013921791</v>
      </c>
      <c r="X142" s="15">
        <f t="shared" si="273"/>
        <v>0.25914187058435889</v>
      </c>
      <c r="Y142" s="15">
        <f t="shared" si="273"/>
        <v>0.31402087878514928</v>
      </c>
      <c r="Z142" s="14" t="str">
        <f>+R142</f>
        <v>เลย,รพท.</v>
      </c>
      <c r="AA142" s="16" t="str">
        <f>+IF(AND(C142&gt;C147),"OK","Not OK")</f>
        <v>OK</v>
      </c>
      <c r="AB142" s="16" t="str">
        <f t="shared" ref="AB142:AG142" si="276">+IF(AND(D142&gt;D147),"OK","Not OK")</f>
        <v>OK</v>
      </c>
      <c r="AC142" s="16" t="str">
        <f t="shared" si="276"/>
        <v>OK</v>
      </c>
      <c r="AD142" s="16" t="str">
        <f t="shared" si="276"/>
        <v>Not OK</v>
      </c>
      <c r="AE142" s="16" t="str">
        <f t="shared" si="276"/>
        <v>OK</v>
      </c>
      <c r="AF142" s="16" t="str">
        <f t="shared" si="276"/>
        <v>OK</v>
      </c>
      <c r="AG142" s="16" t="str">
        <f t="shared" si="276"/>
        <v>OK</v>
      </c>
    </row>
    <row r="143" spans="1:33" ht="13.5" customHeight="1">
      <c r="A143" s="311" t="s">
        <v>47</v>
      </c>
      <c r="B143" s="14" t="str">
        <f>+'8.คำนวณ'!G87</f>
        <v>หนองคาย,รพท.</v>
      </c>
      <c r="C143" s="53">
        <f>+'8.คำนวณ'!M87</f>
        <v>1379.1877441848037</v>
      </c>
      <c r="D143" s="53">
        <f>+'8.คำนวณ'!N87</f>
        <v>914.51947885868981</v>
      </c>
      <c r="E143" s="53">
        <f>+'8.คำนวณ'!O87</f>
        <v>3732.2526805555563</v>
      </c>
      <c r="F143" s="53">
        <f>+'8.คำนวณ'!P87</f>
        <v>11398.017633359874</v>
      </c>
      <c r="G143" s="53">
        <f>+'8.คำนวณ'!Q87</f>
        <v>66.623890492609533</v>
      </c>
      <c r="H143" s="53">
        <f>+'8.คำนวณ'!R87</f>
        <v>417.72215499959907</v>
      </c>
      <c r="I143" s="53">
        <f>+'8.คำนวณ'!S87</f>
        <v>1372.4126778399173</v>
      </c>
      <c r="J143" s="14" t="str">
        <f>+B143</f>
        <v>หนองคาย,รพท.</v>
      </c>
      <c r="K143" s="50">
        <f>+(C143-C145)*100/C145</f>
        <v>-18.424566058360494</v>
      </c>
      <c r="L143" s="50">
        <f t="shared" ref="L143:Q143" si="277">+(D143-D145)*100/D145</f>
        <v>-17.036946051385588</v>
      </c>
      <c r="M143" s="50">
        <f t="shared" si="277"/>
        <v>-11.645753897109046</v>
      </c>
      <c r="N143" s="50">
        <f t="shared" si="277"/>
        <v>2.9160467373843457</v>
      </c>
      <c r="O143" s="50">
        <f t="shared" si="277"/>
        <v>-4.0996626695393674</v>
      </c>
      <c r="P143" s="50">
        <f t="shared" si="277"/>
        <v>29.240312465261173</v>
      </c>
      <c r="Q143" s="50">
        <f t="shared" si="277"/>
        <v>-6.6023304995908472</v>
      </c>
      <c r="R143" s="14" t="str">
        <f>+J143</f>
        <v>หนองคาย,รพท.</v>
      </c>
      <c r="S143" s="15">
        <f>+K143/100</f>
        <v>-0.18424566058360495</v>
      </c>
      <c r="T143" s="15">
        <f t="shared" si="273"/>
        <v>-0.17036946051385587</v>
      </c>
      <c r="U143" s="15">
        <f t="shared" si="273"/>
        <v>-0.11645753897109046</v>
      </c>
      <c r="V143" s="15">
        <f t="shared" si="273"/>
        <v>2.9160467373843459E-2</v>
      </c>
      <c r="W143" s="15">
        <f t="shared" si="273"/>
        <v>-4.0996626695393674E-2</v>
      </c>
      <c r="X143" s="15">
        <f t="shared" si="273"/>
        <v>0.29240312465261176</v>
      </c>
      <c r="Y143" s="15">
        <f t="shared" si="273"/>
        <v>-6.6023304995908472E-2</v>
      </c>
      <c r="Z143" s="14" t="str">
        <f>+R143</f>
        <v>หนองคาย,รพท.</v>
      </c>
      <c r="AA143" s="16" t="str">
        <f>+IF(AND(C143&gt;C147),"OK","Not OK")</f>
        <v>OK</v>
      </c>
      <c r="AB143" s="16" t="str">
        <f t="shared" ref="AB143:AG143" si="278">+IF(AND(D143&gt;D147),"OK","Not OK")</f>
        <v>OK</v>
      </c>
      <c r="AC143" s="16" t="str">
        <f t="shared" si="278"/>
        <v>OK</v>
      </c>
      <c r="AD143" s="16" t="str">
        <f t="shared" si="278"/>
        <v>OK</v>
      </c>
      <c r="AE143" s="16" t="str">
        <f t="shared" si="278"/>
        <v>OK</v>
      </c>
      <c r="AF143" s="16" t="str">
        <f t="shared" si="278"/>
        <v>OK</v>
      </c>
      <c r="AG143" s="16" t="str">
        <f t="shared" si="278"/>
        <v>OK</v>
      </c>
    </row>
    <row r="144" spans="1:33" ht="13.5" customHeight="1">
      <c r="A144" s="311" t="s">
        <v>51</v>
      </c>
      <c r="B144" s="14" t="str">
        <f>+'8.คำนวณ'!G88</f>
        <v>นครพนม,รพท.</v>
      </c>
      <c r="C144" s="53">
        <f>+'8.คำนวณ'!M88</f>
        <v>1584.6149817631465</v>
      </c>
      <c r="D144" s="53">
        <f>+'8.คำนวณ'!N88</f>
        <v>910.19871909605376</v>
      </c>
      <c r="E144" s="53">
        <f>+'8.คำนวณ'!O88</f>
        <v>3363.8266606606603</v>
      </c>
      <c r="F144" s="53">
        <f>+'8.คำนวณ'!P88</f>
        <v>11398.381432272923</v>
      </c>
      <c r="G144" s="53">
        <f>+'8.คำนวณ'!Q88</f>
        <v>37.026800611790875</v>
      </c>
      <c r="H144" s="53">
        <f>+'8.คำนวณ'!R88</f>
        <v>283.93723289766405</v>
      </c>
      <c r="I144" s="53">
        <f>+'8.คำนวณ'!S88</f>
        <v>1417.3771863543216</v>
      </c>
      <c r="J144" s="14" t="str">
        <f>+B144</f>
        <v>นครพนม,รพท.</v>
      </c>
      <c r="K144" s="50">
        <f>+(C144-C145)*100/C145</f>
        <v>-6.2740694203624345</v>
      </c>
      <c r="L144" s="50">
        <f t="shared" ref="L144:Q144" si="279">+(D144-D145)*100/D145</f>
        <v>-17.428915204119146</v>
      </c>
      <c r="M144" s="50">
        <f t="shared" si="279"/>
        <v>-20.367565097645656</v>
      </c>
      <c r="N144" s="50">
        <f t="shared" si="279"/>
        <v>2.9193315845518755</v>
      </c>
      <c r="O144" s="50">
        <f t="shared" si="279"/>
        <v>-46.702562058690582</v>
      </c>
      <c r="P144" s="50">
        <f t="shared" si="279"/>
        <v>-12.151806503413839</v>
      </c>
      <c r="Q144" s="50">
        <f t="shared" si="279"/>
        <v>-3.5423323129765145</v>
      </c>
      <c r="R144" s="14" t="str">
        <f>+J144</f>
        <v>นครพนม,รพท.</v>
      </c>
      <c r="S144" s="15">
        <f>+K144/100</f>
        <v>-6.2740694203624339E-2</v>
      </c>
      <c r="T144" s="15">
        <f t="shared" si="273"/>
        <v>-0.17428915204119147</v>
      </c>
      <c r="U144" s="15">
        <f t="shared" si="273"/>
        <v>-0.20367565097645657</v>
      </c>
      <c r="V144" s="15">
        <f t="shared" si="273"/>
        <v>2.9193315845518753E-2</v>
      </c>
      <c r="W144" s="15">
        <f t="shared" si="273"/>
        <v>-0.46702562058690583</v>
      </c>
      <c r="X144" s="15">
        <f t="shared" si="273"/>
        <v>-0.12151806503413839</v>
      </c>
      <c r="Y144" s="15">
        <f t="shared" si="273"/>
        <v>-3.5423323129765143E-2</v>
      </c>
      <c r="Z144" s="14" t="str">
        <f>+R144</f>
        <v>นครพนม,รพท.</v>
      </c>
      <c r="AA144" s="16" t="str">
        <f>+IF(AND(C144&gt;C147),"OK","Not OK")</f>
        <v>OK</v>
      </c>
      <c r="AB144" s="16" t="str">
        <f t="shared" ref="AB144:AG144" si="280">+IF(AND(D144&gt;D147),"OK","Not OK")</f>
        <v>OK</v>
      </c>
      <c r="AC144" s="16" t="str">
        <f t="shared" si="280"/>
        <v>OK</v>
      </c>
      <c r="AD144" s="16" t="str">
        <f t="shared" si="280"/>
        <v>OK</v>
      </c>
      <c r="AE144" s="16" t="str">
        <f t="shared" si="280"/>
        <v>OK</v>
      </c>
      <c r="AF144" s="16" t="str">
        <f t="shared" si="280"/>
        <v>OK</v>
      </c>
      <c r="AG144" s="16" t="str">
        <f t="shared" si="280"/>
        <v>OK</v>
      </c>
    </row>
    <row r="145" spans="1:33" ht="13.5" customHeight="1">
      <c r="B145" s="18" t="s">
        <v>144</v>
      </c>
      <c r="C145" s="19">
        <f>AVERAGE(C141:C144)</f>
        <v>1690.6900491286369</v>
      </c>
      <c r="D145" s="19">
        <f t="shared" ref="D145:I145" si="281">AVERAGE(D141:D144)</f>
        <v>1102.3213772062009</v>
      </c>
      <c r="E145" s="19">
        <f t="shared" si="281"/>
        <v>4224.1916434997875</v>
      </c>
      <c r="F145" s="19">
        <f t="shared" si="281"/>
        <v>11075.06360251548</v>
      </c>
      <c r="G145" s="19">
        <f t="shared" si="281"/>
        <v>69.47200849047266</v>
      </c>
      <c r="H145" s="19">
        <f t="shared" si="281"/>
        <v>323.21351367196644</v>
      </c>
      <c r="I145" s="19">
        <f t="shared" si="281"/>
        <v>1469.4292536216924</v>
      </c>
      <c r="L145" s="48"/>
      <c r="Q145" s="48"/>
      <c r="T145" s="59"/>
      <c r="Y145" s="59"/>
      <c r="AB145" s="11"/>
      <c r="AG145" s="11"/>
    </row>
    <row r="146" spans="1:33" ht="13.5" customHeight="1">
      <c r="B146" s="20" t="s">
        <v>268</v>
      </c>
      <c r="C146" s="21">
        <f>STDEV(C141:C144)</f>
        <v>416.90205881890364</v>
      </c>
      <c r="D146" s="21">
        <f t="shared" ref="D146:I146" si="282">STDEV(D141:D144)</f>
        <v>363.72096179307022</v>
      </c>
      <c r="E146" s="21">
        <f t="shared" si="282"/>
        <v>2242.2270426625237</v>
      </c>
      <c r="F146" s="21">
        <f t="shared" si="282"/>
        <v>2354.4478241057709</v>
      </c>
      <c r="G146" s="21">
        <f t="shared" si="282"/>
        <v>39.154299505974542</v>
      </c>
      <c r="H146" s="21">
        <f t="shared" si="282"/>
        <v>110.76747604922419</v>
      </c>
      <c r="I146" s="21">
        <f t="shared" si="282"/>
        <v>327.92842915294869</v>
      </c>
      <c r="L146" s="48"/>
      <c r="Q146" s="48"/>
      <c r="T146" s="59"/>
      <c r="Y146" s="59"/>
      <c r="AB146" s="11"/>
      <c r="AG146" s="11"/>
    </row>
    <row r="147" spans="1:33" ht="13.5" customHeight="1">
      <c r="B147" s="20" t="s">
        <v>145</v>
      </c>
      <c r="C147" s="21">
        <f>+C145-C146</f>
        <v>1273.7879903097332</v>
      </c>
      <c r="D147" s="21">
        <f t="shared" ref="D147:I147" si="283">+D145-D146</f>
        <v>738.60041541313058</v>
      </c>
      <c r="E147" s="21">
        <f t="shared" si="283"/>
        <v>1981.9646008372638</v>
      </c>
      <c r="F147" s="21">
        <f t="shared" si="283"/>
        <v>8720.6157784097086</v>
      </c>
      <c r="G147" s="21">
        <f t="shared" si="283"/>
        <v>30.317708984498118</v>
      </c>
      <c r="H147" s="21">
        <f t="shared" si="283"/>
        <v>212.44603762274227</v>
      </c>
      <c r="I147" s="21">
        <f t="shared" si="283"/>
        <v>1141.5008244687438</v>
      </c>
      <c r="L147" s="48"/>
      <c r="Q147" s="48"/>
      <c r="T147" s="59"/>
      <c r="Y147" s="59"/>
      <c r="AB147" s="11"/>
      <c r="AG147" s="11"/>
    </row>
    <row r="148" spans="1:33" ht="13.5" customHeight="1">
      <c r="B148" s="371" t="s">
        <v>157</v>
      </c>
      <c r="C148" s="372" t="s">
        <v>135</v>
      </c>
      <c r="D148" s="373"/>
      <c r="E148" s="373"/>
      <c r="F148" s="373"/>
      <c r="G148" s="373"/>
      <c r="H148" s="373"/>
      <c r="I148" s="374"/>
      <c r="J148" s="371" t="s">
        <v>157</v>
      </c>
      <c r="K148" s="368" t="s">
        <v>4</v>
      </c>
      <c r="L148" s="369"/>
      <c r="M148" s="369"/>
      <c r="N148" s="369"/>
      <c r="O148" s="369"/>
      <c r="P148" s="369"/>
      <c r="Q148" s="370"/>
      <c r="R148" s="371" t="s">
        <v>157</v>
      </c>
      <c r="S148" s="375" t="s">
        <v>4</v>
      </c>
      <c r="T148" s="376"/>
      <c r="U148" s="376"/>
      <c r="V148" s="376"/>
      <c r="W148" s="376"/>
      <c r="X148" s="376"/>
      <c r="Y148" s="377"/>
      <c r="Z148" s="371" t="s">
        <v>157</v>
      </c>
      <c r="AA148" s="372" t="s">
        <v>136</v>
      </c>
      <c r="AB148" s="373"/>
      <c r="AC148" s="373"/>
      <c r="AD148" s="373"/>
      <c r="AE148" s="373"/>
      <c r="AF148" s="373"/>
      <c r="AG148" s="374"/>
    </row>
    <row r="149" spans="1:33" ht="13.5" customHeight="1">
      <c r="B149" s="371"/>
      <c r="C149" s="12" t="s">
        <v>137</v>
      </c>
      <c r="D149" s="13" t="s">
        <v>253</v>
      </c>
      <c r="E149" s="12" t="s">
        <v>139</v>
      </c>
      <c r="F149" s="12" t="s">
        <v>140</v>
      </c>
      <c r="G149" s="12" t="s">
        <v>141</v>
      </c>
      <c r="H149" s="12" t="s">
        <v>142</v>
      </c>
      <c r="I149" s="12" t="s">
        <v>143</v>
      </c>
      <c r="J149" s="371"/>
      <c r="K149" s="45" t="s">
        <v>137</v>
      </c>
      <c r="L149" s="46" t="s">
        <v>253</v>
      </c>
      <c r="M149" s="45" t="s">
        <v>139</v>
      </c>
      <c r="N149" s="45" t="s">
        <v>140</v>
      </c>
      <c r="O149" s="45" t="s">
        <v>141</v>
      </c>
      <c r="P149" s="45" t="s">
        <v>142</v>
      </c>
      <c r="Q149" s="45" t="s">
        <v>143</v>
      </c>
      <c r="R149" s="371"/>
      <c r="S149" s="57" t="s">
        <v>137</v>
      </c>
      <c r="T149" s="58" t="s">
        <v>253</v>
      </c>
      <c r="U149" s="57" t="s">
        <v>139</v>
      </c>
      <c r="V149" s="57" t="s">
        <v>140</v>
      </c>
      <c r="W149" s="57" t="s">
        <v>141</v>
      </c>
      <c r="X149" s="57" t="s">
        <v>142</v>
      </c>
      <c r="Y149" s="57" t="s">
        <v>143</v>
      </c>
      <c r="Z149" s="371"/>
      <c r="AA149" s="12" t="s">
        <v>137</v>
      </c>
      <c r="AB149" s="13" t="s">
        <v>253</v>
      </c>
      <c r="AC149" s="12" t="s">
        <v>139</v>
      </c>
      <c r="AD149" s="12" t="s">
        <v>140</v>
      </c>
      <c r="AE149" s="12" t="s">
        <v>141</v>
      </c>
      <c r="AF149" s="12" t="s">
        <v>142</v>
      </c>
      <c r="AG149" s="12" t="s">
        <v>143</v>
      </c>
    </row>
    <row r="150" spans="1:33" ht="13.5" customHeight="1">
      <c r="A150" s="311" t="s">
        <v>45</v>
      </c>
      <c r="B150" s="14" t="str">
        <f>+'8.คำนวณ'!G89</f>
        <v>อุดรธานี,รพศ.</v>
      </c>
      <c r="C150" s="53">
        <f>+'8.คำนวณ'!M89</f>
        <v>2742.3158858007841</v>
      </c>
      <c r="D150" s="53">
        <f>+'8.คำนวณ'!N89</f>
        <v>1133.5070968204006</v>
      </c>
      <c r="E150" s="53">
        <f>+'8.คำนวณ'!O89</f>
        <v>4730.591400020764</v>
      </c>
      <c r="F150" s="53">
        <f>+'8.คำนวณ'!P89</f>
        <v>20200.846515405305</v>
      </c>
      <c r="G150" s="53">
        <f>+'8.คำนวณ'!Q89</f>
        <v>64.748415081497939</v>
      </c>
      <c r="H150" s="53">
        <f>+'8.คำนวณ'!R89</f>
        <v>320.77063892183509</v>
      </c>
      <c r="I150" s="53">
        <f>+'8.คำนวณ'!S89</f>
        <v>1577.6330362016699</v>
      </c>
      <c r="J150" s="14" t="str">
        <f>+B150</f>
        <v>อุดรธานี,รพศ.</v>
      </c>
      <c r="K150" s="50">
        <f>+(C150-C152)*100/C152</f>
        <v>-19.668012868778206</v>
      </c>
      <c r="L150" s="50">
        <f t="shared" ref="L150:Q150" si="284">+(D150-D152)*100/D152</f>
        <v>-37.278206604594793</v>
      </c>
      <c r="M150" s="50">
        <f t="shared" si="284"/>
        <v>-6.6626153520727973</v>
      </c>
      <c r="N150" s="50">
        <f t="shared" si="284"/>
        <v>0.13788446791374484</v>
      </c>
      <c r="O150" s="50">
        <f t="shared" si="284"/>
        <v>-32.812372019173424</v>
      </c>
      <c r="P150" s="50">
        <f t="shared" si="284"/>
        <v>-2.661249428842356</v>
      </c>
      <c r="Q150" s="50">
        <f t="shared" si="284"/>
        <v>-9.0627414680094631</v>
      </c>
      <c r="R150" s="14" t="str">
        <f>+J150</f>
        <v>อุดรธานี,รพศ.</v>
      </c>
      <c r="S150" s="15">
        <f>+K150/100</f>
        <v>-0.19668012868778206</v>
      </c>
      <c r="T150" s="15">
        <f t="shared" ref="T150:Y151" si="285">+L150/100</f>
        <v>-0.37278206604594794</v>
      </c>
      <c r="U150" s="15">
        <f t="shared" si="285"/>
        <v>-6.6626153520727968E-2</v>
      </c>
      <c r="V150" s="15">
        <f t="shared" si="285"/>
        <v>1.3788446791374485E-3</v>
      </c>
      <c r="W150" s="15">
        <f t="shared" si="285"/>
        <v>-0.32812372019173425</v>
      </c>
      <c r="X150" s="15">
        <f t="shared" si="285"/>
        <v>-2.661249428842356E-2</v>
      </c>
      <c r="Y150" s="15">
        <f t="shared" si="285"/>
        <v>-9.0627414680094637E-2</v>
      </c>
      <c r="Z150" s="14" t="str">
        <f>+R150</f>
        <v>อุดรธานี,รพศ.</v>
      </c>
      <c r="AA150" s="16" t="str">
        <f>+IF(AND(C150&gt;C154),"OK","Not OK")</f>
        <v>OK</v>
      </c>
      <c r="AB150" s="16" t="str">
        <f t="shared" ref="AB150:AG150" si="286">+IF(AND(D150&gt;D154),"OK","Not OK")</f>
        <v>OK</v>
      </c>
      <c r="AC150" s="16" t="str">
        <f t="shared" si="286"/>
        <v>OK</v>
      </c>
      <c r="AD150" s="16" t="str">
        <f t="shared" si="286"/>
        <v>OK</v>
      </c>
      <c r="AE150" s="16" t="str">
        <f t="shared" si="286"/>
        <v>OK</v>
      </c>
      <c r="AF150" s="16" t="str">
        <f t="shared" si="286"/>
        <v>OK</v>
      </c>
      <c r="AG150" s="16" t="str">
        <f t="shared" si="286"/>
        <v>OK</v>
      </c>
    </row>
    <row r="151" spans="1:33" ht="13.5" customHeight="1">
      <c r="A151" s="311" t="s">
        <v>49</v>
      </c>
      <c r="B151" s="14" t="str">
        <f>+'8.คำนวณ'!G90</f>
        <v>สกลนคร,รพศ.</v>
      </c>
      <c r="C151" s="53">
        <f>+'8.คำนวณ'!M90</f>
        <v>4085.1409809669417</v>
      </c>
      <c r="D151" s="53">
        <f>+'8.คำนวณ'!N90</f>
        <v>2480.8892252829714</v>
      </c>
      <c r="E151" s="53">
        <f>+'8.คำนวณ'!O90</f>
        <v>5405.950175179285</v>
      </c>
      <c r="F151" s="53">
        <f>+'8.คำนวณ'!P90</f>
        <v>20145.21556238519</v>
      </c>
      <c r="G151" s="53">
        <f>+'8.คำนวณ'!Q90</f>
        <v>127.99068593268071</v>
      </c>
      <c r="H151" s="53">
        <f>+'8.คำนวณ'!R90</f>
        <v>338.31043010697232</v>
      </c>
      <c r="I151" s="53">
        <f>+'8.คำนวณ'!S90</f>
        <v>1892.084572773048</v>
      </c>
      <c r="J151" s="14" t="str">
        <f>+B151</f>
        <v>สกลนคร,รพศ.</v>
      </c>
      <c r="K151" s="50">
        <f>+(C151-C152)*100/C152</f>
        <v>19.668012868778206</v>
      </c>
      <c r="L151" s="50">
        <f t="shared" ref="L151:Q151" si="287">+(D151-D152)*100/D152</f>
        <v>37.278206604594814</v>
      </c>
      <c r="M151" s="50">
        <f t="shared" si="287"/>
        <v>6.6626153520728142</v>
      </c>
      <c r="N151" s="50">
        <f t="shared" si="287"/>
        <v>-0.13788446791376285</v>
      </c>
      <c r="O151" s="50">
        <f t="shared" si="287"/>
        <v>32.812372019173445</v>
      </c>
      <c r="P151" s="50">
        <f t="shared" si="287"/>
        <v>2.661249428842356</v>
      </c>
      <c r="Q151" s="50">
        <f t="shared" si="287"/>
        <v>9.0627414680094507</v>
      </c>
      <c r="R151" s="14" t="str">
        <f>+J151</f>
        <v>สกลนคร,รพศ.</v>
      </c>
      <c r="S151" s="15">
        <f>+K151/100</f>
        <v>0.19668012868778206</v>
      </c>
      <c r="T151" s="15">
        <f t="shared" si="285"/>
        <v>0.37278206604594816</v>
      </c>
      <c r="U151" s="15">
        <f t="shared" si="285"/>
        <v>6.6626153520728149E-2</v>
      </c>
      <c r="V151" s="15">
        <f t="shared" si="285"/>
        <v>-1.3788446791376285E-3</v>
      </c>
      <c r="W151" s="15">
        <f t="shared" si="285"/>
        <v>0.32812372019173447</v>
      </c>
      <c r="X151" s="15">
        <f t="shared" si="285"/>
        <v>2.661249428842356E-2</v>
      </c>
      <c r="Y151" s="15">
        <f t="shared" si="285"/>
        <v>9.0627414680094512E-2</v>
      </c>
      <c r="Z151" s="14" t="str">
        <f>+R151</f>
        <v>สกลนคร,รพศ.</v>
      </c>
      <c r="AA151" s="16" t="str">
        <f>+IF(AND(C151&gt;C154),"OK","Not OK")</f>
        <v>OK</v>
      </c>
      <c r="AB151" s="16" t="str">
        <f t="shared" ref="AB151:AG151" si="288">+IF(AND(D151&gt;D154),"OK","Not OK")</f>
        <v>OK</v>
      </c>
      <c r="AC151" s="16" t="str">
        <f t="shared" si="288"/>
        <v>OK</v>
      </c>
      <c r="AD151" s="16" t="str">
        <f t="shared" si="288"/>
        <v>OK</v>
      </c>
      <c r="AE151" s="16" t="str">
        <f t="shared" si="288"/>
        <v>OK</v>
      </c>
      <c r="AF151" s="16" t="str">
        <f t="shared" si="288"/>
        <v>OK</v>
      </c>
      <c r="AG151" s="16" t="str">
        <f t="shared" si="288"/>
        <v>OK</v>
      </c>
    </row>
    <row r="152" spans="1:33" ht="13.5" customHeight="1">
      <c r="B152" s="18" t="s">
        <v>144</v>
      </c>
      <c r="C152" s="19">
        <f t="shared" ref="C152:I152" si="289">AVERAGE(C150:C151)</f>
        <v>3413.7284333838629</v>
      </c>
      <c r="D152" s="19">
        <f t="shared" si="289"/>
        <v>1807.1981610516859</v>
      </c>
      <c r="E152" s="19">
        <f t="shared" si="289"/>
        <v>5068.2707876000241</v>
      </c>
      <c r="F152" s="19">
        <f t="shared" si="289"/>
        <v>20173.031038895249</v>
      </c>
      <c r="G152" s="19">
        <f t="shared" si="289"/>
        <v>96.369550507089315</v>
      </c>
      <c r="H152" s="19">
        <f t="shared" si="289"/>
        <v>329.5405345144037</v>
      </c>
      <c r="I152" s="19">
        <f t="shared" si="289"/>
        <v>1734.8588044873591</v>
      </c>
      <c r="L152" s="48"/>
      <c r="Q152" s="48"/>
      <c r="T152" s="59"/>
      <c r="Y152" s="59"/>
      <c r="AB152" s="11"/>
      <c r="AG152" s="11"/>
    </row>
    <row r="153" spans="1:33" ht="13.5" customHeight="1">
      <c r="B153" s="20" t="s">
        <v>268</v>
      </c>
      <c r="C153" s="21">
        <f t="shared" ref="C153:I153" si="290">STDEV(C150:C151)</f>
        <v>949.52073073946076</v>
      </c>
      <c r="D153" s="21">
        <f t="shared" si="290"/>
        <v>952.74303988544762</v>
      </c>
      <c r="E153" s="21">
        <f t="shared" si="290"/>
        <v>477.55076964843101</v>
      </c>
      <c r="F153" s="21">
        <f t="shared" si="290"/>
        <v>39.337024124393032</v>
      </c>
      <c r="G153" s="21">
        <f t="shared" si="290"/>
        <v>44.719038576507671</v>
      </c>
      <c r="H153" s="21">
        <f t="shared" si="290"/>
        <v>12.402505287606568</v>
      </c>
      <c r="I153" s="21">
        <f t="shared" si="290"/>
        <v>222.35081386415104</v>
      </c>
    </row>
    <row r="154" spans="1:33" ht="13.5" customHeight="1">
      <c r="B154" s="20" t="s">
        <v>145</v>
      </c>
      <c r="C154" s="21">
        <f>+C152-C153</f>
        <v>2464.2077026444022</v>
      </c>
      <c r="D154" s="21">
        <f t="shared" ref="D154:I154" si="291">+D152-D153</f>
        <v>854.45512116623831</v>
      </c>
      <c r="E154" s="21">
        <f t="shared" si="291"/>
        <v>4590.720017951593</v>
      </c>
      <c r="F154" s="21">
        <f t="shared" si="291"/>
        <v>20133.694014770856</v>
      </c>
      <c r="G154" s="21">
        <f t="shared" si="291"/>
        <v>51.650511930581644</v>
      </c>
      <c r="H154" s="21">
        <f t="shared" si="291"/>
        <v>317.13802922679713</v>
      </c>
      <c r="I154" s="21">
        <f t="shared" si="291"/>
        <v>1512.5079906232081</v>
      </c>
    </row>
  </sheetData>
  <mergeCells count="104">
    <mergeCell ref="R107:R108"/>
    <mergeCell ref="S107:Y107"/>
    <mergeCell ref="R117:R118"/>
    <mergeCell ref="S117:Y117"/>
    <mergeCell ref="R129:R130"/>
    <mergeCell ref="S129:Y129"/>
    <mergeCell ref="R75:R76"/>
    <mergeCell ref="S75:Y75"/>
    <mergeCell ref="R86:R87"/>
    <mergeCell ref="S86:Y86"/>
    <mergeCell ref="R96:R97"/>
    <mergeCell ref="S96:Y96"/>
    <mergeCell ref="S29:Y29"/>
    <mergeCell ref="R47:R48"/>
    <mergeCell ref="S47:Y47"/>
    <mergeCell ref="R64:R65"/>
    <mergeCell ref="S64:Y64"/>
    <mergeCell ref="K2:Q2"/>
    <mergeCell ref="K14:Q14"/>
    <mergeCell ref="Z2:Z3"/>
    <mergeCell ref="K64:Q64"/>
    <mergeCell ref="AA2:AG2"/>
    <mergeCell ref="R2:R3"/>
    <mergeCell ref="S2:Y2"/>
    <mergeCell ref="R14:R15"/>
    <mergeCell ref="S14:Y14"/>
    <mergeCell ref="B2:B3"/>
    <mergeCell ref="C2:I2"/>
    <mergeCell ref="J2:J3"/>
    <mergeCell ref="B14:B15"/>
    <mergeCell ref="C14:I14"/>
    <mergeCell ref="J14:J15"/>
    <mergeCell ref="Z14:Z15"/>
    <mergeCell ref="AA14:AG14"/>
    <mergeCell ref="K75:Q75"/>
    <mergeCell ref="Z64:Z65"/>
    <mergeCell ref="AA64:AG64"/>
    <mergeCell ref="B29:B30"/>
    <mergeCell ref="C29:I29"/>
    <mergeCell ref="J29:J30"/>
    <mergeCell ref="B47:B48"/>
    <mergeCell ref="C47:I47"/>
    <mergeCell ref="J47:J48"/>
    <mergeCell ref="K29:Q29"/>
    <mergeCell ref="K47:Q47"/>
    <mergeCell ref="B64:B65"/>
    <mergeCell ref="C64:I64"/>
    <mergeCell ref="J64:J65"/>
    <mergeCell ref="B75:B76"/>
    <mergeCell ref="C75:I75"/>
    <mergeCell ref="J75:J76"/>
    <mergeCell ref="Z29:Z30"/>
    <mergeCell ref="AA29:AG29"/>
    <mergeCell ref="Z47:Z48"/>
    <mergeCell ref="AA47:AG47"/>
    <mergeCell ref="Z75:Z76"/>
    <mergeCell ref="AA75:AG75"/>
    <mergeCell ref="R29:R30"/>
    <mergeCell ref="K107:Q107"/>
    <mergeCell ref="K117:Q117"/>
    <mergeCell ref="Z107:Z108"/>
    <mergeCell ref="AA107:AG107"/>
    <mergeCell ref="B86:B87"/>
    <mergeCell ref="C86:I86"/>
    <mergeCell ref="J86:J87"/>
    <mergeCell ref="B96:B97"/>
    <mergeCell ref="C96:I96"/>
    <mergeCell ref="J96:J97"/>
    <mergeCell ref="K86:Q86"/>
    <mergeCell ref="K96:Q96"/>
    <mergeCell ref="B107:B108"/>
    <mergeCell ref="C107:I107"/>
    <mergeCell ref="J107:J108"/>
    <mergeCell ref="B117:B118"/>
    <mergeCell ref="C117:I117"/>
    <mergeCell ref="J117:J118"/>
    <mergeCell ref="Z86:Z87"/>
    <mergeCell ref="AA86:AG86"/>
    <mergeCell ref="Z96:Z97"/>
    <mergeCell ref="AA96:AG96"/>
    <mergeCell ref="Z117:Z118"/>
    <mergeCell ref="AA117:AG117"/>
    <mergeCell ref="K148:Q148"/>
    <mergeCell ref="Z148:Z149"/>
    <mergeCell ref="AA148:AG148"/>
    <mergeCell ref="B129:B130"/>
    <mergeCell ref="C129:I129"/>
    <mergeCell ref="J129:J130"/>
    <mergeCell ref="B139:B140"/>
    <mergeCell ref="C139:I139"/>
    <mergeCell ref="J139:J140"/>
    <mergeCell ref="K129:Q129"/>
    <mergeCell ref="K139:Q139"/>
    <mergeCell ref="B148:B149"/>
    <mergeCell ref="C148:I148"/>
    <mergeCell ref="J148:J149"/>
    <mergeCell ref="Z129:Z130"/>
    <mergeCell ref="AA129:AG129"/>
    <mergeCell ref="Z139:Z140"/>
    <mergeCell ref="AA139:AG139"/>
    <mergeCell ref="R139:R140"/>
    <mergeCell ref="S139:Y139"/>
    <mergeCell ref="R148:R149"/>
    <mergeCell ref="S148:Y148"/>
  </mergeCells>
  <conditionalFormatting sqref="AA16:AG25">
    <cfRule type="containsText" dxfId="2" priority="2" operator="containsText" text="Not OK">
      <formula>NOT(ISERROR(SEARCH("Not OK",AA16)))</formula>
    </cfRule>
  </conditionalFormatting>
  <conditionalFormatting sqref="AA1:AG1048576">
    <cfRule type="containsText" dxfId="1" priority="1" operator="containsText" text="Not OK">
      <formula>NOT(ISERROR(SEARCH("Not OK",AA1)))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1.รายชื่อ รพ.</vt:lpstr>
      <vt:lpstr>2.Hosp. Group</vt:lpstr>
      <vt:lpstr>3.สูตรการคำนวณ</vt:lpstr>
      <vt:lpstr>DATA</vt:lpstr>
      <vt:lpstr>4.งบมี.ค.67</vt:lpstr>
      <vt:lpstr>6.รายรับ</vt:lpstr>
      <vt:lpstr>7.รายจ่าย</vt:lpstr>
      <vt:lpstr>8.คำนวณ</vt:lpstr>
      <vt:lpstr>9.รายได้(แยกกลุ่ม)</vt:lpstr>
      <vt:lpstr>10.ค่าใช้จ่าย(แยกกลุ่ม)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  <vt:lpstr>'2.Hosp. Group'!Print_Titles</vt:lpstr>
      <vt:lpstr>DATA!Print_Titles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BD-Dell</cp:lastModifiedBy>
  <cp:lastPrinted>2024-04-05T03:51:33Z</cp:lastPrinted>
  <dcterms:created xsi:type="dcterms:W3CDTF">2022-08-11T08:25:14Z</dcterms:created>
  <dcterms:modified xsi:type="dcterms:W3CDTF">2024-06-03T11:54:08Z</dcterms:modified>
</cp:coreProperties>
</file>