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รพ ยืมยาระหว่างกัน\"/>
    </mc:Choice>
  </mc:AlternateContent>
  <xr:revisionPtr revIDLastSave="0" documentId="13_ncr:1_{AA09C698-4D0B-4F97-849E-3A14B274A718}" xr6:coauthVersionLast="47" xr6:coauthVersionMax="47" xr10:uidLastSave="{00000000-0000-0000-0000-000000000000}"/>
  <bookViews>
    <workbookView xWindow="84" yWindow="24" windowWidth="19368" windowHeight="12132" tabRatio="865" xr2:uid="{52F2D8EE-2F72-4843-9E21-667DD0E14727}"/>
  </bookViews>
  <sheets>
    <sheet name="สรุปภาพรวมจังหวัด" sheetId="6" r:id="rId1"/>
    <sheet name="สรุปไตรมาส1" sheetId="2" r:id="rId2"/>
    <sheet name="สรุปไตรมาส2" sheetId="3" r:id="rId3"/>
    <sheet name="สรุปไตรมาส3" sheetId="4" r:id="rId4"/>
    <sheet name="สรุปไตรมาส4" sheetId="5" r:id="rId5"/>
  </sheets>
  <externalReferences>
    <externalReference r:id="rId6"/>
    <externalReference r:id="rId7"/>
    <externalReference r:id="rId8"/>
    <externalReference r:id="rId9"/>
  </externalReferences>
  <definedNames>
    <definedName name="_xlnm.Print_Titles" localSheetId="1">สรุปไตรมาส1!$1:$5</definedName>
    <definedName name="_xlnm.Print_Titles" localSheetId="2">สรุปไตรมาส2!$1:$5</definedName>
    <definedName name="_xlnm.Print_Titles" localSheetId="3">สรุปไตรมาส3!$1:$5</definedName>
    <definedName name="_xlnm.Print_Titles" localSheetId="4">สรุปไตรมาส4!$1:$5</definedName>
    <definedName name="_xlnm.Print_Titles" localSheetId="0">สรุปภาพรวมจังหวัด!$1:$5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6" l="1"/>
  <c r="J13" i="6"/>
  <c r="K13" i="6"/>
  <c r="H13" i="6"/>
  <c r="D13" i="6"/>
  <c r="E13" i="6"/>
  <c r="F13" i="6"/>
  <c r="C13" i="6"/>
  <c r="K11" i="6"/>
  <c r="F11" i="6"/>
  <c r="K10" i="6"/>
  <c r="F10" i="6"/>
  <c r="K9" i="6"/>
  <c r="F9" i="6"/>
  <c r="K8" i="6"/>
  <c r="F8" i="6"/>
  <c r="K7" i="6"/>
  <c r="F7" i="6"/>
  <c r="K6" i="6"/>
  <c r="F6" i="6"/>
  <c r="J11" i="6"/>
  <c r="J9" i="6"/>
  <c r="E9" i="6"/>
  <c r="J8" i="6"/>
  <c r="E8" i="6"/>
  <c r="J7" i="6"/>
  <c r="E7" i="6"/>
  <c r="J6" i="6"/>
  <c r="E6" i="6"/>
  <c r="I10" i="6"/>
  <c r="D10" i="6"/>
  <c r="G10" i="6" s="1"/>
  <c r="I9" i="6"/>
  <c r="D9" i="6"/>
  <c r="I8" i="6"/>
  <c r="D8" i="6"/>
  <c r="I7" i="6"/>
  <c r="D7" i="6"/>
  <c r="I6" i="6"/>
  <c r="D6" i="6"/>
  <c r="H9" i="6"/>
  <c r="C9" i="6"/>
  <c r="H8" i="6"/>
  <c r="C8" i="6"/>
  <c r="H7" i="6"/>
  <c r="C7" i="6"/>
  <c r="L12" i="6"/>
  <c r="G11" i="6"/>
  <c r="G12" i="6"/>
  <c r="H6" i="6"/>
  <c r="C6" i="6"/>
  <c r="F65" i="5"/>
  <c r="H64" i="5"/>
  <c r="H65" i="5" s="1"/>
  <c r="F63" i="5"/>
  <c r="H62" i="5"/>
  <c r="H63" i="5" s="1"/>
  <c r="I60" i="5"/>
  <c r="H60" i="5"/>
  <c r="H59" i="5"/>
  <c r="F59" i="5"/>
  <c r="I59" i="5" s="1"/>
  <c r="H58" i="5"/>
  <c r="I58" i="5" s="1"/>
  <c r="I57" i="5"/>
  <c r="H57" i="5"/>
  <c r="H56" i="5"/>
  <c r="I56" i="5" s="1"/>
  <c r="H55" i="5"/>
  <c r="I55" i="5" s="1"/>
  <c r="H54" i="5"/>
  <c r="I54" i="5" s="1"/>
  <c r="H53" i="5"/>
  <c r="I53" i="5" s="1"/>
  <c r="H52" i="5"/>
  <c r="F52" i="5"/>
  <c r="I52" i="5" s="1"/>
  <c r="I51" i="5"/>
  <c r="H51" i="5"/>
  <c r="H50" i="5"/>
  <c r="F50" i="5"/>
  <c r="I50" i="5" s="1"/>
  <c r="H49" i="5"/>
  <c r="I49" i="5" s="1"/>
  <c r="H48" i="5"/>
  <c r="I48" i="5" s="1"/>
  <c r="H47" i="5"/>
  <c r="I47" i="5" s="1"/>
  <c r="H46" i="5"/>
  <c r="I46" i="5" s="1"/>
  <c r="H45" i="5"/>
  <c r="I45" i="5" s="1"/>
  <c r="H44" i="5"/>
  <c r="I44" i="5" s="1"/>
  <c r="H43" i="5"/>
  <c r="H61" i="5" s="1"/>
  <c r="F43" i="5"/>
  <c r="I43" i="5" s="1"/>
  <c r="H41" i="5"/>
  <c r="I41" i="5" s="1"/>
  <c r="H40" i="5"/>
  <c r="F40" i="5"/>
  <c r="I40" i="5" s="1"/>
  <c r="H39" i="5"/>
  <c r="F39" i="5"/>
  <c r="I39" i="5" s="1"/>
  <c r="H38" i="5"/>
  <c r="I38" i="5" s="1"/>
  <c r="F38" i="5"/>
  <c r="H37" i="5"/>
  <c r="I37" i="5" s="1"/>
  <c r="I36" i="5"/>
  <c r="H36" i="5"/>
  <c r="H35" i="5"/>
  <c r="F35" i="5"/>
  <c r="I35" i="5" s="1"/>
  <c r="H34" i="5"/>
  <c r="I34" i="5" s="1"/>
  <c r="H33" i="5"/>
  <c r="I33" i="5" s="1"/>
  <c r="H32" i="5"/>
  <c r="I32" i="5" s="1"/>
  <c r="H31" i="5"/>
  <c r="I31" i="5" s="1"/>
  <c r="H30" i="5"/>
  <c r="I30" i="5" s="1"/>
  <c r="H29" i="5"/>
  <c r="H42" i="5" s="1"/>
  <c r="F28" i="5"/>
  <c r="I28" i="5" s="1"/>
  <c r="H27" i="5"/>
  <c r="H26" i="5"/>
  <c r="I26" i="5" s="1"/>
  <c r="I25" i="5"/>
  <c r="H25" i="5"/>
  <c r="I24" i="5"/>
  <c r="H24" i="5"/>
  <c r="I23" i="5"/>
  <c r="H23" i="5"/>
  <c r="H22" i="5"/>
  <c r="I22" i="5" s="1"/>
  <c r="I21" i="5"/>
  <c r="H21" i="5"/>
  <c r="I20" i="5"/>
  <c r="H20" i="5"/>
  <c r="I19" i="5"/>
  <c r="I27" i="5" s="1"/>
  <c r="H19" i="5"/>
  <c r="F19" i="5"/>
  <c r="F27" i="5" s="1"/>
  <c r="I17" i="5"/>
  <c r="H17" i="5"/>
  <c r="I16" i="5"/>
  <c r="H16" i="5"/>
  <c r="F16" i="5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H18" i="5" s="1"/>
  <c r="H66" i="5" s="1"/>
  <c r="F6" i="5"/>
  <c r="F18" i="5" s="1"/>
  <c r="L13" i="6" l="1"/>
  <c r="M12" i="6"/>
  <c r="G13" i="6"/>
  <c r="L11" i="6"/>
  <c r="L10" i="6"/>
  <c r="M10" i="6" s="1"/>
  <c r="L7" i="6"/>
  <c r="L6" i="6"/>
  <c r="M11" i="6"/>
  <c r="L9" i="6"/>
  <c r="G7" i="6"/>
  <c r="G6" i="6"/>
  <c r="M6" i="6" s="1"/>
  <c r="G9" i="6"/>
  <c r="L8" i="6"/>
  <c r="G8" i="6"/>
  <c r="I61" i="5"/>
  <c r="F61" i="5"/>
  <c r="I64" i="5"/>
  <c r="I65" i="5" s="1"/>
  <c r="I29" i="5"/>
  <c r="I42" i="5" s="1"/>
  <c r="I62" i="5"/>
  <c r="I63" i="5" s="1"/>
  <c r="F42" i="5"/>
  <c r="F66" i="5" s="1"/>
  <c r="I66" i="5" s="1"/>
  <c r="I6" i="5"/>
  <c r="I18" i="5" s="1"/>
  <c r="M13" i="6" l="1"/>
  <c r="M9" i="6"/>
  <c r="M7" i="6"/>
  <c r="M8" i="6"/>
  <c r="H62" i="4"/>
  <c r="F62" i="4"/>
  <c r="H61" i="4"/>
  <c r="I61" i="4" s="1"/>
  <c r="I62" i="4" s="1"/>
  <c r="H59" i="4"/>
  <c r="I59" i="4" s="1"/>
  <c r="H58" i="4"/>
  <c r="F58" i="4"/>
  <c r="I58" i="4" s="1"/>
  <c r="I57" i="4"/>
  <c r="H57" i="4"/>
  <c r="H56" i="4"/>
  <c r="I56" i="4" s="1"/>
  <c r="I55" i="4"/>
  <c r="H55" i="4"/>
  <c r="H54" i="4"/>
  <c r="I54" i="4" s="1"/>
  <c r="H53" i="4"/>
  <c r="I53" i="4" s="1"/>
  <c r="H52" i="4"/>
  <c r="I52" i="4" s="1"/>
  <c r="I51" i="4"/>
  <c r="H51" i="4"/>
  <c r="F51" i="4"/>
  <c r="I50" i="4"/>
  <c r="H50" i="4"/>
  <c r="H49" i="4"/>
  <c r="F49" i="4"/>
  <c r="I49" i="4" s="1"/>
  <c r="I48" i="4"/>
  <c r="H48" i="4"/>
  <c r="H47" i="4"/>
  <c r="I47" i="4" s="1"/>
  <c r="H46" i="4"/>
  <c r="I46" i="4" s="1"/>
  <c r="H45" i="4"/>
  <c r="I45" i="4" s="1"/>
  <c r="I44" i="4"/>
  <c r="H44" i="4"/>
  <c r="H43" i="4"/>
  <c r="H60" i="4" s="1"/>
  <c r="F42" i="4"/>
  <c r="I42" i="4" s="1"/>
  <c r="F41" i="4"/>
  <c r="H40" i="4"/>
  <c r="F40" i="4"/>
  <c r="I40" i="4" s="1"/>
  <c r="H39" i="4"/>
  <c r="F39" i="4"/>
  <c r="I39" i="4" s="1"/>
  <c r="H38" i="4"/>
  <c r="I38" i="4" s="1"/>
  <c r="F38" i="4"/>
  <c r="H37" i="4"/>
  <c r="F37" i="4"/>
  <c r="I37" i="4" s="1"/>
  <c r="H36" i="4"/>
  <c r="I36" i="4" s="1"/>
  <c r="H35" i="4"/>
  <c r="I35" i="4" s="1"/>
  <c r="H34" i="4"/>
  <c r="F34" i="4"/>
  <c r="I34" i="4" s="1"/>
  <c r="H33" i="4"/>
  <c r="I33" i="4" s="1"/>
  <c r="H32" i="4"/>
  <c r="I32" i="4" s="1"/>
  <c r="I31" i="4"/>
  <c r="H31" i="4"/>
  <c r="H30" i="4"/>
  <c r="I30" i="4" s="1"/>
  <c r="H29" i="4"/>
  <c r="I29" i="4" s="1"/>
  <c r="H28" i="4"/>
  <c r="I28" i="4" s="1"/>
  <c r="I27" i="4"/>
  <c r="F27" i="4"/>
  <c r="H25" i="4"/>
  <c r="I25" i="4" s="1"/>
  <c r="H24" i="4"/>
  <c r="I24" i="4" s="1"/>
  <c r="I23" i="4"/>
  <c r="H23" i="4"/>
  <c r="I22" i="4"/>
  <c r="H22" i="4"/>
  <c r="H21" i="4"/>
  <c r="I21" i="4" s="1"/>
  <c r="H20" i="4"/>
  <c r="I20" i="4" s="1"/>
  <c r="H19" i="4"/>
  <c r="F19" i="4"/>
  <c r="F26" i="4" s="1"/>
  <c r="H17" i="4"/>
  <c r="I17" i="4" s="1"/>
  <c r="H16" i="4"/>
  <c r="F16" i="4"/>
  <c r="I16" i="4" s="1"/>
  <c r="H15" i="4"/>
  <c r="I15" i="4" s="1"/>
  <c r="H14" i="4"/>
  <c r="I14" i="4" s="1"/>
  <c r="I13" i="4"/>
  <c r="H13" i="4"/>
  <c r="H12" i="4"/>
  <c r="I12" i="4" s="1"/>
  <c r="H11" i="4"/>
  <c r="F11" i="4"/>
  <c r="I11" i="4" s="1"/>
  <c r="H10" i="4"/>
  <c r="I10" i="4" s="1"/>
  <c r="H9" i="4"/>
  <c r="I9" i="4" s="1"/>
  <c r="I8" i="4"/>
  <c r="H8" i="4"/>
  <c r="H7" i="4"/>
  <c r="H18" i="4" s="1"/>
  <c r="F6" i="4"/>
  <c r="F18" i="4" s="1"/>
  <c r="I41" i="4" l="1"/>
  <c r="H41" i="4"/>
  <c r="I43" i="4"/>
  <c r="I60" i="4" s="1"/>
  <c r="I6" i="4"/>
  <c r="I18" i="4" s="1"/>
  <c r="H26" i="4"/>
  <c r="H63" i="4" s="1"/>
  <c r="I19" i="4"/>
  <c r="I26" i="4" s="1"/>
  <c r="F60" i="4"/>
  <c r="F63" i="4" s="1"/>
  <c r="I7" i="4"/>
  <c r="I63" i="4" l="1"/>
  <c r="F63" i="3" l="1"/>
  <c r="H62" i="3"/>
  <c r="H63" i="3" s="1"/>
  <c r="H60" i="3"/>
  <c r="I60" i="3" s="1"/>
  <c r="H59" i="3"/>
  <c r="F59" i="3"/>
  <c r="I59" i="3" s="1"/>
  <c r="I58" i="3"/>
  <c r="H58" i="3"/>
  <c r="H57" i="3"/>
  <c r="I57" i="3" s="1"/>
  <c r="I56" i="3"/>
  <c r="H56" i="3"/>
  <c r="H55" i="3"/>
  <c r="I55" i="3" s="1"/>
  <c r="I54" i="3"/>
  <c r="H54" i="3"/>
  <c r="H53" i="3"/>
  <c r="I53" i="3" s="1"/>
  <c r="I52" i="3"/>
  <c r="H52" i="3"/>
  <c r="H51" i="3"/>
  <c r="I51" i="3" s="1"/>
  <c r="I50" i="3"/>
  <c r="H50" i="3"/>
  <c r="F50" i="3"/>
  <c r="H49" i="3"/>
  <c r="I49" i="3" s="1"/>
  <c r="H48" i="3"/>
  <c r="I48" i="3" s="1"/>
  <c r="I47" i="3"/>
  <c r="H47" i="3"/>
  <c r="H46" i="3"/>
  <c r="I46" i="3" s="1"/>
  <c r="H45" i="3"/>
  <c r="I45" i="3" s="1"/>
  <c r="H44" i="3"/>
  <c r="I44" i="3" s="1"/>
  <c r="I43" i="3"/>
  <c r="H43" i="3"/>
  <c r="H61" i="3" s="1"/>
  <c r="F43" i="3"/>
  <c r="F61" i="3" s="1"/>
  <c r="H41" i="3"/>
  <c r="F41" i="3"/>
  <c r="I41" i="3" s="1"/>
  <c r="H40" i="3"/>
  <c r="I40" i="3" s="1"/>
  <c r="H39" i="3"/>
  <c r="F39" i="3"/>
  <c r="I39" i="3" s="1"/>
  <c r="H38" i="3"/>
  <c r="F38" i="3"/>
  <c r="I38" i="3" s="1"/>
  <c r="H37" i="3"/>
  <c r="I37" i="3" s="1"/>
  <c r="H36" i="3"/>
  <c r="I36" i="3" s="1"/>
  <c r="I35" i="3"/>
  <c r="H35" i="3"/>
  <c r="F35" i="3"/>
  <c r="F42" i="3" s="1"/>
  <c r="I34" i="3"/>
  <c r="H34" i="3"/>
  <c r="I33" i="3"/>
  <c r="H33" i="3"/>
  <c r="H32" i="3"/>
  <c r="I32" i="3" s="1"/>
  <c r="F32" i="3"/>
  <c r="H31" i="3"/>
  <c r="I31" i="3" s="1"/>
  <c r="H30" i="3"/>
  <c r="I30" i="3" s="1"/>
  <c r="H29" i="3"/>
  <c r="H42" i="3" s="1"/>
  <c r="I28" i="3"/>
  <c r="F28" i="3"/>
  <c r="H27" i="3"/>
  <c r="I26" i="3"/>
  <c r="H26" i="3"/>
  <c r="H25" i="3"/>
  <c r="I25" i="3" s="1"/>
  <c r="H24" i="3"/>
  <c r="I24" i="3" s="1"/>
  <c r="I23" i="3"/>
  <c r="H23" i="3"/>
  <c r="I22" i="3"/>
  <c r="H22" i="3"/>
  <c r="H21" i="3"/>
  <c r="I21" i="3" s="1"/>
  <c r="H20" i="3"/>
  <c r="I20" i="3" s="1"/>
  <c r="I19" i="3"/>
  <c r="H19" i="3"/>
  <c r="F19" i="3"/>
  <c r="F27" i="3" s="1"/>
  <c r="H17" i="3"/>
  <c r="I17" i="3" s="1"/>
  <c r="I16" i="3"/>
  <c r="H16" i="3"/>
  <c r="I15" i="3"/>
  <c r="H15" i="3"/>
  <c r="H14" i="3"/>
  <c r="I14" i="3" s="1"/>
  <c r="H13" i="3"/>
  <c r="I13" i="3" s="1"/>
  <c r="I12" i="3"/>
  <c r="H12" i="3"/>
  <c r="H11" i="3"/>
  <c r="F11" i="3"/>
  <c r="I11" i="3" s="1"/>
  <c r="I10" i="3"/>
  <c r="H10" i="3"/>
  <c r="H9" i="3"/>
  <c r="I9" i="3" s="1"/>
  <c r="H8" i="3"/>
  <c r="I8" i="3" s="1"/>
  <c r="H7" i="3"/>
  <c r="H18" i="3" s="1"/>
  <c r="H6" i="3"/>
  <c r="F6" i="3"/>
  <c r="F18" i="3" s="1"/>
  <c r="F64" i="3" l="1"/>
  <c r="I42" i="3"/>
  <c r="I61" i="3"/>
  <c r="I27" i="3"/>
  <c r="H64" i="3"/>
  <c r="I62" i="3"/>
  <c r="I63" i="3" s="1"/>
  <c r="I6" i="3"/>
  <c r="I7" i="3"/>
  <c r="I29" i="3"/>
  <c r="I18" i="3" l="1"/>
  <c r="I64" i="3"/>
  <c r="H60" i="2"/>
  <c r="I60" i="2" s="1"/>
  <c r="H59" i="2"/>
  <c r="I59" i="2" s="1"/>
  <c r="F59" i="2"/>
  <c r="H58" i="2"/>
  <c r="I58" i="2" s="1"/>
  <c r="I57" i="2"/>
  <c r="H57" i="2"/>
  <c r="H56" i="2"/>
  <c r="I56" i="2" s="1"/>
  <c r="I55" i="2"/>
  <c r="H55" i="2"/>
  <c r="H54" i="2"/>
  <c r="F54" i="2"/>
  <c r="I54" i="2" s="1"/>
  <c r="H53" i="2"/>
  <c r="I53" i="2" s="1"/>
  <c r="H52" i="2"/>
  <c r="I52" i="2" s="1"/>
  <c r="F52" i="2"/>
  <c r="H51" i="2"/>
  <c r="F51" i="2"/>
  <c r="I51" i="2" s="1"/>
  <c r="H50" i="2"/>
  <c r="F50" i="2"/>
  <c r="I50" i="2" s="1"/>
  <c r="I49" i="2"/>
  <c r="H49" i="2"/>
  <c r="H48" i="2"/>
  <c r="I48" i="2" s="1"/>
  <c r="I47" i="2"/>
  <c r="H47" i="2"/>
  <c r="H46" i="2"/>
  <c r="I46" i="2" s="1"/>
  <c r="I45" i="2"/>
  <c r="H45" i="2"/>
  <c r="H44" i="2"/>
  <c r="I44" i="2" s="1"/>
  <c r="I43" i="2"/>
  <c r="F43" i="2"/>
  <c r="F61" i="2" s="1"/>
  <c r="F42" i="2"/>
  <c r="I41" i="2"/>
  <c r="H41" i="2"/>
  <c r="F41" i="2"/>
  <c r="I40" i="2"/>
  <c r="H40" i="2"/>
  <c r="F40" i="2"/>
  <c r="H39" i="2"/>
  <c r="F39" i="2"/>
  <c r="I39" i="2" s="1"/>
  <c r="H38" i="2"/>
  <c r="F38" i="2"/>
  <c r="I38" i="2" s="1"/>
  <c r="H37" i="2"/>
  <c r="I37" i="2" s="1"/>
  <c r="H36" i="2"/>
  <c r="I36" i="2" s="1"/>
  <c r="I35" i="2"/>
  <c r="H35" i="2"/>
  <c r="F35" i="2"/>
  <c r="I34" i="2"/>
  <c r="H34" i="2"/>
  <c r="H33" i="2"/>
  <c r="I33" i="2" s="1"/>
  <c r="I32" i="2"/>
  <c r="H32" i="2"/>
  <c r="H31" i="2"/>
  <c r="I31" i="2" s="1"/>
  <c r="I30" i="2"/>
  <c r="H30" i="2"/>
  <c r="H29" i="2"/>
  <c r="I29" i="2" s="1"/>
  <c r="I28" i="2"/>
  <c r="F28" i="2"/>
  <c r="F27" i="2"/>
  <c r="H26" i="2"/>
  <c r="I26" i="2" s="1"/>
  <c r="H25" i="2"/>
  <c r="I25" i="2" s="1"/>
  <c r="I24" i="2"/>
  <c r="H24" i="2"/>
  <c r="H23" i="2"/>
  <c r="I23" i="2" s="1"/>
  <c r="H22" i="2"/>
  <c r="I22" i="2" s="1"/>
  <c r="H21" i="2"/>
  <c r="I21" i="2" s="1"/>
  <c r="I20" i="2"/>
  <c r="H20" i="2"/>
  <c r="H19" i="2"/>
  <c r="H27" i="2" s="1"/>
  <c r="F19" i="2"/>
  <c r="I17" i="2"/>
  <c r="H17" i="2"/>
  <c r="H16" i="2"/>
  <c r="I16" i="2" s="1"/>
  <c r="F16" i="2"/>
  <c r="H15" i="2"/>
  <c r="I15" i="2" s="1"/>
  <c r="I14" i="2"/>
  <c r="H14" i="2"/>
  <c r="H13" i="2"/>
  <c r="I13" i="2" s="1"/>
  <c r="I12" i="2"/>
  <c r="H12" i="2"/>
  <c r="H11" i="2"/>
  <c r="F11" i="2"/>
  <c r="I11" i="2" s="1"/>
  <c r="I10" i="2"/>
  <c r="H10" i="2"/>
  <c r="H9" i="2"/>
  <c r="I9" i="2" s="1"/>
  <c r="H8" i="2"/>
  <c r="I8" i="2" s="1"/>
  <c r="H7" i="2"/>
  <c r="I7" i="2" s="1"/>
  <c r="I6" i="2"/>
  <c r="H6" i="2"/>
  <c r="F6" i="2"/>
  <c r="I18" i="2" l="1"/>
  <c r="I42" i="2"/>
  <c r="I61" i="2"/>
  <c r="F18" i="2"/>
  <c r="F62" i="2" s="1"/>
  <c r="H18" i="2"/>
  <c r="H42" i="2"/>
  <c r="I19" i="2"/>
  <c r="I27" i="2" s="1"/>
  <c r="H61" i="2"/>
  <c r="H62" i="2" l="1"/>
  <c r="I62" i="2" s="1"/>
</calcChain>
</file>

<file path=xl/sharedStrings.xml><?xml version="1.0" encoding="utf-8"?>
<sst xmlns="http://schemas.openxmlformats.org/spreadsheetml/2006/main" count="536" uniqueCount="88">
  <si>
    <r>
      <t>สรุป รายงานเจ้าหนี้ - ลูกหนี้ของโรงพยบาล (อนุมัติแล้วและตัดยอด 2 เดือน )  </t>
    </r>
    <r>
      <rPr>
        <b/>
        <sz val="16"/>
        <color theme="1"/>
        <rFont val="Tahoma"/>
        <family val="2"/>
        <scheme val="minor"/>
      </rPr>
      <t>ไตรมาส 1</t>
    </r>
  </si>
  <si>
    <t xml:space="preserve">ประจำเดือน :  ตุลาคม 2565 ถึง ธันวาคม 2565 </t>
  </si>
  <si>
    <t>ข้อมูล ณ 29 กุมภาพันธ์ 2567</t>
  </si>
  <si>
    <t>ลำดับที่</t>
  </si>
  <si>
    <t>จังหวัด</t>
  </si>
  <si>
    <t>รหัส รพ.</t>
  </si>
  <si>
    <t>รายชื่อ รพ.</t>
  </si>
  <si>
    <t>ลูกหนี้ [1]</t>
  </si>
  <si>
    <t>เจ้าหนี้  [2]</t>
  </si>
  <si>
    <t xml:space="preserve"> [1] -[2]</t>
  </si>
  <si>
    <t>หน่วยบริการ (แห่ง)</t>
  </si>
  <si>
    <t>รวมยอด (บาท)</t>
  </si>
  <si>
    <t>(บาท)</t>
  </si>
  <si>
    <t>นครพนม</t>
  </si>
  <si>
    <t>โรงพยาบาลนครพนม</t>
  </si>
  <si>
    <t>โรงพยาบาลปลาปาก</t>
  </si>
  <si>
    <t>โรงพยาบาลท่าอุเทน</t>
  </si>
  <si>
    <t>โรงพยาบาลบ้านแพง</t>
  </si>
  <si>
    <t>โรงพยาบาลนาทม</t>
  </si>
  <si>
    <t>โรงพยาบาลเรณูนคร</t>
  </si>
  <si>
    <t>โรงพยาบาลนาแก</t>
  </si>
  <si>
    <t>โรงพยาบาลศรีสงคราม</t>
  </si>
  <si>
    <t>โรงพยาบาลนาหว้า</t>
  </si>
  <si>
    <t>โรงพยาบาลโพนสวรรค์</t>
  </si>
  <si>
    <t>โรงพยาบาลสมเด็จพระยุพราชธาตุพนม</t>
  </si>
  <si>
    <t>โรงพยาบาลวังยาง</t>
  </si>
  <si>
    <t>บึงกาฬ</t>
  </si>
  <si>
    <t>โรงพยาบาลบึงกาฬ</t>
  </si>
  <si>
    <t>โรงพยาบาลพรเจริญ</t>
  </si>
  <si>
    <t>โรงพยาบาลโซ่พิสัย</t>
  </si>
  <si>
    <t>โรงพยาบาลเซกา</t>
  </si>
  <si>
    <t>โรงพยาบาลปากคาด</t>
  </si>
  <si>
    <t>โรงพยาบาลบึงโขงหลง</t>
  </si>
  <si>
    <t>โรงพยาบาลศรีวิไล</t>
  </si>
  <si>
    <t>โรงพยาบาลบุ่งคล้า</t>
  </si>
  <si>
    <t>เลย</t>
  </si>
  <si>
    <t>โรงพยาบาลเลย</t>
  </si>
  <si>
    <t>โรงพยาบาลนาด้วง</t>
  </si>
  <si>
    <t>โรงพยาบาลเชียงคาน</t>
  </si>
  <si>
    <t>โรงพยาบาลปากชม</t>
  </si>
  <si>
    <t>โรงพยาบาลนาแห้ว</t>
  </si>
  <si>
    <t>โรงพยาบาลภูเรือ</t>
  </si>
  <si>
    <t>โรงพยาบาลท่าลี่</t>
  </si>
  <si>
    <t>โรงพยาบาลวังสะพุง</t>
  </si>
  <si>
    <t>โรงพยาบาลภูกระดึง</t>
  </si>
  <si>
    <t>โรงพยาบาลภูหลวง</t>
  </si>
  <si>
    <t>โรงพยาบาลผาขาว</t>
  </si>
  <si>
    <t>โรงพยาบาลสมเด็จพระยุพราชด่านซ้าย</t>
  </si>
  <si>
    <t>โรงพยาบาลเอราวัณ</t>
  </si>
  <si>
    <t>โรงพยาบาลหนองหิน</t>
  </si>
  <si>
    <t>สกลนคร</t>
  </si>
  <si>
    <t>โรงพยาบาลศูนย์สกลนคร</t>
  </si>
  <si>
    <t>โรงพยาบาลกุสุมาลย์</t>
  </si>
  <si>
    <t>โรงพยาบาลกุดบาก</t>
  </si>
  <si>
    <t>โรงพยาบาลพระอาจารย์ฝั้นอาจาโร</t>
  </si>
  <si>
    <t>โรงพยาบาลพังโคน</t>
  </si>
  <si>
    <t>โรงพยาบาลวาริชภูมิ</t>
  </si>
  <si>
    <t>โรงพยาบาลนิคมน้ำอูน</t>
  </si>
  <si>
    <t>โรงพยาบาลวานรนิวาส</t>
  </si>
  <si>
    <t>โรงพยาบาลคำตากล้า</t>
  </si>
  <si>
    <t>โรงพยาบาลบ้านม่วง</t>
  </si>
  <si>
    <t>โรงพยาบาลอากาศอำนวย</t>
  </si>
  <si>
    <t>โรงพยาบาลส่องดาว</t>
  </si>
  <si>
    <t>โรงพยาบาลเต่างอย</t>
  </si>
  <si>
    <t>โรงพยาบาลโคกศรีสุพรรณ</t>
  </si>
  <si>
    <t>โรงพยาบาลเจริญศิลป์</t>
  </si>
  <si>
    <t>โรงพยาบาลโพนนาแก้ว</t>
  </si>
  <si>
    <t>โรงพยาบาลสมเด็จพระยุพราชสว่างแดนดิน</t>
  </si>
  <si>
    <t>โรงพยาบาลพระอาจารย์แบน ธนากโร</t>
  </si>
  <si>
    <t>รวม 52 แห่ง</t>
  </si>
  <si>
    <t>หมายเหตุ : กรณีรายละเอียดมีรายการยืม แต่ยอดเป็น 0 แสดงว่ารายการนั้นมีการส่งใช้คืนเรียบร้อยแล้ว</t>
  </si>
  <si>
    <r>
      <t>สรุป รายงานเจ้าหนี้ - ลูกหนี้ของโรงพยบาล (อนุมัติแล้วและตัดยอด 2 เดือน )  </t>
    </r>
    <r>
      <rPr>
        <b/>
        <sz val="16"/>
        <color theme="1"/>
        <rFont val="Tahoma"/>
        <family val="2"/>
        <scheme val="minor"/>
      </rPr>
      <t>ไตรมาส 2</t>
    </r>
  </si>
  <si>
    <t>หนองบัวลำภู</t>
  </si>
  <si>
    <t>โรงพยาบาลหนองบัวลำภู</t>
  </si>
  <si>
    <t>รวม 53 แห่ง</t>
  </si>
  <si>
    <r>
      <t>สรุป รายงานเจ้าหนี้ - ลูกหนี้ของโรงพยบาล (อนุมัติแล้วและตัดยอด 2 เดือน )  </t>
    </r>
    <r>
      <rPr>
        <b/>
        <sz val="16"/>
        <color theme="1"/>
        <rFont val="Tahoma"/>
        <family val="2"/>
        <scheme val="minor"/>
      </rPr>
      <t>ไตรมาส 3</t>
    </r>
  </si>
  <si>
    <t>อุดรธานี</t>
  </si>
  <si>
    <t>โรงพยาบาลอุดรธานี</t>
  </si>
  <si>
    <r>
      <t>สรุป รายงานเจ้าหนี้ - ลูกหนี้ของโรงพยบาล (อนุมัติแล้วและตัดยอด 2 เดือน )  </t>
    </r>
    <r>
      <rPr>
        <b/>
        <sz val="16"/>
        <color theme="1"/>
        <rFont val="Tahoma"/>
        <family val="2"/>
        <scheme val="minor"/>
      </rPr>
      <t>ไตรมาส 4</t>
    </r>
  </si>
  <si>
    <t>บึงโขงหลง</t>
  </si>
  <si>
    <t>รวม 54 แห่ง</t>
  </si>
  <si>
    <t>ไตรมาส1</t>
  </si>
  <si>
    <t>ไตรมาส2</t>
  </si>
  <si>
    <t>ไตรมาส3</t>
  </si>
  <si>
    <t>ไตรมาส4</t>
  </si>
  <si>
    <t>หนองคาย</t>
  </si>
  <si>
    <t>รวม เขต 8</t>
  </si>
  <si>
    <r>
      <t xml:space="preserve">สรุป รายงานเจ้าหนี้ - ลูกหนี้ของโรงพยาบาล </t>
    </r>
    <r>
      <rPr>
        <b/>
        <sz val="16"/>
        <color theme="1"/>
        <rFont val="Tahoma"/>
        <family val="2"/>
        <scheme val="minor"/>
      </rPr>
      <t>ภาพรวมรายจังหวัด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</si>
</sst>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ahoma"/>
      <family val="2"/>
      <scheme val="minor"/>
    </font>
    <font>
      <sz val="9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8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wrapText="1"/>
    </xf>
    <xf numFmtId="43" fontId="0" fillId="0" borderId="2" xfId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2" xfId="0" applyNumberFormat="1" applyBorder="1"/>
    <xf numFmtId="0" fontId="0" fillId="0" borderId="0" xfId="0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 wrapText="1"/>
    </xf>
    <xf numFmtId="43" fontId="0" fillId="2" borderId="2" xfId="1" applyFont="1" applyFill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43" fontId="4" fillId="0" borderId="2" xfId="0" applyNumberFormat="1" applyFont="1" applyBorder="1" applyAlignment="1">
      <alignment wrapText="1"/>
    </xf>
    <xf numFmtId="43" fontId="4" fillId="3" borderId="2" xfId="0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2" applyAlignment="1">
      <alignment horizontal="center"/>
    </xf>
    <xf numFmtId="0" fontId="1" fillId="0" borderId="0" xfId="2"/>
    <xf numFmtId="0" fontId="3" fillId="0" borderId="1" xfId="2" applyFont="1" applyBorder="1" applyAlignment="1">
      <alignment horizontal="right" vertical="center"/>
    </xf>
    <xf numFmtId="0" fontId="1" fillId="0" borderId="2" xfId="2" applyBorder="1" applyAlignment="1">
      <alignment horizontal="center" vertical="center" wrapText="1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center" vertical="center" wrapText="1"/>
    </xf>
    <xf numFmtId="0" fontId="1" fillId="0" borderId="4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2" xfId="2" applyBorder="1" applyAlignment="1">
      <alignment horizontal="center" vertical="center" wrapText="1"/>
    </xf>
    <xf numFmtId="0" fontId="1" fillId="0" borderId="3" xfId="2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1" fillId="0" borderId="2" xfId="2" applyBorder="1" applyAlignment="1">
      <alignment horizontal="center"/>
    </xf>
    <xf numFmtId="0" fontId="1" fillId="0" borderId="2" xfId="2" applyBorder="1" applyAlignment="1">
      <alignment horizontal="left"/>
    </xf>
    <xf numFmtId="0" fontId="1" fillId="0" borderId="2" xfId="2" applyBorder="1" applyAlignment="1">
      <alignment horizontal="center" wrapText="1"/>
    </xf>
    <xf numFmtId="43" fontId="0" fillId="0" borderId="2" xfId="3" applyFont="1" applyBorder="1" applyAlignment="1">
      <alignment wrapText="1"/>
    </xf>
    <xf numFmtId="4" fontId="1" fillId="0" borderId="2" xfId="2" applyNumberFormat="1" applyBorder="1" applyAlignment="1">
      <alignment wrapText="1"/>
    </xf>
    <xf numFmtId="4" fontId="1" fillId="0" borderId="2" xfId="2" applyNumberFormat="1" applyBorder="1"/>
    <xf numFmtId="0" fontId="1" fillId="0" borderId="0" xfId="2" applyAlignment="1">
      <alignment horizontal="left"/>
    </xf>
    <xf numFmtId="0" fontId="1" fillId="2" borderId="2" xfId="2" applyFill="1" applyBorder="1" applyAlignment="1">
      <alignment horizontal="center"/>
    </xf>
    <xf numFmtId="0" fontId="1" fillId="2" borderId="2" xfId="2" applyFill="1" applyBorder="1" applyAlignment="1">
      <alignment horizontal="left"/>
    </xf>
    <xf numFmtId="0" fontId="1" fillId="2" borderId="2" xfId="2" applyFill="1" applyBorder="1" applyAlignment="1">
      <alignment horizontal="center" wrapText="1"/>
    </xf>
    <xf numFmtId="43" fontId="0" fillId="2" borderId="2" xfId="3" applyFont="1" applyFill="1" applyBorder="1" applyAlignment="1">
      <alignment wrapText="1"/>
    </xf>
    <xf numFmtId="0" fontId="4" fillId="0" borderId="3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3" borderId="2" xfId="2" applyFont="1" applyFill="1" applyBorder="1" applyAlignment="1">
      <alignment horizontal="center" wrapText="1"/>
    </xf>
    <xf numFmtId="43" fontId="4" fillId="0" borderId="2" xfId="2" applyNumberFormat="1" applyFont="1" applyBorder="1" applyAlignment="1">
      <alignment wrapText="1"/>
    </xf>
    <xf numFmtId="43" fontId="4" fillId="3" borderId="2" xfId="2" applyNumberFormat="1" applyFont="1" applyFill="1" applyBorder="1" applyAlignment="1">
      <alignment wrapText="1"/>
    </xf>
    <xf numFmtId="0" fontId="1" fillId="0" borderId="0" xfId="2" applyAlignment="1">
      <alignment horizontal="center"/>
    </xf>
    <xf numFmtId="0" fontId="1" fillId="0" borderId="0" xfId="2" applyAlignment="1">
      <alignment horizontal="center" wrapText="1"/>
    </xf>
    <xf numFmtId="0" fontId="1" fillId="0" borderId="0" xfId="2" applyAlignment="1">
      <alignment wrapText="1"/>
    </xf>
    <xf numFmtId="0" fontId="1" fillId="4" borderId="2" xfId="2" applyFill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0" fontId="4" fillId="4" borderId="3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43" fontId="0" fillId="4" borderId="2" xfId="1" applyFont="1" applyFill="1" applyBorder="1" applyAlignment="1">
      <alignment horizontal="right" wrapText="1"/>
    </xf>
    <xf numFmtId="43" fontId="4" fillId="4" borderId="2" xfId="1" applyFont="1" applyFill="1" applyBorder="1" applyAlignment="1">
      <alignment horizontal="right" wrapText="1"/>
    </xf>
  </cellXfs>
  <cellStyles count="4">
    <cellStyle name="จุลภาค" xfId="1" builtinId="3"/>
    <cellStyle name="จุลภาค 2" xfId="3" xr:uid="{863BD46E-DEC1-4133-9485-A90EE9BC1EFC}"/>
    <cellStyle name="ปกติ" xfId="0" builtinId="0"/>
    <cellStyle name="ปกติ 2" xfId="2" xr:uid="{84B94B79-EAE8-4630-A811-7A8ED97DEC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626;&#3591;&#3585;&#3619;&#3634;&#3609;&#3605;&#3660;\&#3591;&#3634;&#3609;&#3648;&#3586;&#3605;&#3626;&#3640;&#3586;&#3616;&#3634;&#3614;&#3607;&#3637;&#3656;%208%20&#3626;&#3611;.&#3626;&#3608;.%20&#3648;&#3619;&#3636;&#3656;&#3617;%2002.04.2565%20&#3606;&#3638;&#3591;&#3611;&#3633;&#3592;&#3592;&#3640;&#3610;&#3633;&#3609;\&#3619;&#3614;%20&#3618;&#3639;&#3617;&#3618;&#3634;&#3619;&#3632;&#3627;&#3623;&#3656;&#3634;&#3591;&#3585;&#3633;&#3609;\&#3652;&#3605;&#3619;&#3617;&#3634;&#3626;-1-66.xlsx" TargetMode="External"/><Relationship Id="rId1" Type="http://schemas.openxmlformats.org/officeDocument/2006/relationships/externalLinkPath" Target="&#3652;&#3605;&#3619;&#3617;&#3634;&#3626;-1-6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626;&#3591;&#3585;&#3619;&#3634;&#3609;&#3605;&#3660;\&#3591;&#3634;&#3609;&#3648;&#3586;&#3605;&#3626;&#3640;&#3586;&#3616;&#3634;&#3614;&#3607;&#3637;&#3656;%208%20&#3626;&#3611;.&#3626;&#3608;.%20&#3648;&#3619;&#3636;&#3656;&#3617;%2002.04.2565%20&#3606;&#3638;&#3591;&#3611;&#3633;&#3592;&#3592;&#3640;&#3610;&#3633;&#3609;\&#3619;&#3614;%20&#3618;&#3639;&#3617;&#3618;&#3634;&#3619;&#3632;&#3627;&#3623;&#3656;&#3634;&#3591;&#3585;&#3633;&#3609;\&#3652;&#3605;&#3619;&#3617;&#3634;&#3626;-2-66.xlsx" TargetMode="External"/><Relationship Id="rId1" Type="http://schemas.openxmlformats.org/officeDocument/2006/relationships/externalLinkPath" Target="&#3652;&#3605;&#3619;&#3617;&#3634;&#3626;-2-6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626;&#3591;&#3585;&#3619;&#3634;&#3609;&#3605;&#3660;\&#3591;&#3634;&#3609;&#3648;&#3586;&#3605;&#3626;&#3640;&#3586;&#3616;&#3634;&#3614;&#3607;&#3637;&#3656;%208%20&#3626;&#3611;.&#3626;&#3608;.%20&#3648;&#3619;&#3636;&#3656;&#3617;%2002.04.2565%20&#3606;&#3638;&#3591;&#3611;&#3633;&#3592;&#3592;&#3640;&#3610;&#3633;&#3609;\&#3619;&#3614;%20&#3618;&#3639;&#3617;&#3618;&#3634;&#3619;&#3632;&#3627;&#3623;&#3656;&#3634;&#3591;&#3585;&#3633;&#3609;\&#3652;&#3605;&#3619;&#3617;&#3634;&#3626;-3-66.xlsx" TargetMode="External"/><Relationship Id="rId1" Type="http://schemas.openxmlformats.org/officeDocument/2006/relationships/externalLinkPath" Target="&#3652;&#3605;&#3619;&#3617;&#3634;&#3626;-3-6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626;&#3591;&#3585;&#3619;&#3634;&#3609;&#3605;&#3660;\&#3591;&#3634;&#3609;&#3648;&#3586;&#3605;&#3626;&#3640;&#3586;&#3616;&#3634;&#3614;&#3607;&#3637;&#3656;%208%20&#3626;&#3611;.&#3626;&#3608;.%20&#3648;&#3619;&#3636;&#3656;&#3617;%2002.04.2565%20&#3606;&#3638;&#3591;&#3611;&#3633;&#3592;&#3592;&#3640;&#3610;&#3633;&#3609;\&#3619;&#3614;%20&#3618;&#3639;&#3617;&#3618;&#3634;&#3619;&#3632;&#3627;&#3623;&#3656;&#3634;&#3591;&#3585;&#3633;&#3609;\&#3652;&#3605;&#3619;&#3617;&#3634;&#3626;-4-66.xlsx" TargetMode="External"/><Relationship Id="rId1" Type="http://schemas.openxmlformats.org/officeDocument/2006/relationships/externalLinkPath" Target="&#3652;&#3605;&#3619;&#3617;&#3634;&#3626;-4-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รุปไตรมาส1"/>
      <sheetName val="โรงพยาบาลศูนย์สกลนคร"/>
      <sheetName val="โรงพยาบาลกุสุมาลย์"/>
      <sheetName val="โรงพยาบาลกุดบาก"/>
      <sheetName val="โรงพยาบาลพระอาจารย์ฝั้นอาจาโร"/>
      <sheetName val="โรงพยาบาลพังโคน"/>
      <sheetName val="โรงพยาบาลวาริชภูมิ"/>
      <sheetName val="โรงพยาบาลนิคมน้ำอูน"/>
      <sheetName val="โรงพยาบาลวานรนิวาส"/>
      <sheetName val="โรงพยาบาลคำตากล้า "/>
      <sheetName val="โรงพยาบาลบ้านม่วง"/>
      <sheetName val="โรงพยาบาลอากาศอำนวย"/>
      <sheetName val="โรงพยาบาลส่องดาว"/>
      <sheetName val="โรงพยาบาลเต่างอย"/>
      <sheetName val="โรงพยาบาลโคกศรีสุพรรณ"/>
      <sheetName val="โรงพยาบาลโพนนาแก้ว"/>
      <sheetName val="โรงพยาบาลพระอาจารย์แบน ธนากโร"/>
      <sheetName val="โรงพยาบาลนครพนม"/>
      <sheetName val="โรงพยาบาลสว่างแดนดิน"/>
      <sheetName val="โรงพยาบาลเจริญศิลป์ "/>
      <sheetName val="โรงพยาบาลปลาปา"/>
      <sheetName val="โรงพยาบาลท่าอุเทน"/>
      <sheetName val="โรงพยาบาลบ้านแพง"/>
      <sheetName val="โรงพยาบาลนาทม"/>
      <sheetName val="โรงพยาบาลเรณูนคร"/>
      <sheetName val="โรงพยาบาลนาแก"/>
      <sheetName val="โรงพยาบาลศรีสงคราม"/>
      <sheetName val="โรงพยาบาลนาหว้า"/>
      <sheetName val="โรงพยาบาลโพนสวรรค์"/>
      <sheetName val="โรงพยาบาลสมเด็จพระยุพราชธาตุพนม"/>
      <sheetName val="โรงพยาบาลวังยาง"/>
      <sheetName val="โรงพยาบาลบึงกาฬ"/>
      <sheetName val="โรงพยาบาลพรเจริญ"/>
      <sheetName val="โรงพยาบาลโซ่พิสัย"/>
      <sheetName val="โรงพยาบาลเซกา"/>
      <sheetName val="โรงพยาบาลปากคาด"/>
      <sheetName val="โรงพยาบาลบึงโขงหลง"/>
      <sheetName val="โรงพยาบาลศรีวิไล"/>
      <sheetName val=" โรงพยาบาลบุ่งคล้า"/>
      <sheetName val="โรงพยาบาลเลย"/>
      <sheetName val="โรงพยาบาลนาด้วง"/>
      <sheetName val="โรงพยาบาลเชียงคาน"/>
      <sheetName val=" โรงพยาบาลปากชม"/>
      <sheetName val=" โรงพยาบาลนาแห้ว "/>
      <sheetName val="โรงพยาบาลภูเรือ"/>
      <sheetName val="โรงพยาบาลท่าลี่"/>
      <sheetName val=" โรงพยาบาลวังสะพุง"/>
      <sheetName val="โรงพยาบาลภูกระดึง"/>
      <sheetName val="โรงพยาบาลภูหลวง"/>
      <sheetName val="โรงพยาบาลผาขาว"/>
      <sheetName val="โรงพยาบาลสมเด็จพระยุพราชฯ"/>
      <sheetName val="โรงพยาบาลเอราวัณ"/>
      <sheetName val="โรงพยาบาลหนองหิน"/>
    </sheetNames>
    <sheetDataSet>
      <sheetData sheetId="0"/>
      <sheetData sheetId="1">
        <row r="6">
          <cell r="E6">
            <v>103719</v>
          </cell>
        </row>
        <row r="7">
          <cell r="E7">
            <v>56040.99</v>
          </cell>
        </row>
        <row r="8">
          <cell r="E8">
            <v>19806.3</v>
          </cell>
        </row>
        <row r="9">
          <cell r="E9">
            <v>37790.71</v>
          </cell>
        </row>
        <row r="10">
          <cell r="E10">
            <v>3386.5</v>
          </cell>
        </row>
        <row r="11">
          <cell r="E11">
            <v>96670.03</v>
          </cell>
        </row>
        <row r="12">
          <cell r="E12">
            <v>20136.830000000002</v>
          </cell>
        </row>
        <row r="13">
          <cell r="E13">
            <v>121795.22</v>
          </cell>
        </row>
        <row r="14">
          <cell r="E14">
            <v>263.91000000000003</v>
          </cell>
        </row>
        <row r="15">
          <cell r="E15">
            <v>2167.31</v>
          </cell>
        </row>
        <row r="16">
          <cell r="E16">
            <v>8824.7199999999993</v>
          </cell>
        </row>
        <row r="17">
          <cell r="E17">
            <v>5290</v>
          </cell>
        </row>
        <row r="18">
          <cell r="E18">
            <v>11576.2</v>
          </cell>
        </row>
        <row r="19">
          <cell r="E19">
            <v>9408.7099999999991</v>
          </cell>
        </row>
        <row r="20">
          <cell r="E20">
            <v>31716.51</v>
          </cell>
        </row>
        <row r="21">
          <cell r="E21">
            <v>48934.04</v>
          </cell>
        </row>
        <row r="22">
          <cell r="E22">
            <v>26899.8</v>
          </cell>
        </row>
        <row r="23">
          <cell r="E23">
            <v>22086.639999999999</v>
          </cell>
        </row>
      </sheetData>
      <sheetData sheetId="2">
        <row r="6">
          <cell r="G6">
            <v>56040.99</v>
          </cell>
        </row>
      </sheetData>
      <sheetData sheetId="3">
        <row r="6">
          <cell r="G6">
            <v>19806.3</v>
          </cell>
        </row>
      </sheetData>
      <sheetData sheetId="4">
        <row r="6">
          <cell r="G6">
            <v>37790.71</v>
          </cell>
        </row>
        <row r="7">
          <cell r="G7">
            <v>6125.75</v>
          </cell>
        </row>
      </sheetData>
      <sheetData sheetId="5">
        <row r="6">
          <cell r="G6">
            <v>3386.5</v>
          </cell>
        </row>
        <row r="7">
          <cell r="G7">
            <v>18862.84</v>
          </cell>
        </row>
      </sheetData>
      <sheetData sheetId="6">
        <row r="6">
          <cell r="G6">
            <v>96670.03</v>
          </cell>
        </row>
      </sheetData>
      <sheetData sheetId="7">
        <row r="6">
          <cell r="G6">
            <v>20136.830000000002</v>
          </cell>
        </row>
      </sheetData>
      <sheetData sheetId="8">
        <row r="6">
          <cell r="E6">
            <v>0</v>
          </cell>
          <cell r="G6">
            <v>121795.22</v>
          </cell>
        </row>
        <row r="7">
          <cell r="E7">
            <v>10485.450000000001</v>
          </cell>
          <cell r="G7">
            <v>0</v>
          </cell>
        </row>
        <row r="8">
          <cell r="E8">
            <v>17113.099999999999</v>
          </cell>
          <cell r="G8">
            <v>500</v>
          </cell>
        </row>
        <row r="9">
          <cell r="E9">
            <v>16996.28</v>
          </cell>
          <cell r="G9">
            <v>3700</v>
          </cell>
        </row>
        <row r="10">
          <cell r="E10">
            <v>5623.92</v>
          </cell>
          <cell r="G10">
            <v>186.18</v>
          </cell>
        </row>
      </sheetData>
      <sheetData sheetId="9">
        <row r="6">
          <cell r="E6">
            <v>0</v>
          </cell>
          <cell r="G6">
            <v>263.91000000000003</v>
          </cell>
        </row>
        <row r="7">
          <cell r="E7">
            <v>500</v>
          </cell>
          <cell r="G7">
            <v>17113.099999999999</v>
          </cell>
        </row>
      </sheetData>
      <sheetData sheetId="10">
        <row r="6">
          <cell r="E6">
            <v>0</v>
          </cell>
          <cell r="G6">
            <v>2167.31</v>
          </cell>
        </row>
        <row r="7">
          <cell r="E7">
            <v>0</v>
          </cell>
          <cell r="G7">
            <v>9305</v>
          </cell>
        </row>
        <row r="8">
          <cell r="E8">
            <v>3700</v>
          </cell>
          <cell r="G8">
            <v>16996.28</v>
          </cell>
        </row>
      </sheetData>
      <sheetData sheetId="11">
        <row r="6">
          <cell r="G6">
            <v>8824.7199999999993</v>
          </cell>
        </row>
        <row r="7">
          <cell r="G7">
            <v>10485.450000000001</v>
          </cell>
        </row>
      </sheetData>
      <sheetData sheetId="12">
        <row r="6">
          <cell r="E6">
            <v>0</v>
          </cell>
          <cell r="G6">
            <v>5290</v>
          </cell>
        </row>
        <row r="7">
          <cell r="E7">
            <v>1150</v>
          </cell>
          <cell r="G7">
            <v>45416.2</v>
          </cell>
        </row>
      </sheetData>
      <sheetData sheetId="13">
        <row r="6">
          <cell r="G6">
            <v>11576.2</v>
          </cell>
        </row>
        <row r="7">
          <cell r="G7">
            <v>5400</v>
          </cell>
        </row>
      </sheetData>
      <sheetData sheetId="14">
        <row r="6">
          <cell r="G6">
            <v>9408.7099999999991</v>
          </cell>
        </row>
      </sheetData>
      <sheetData sheetId="15">
        <row r="6">
          <cell r="G6">
            <v>31716.51</v>
          </cell>
        </row>
      </sheetData>
      <sheetData sheetId="16">
        <row r="6">
          <cell r="G6">
            <v>48934.04</v>
          </cell>
        </row>
      </sheetData>
      <sheetData sheetId="17">
        <row r="6">
          <cell r="E6">
            <v>16006.7</v>
          </cell>
          <cell r="G6">
            <v>0</v>
          </cell>
        </row>
        <row r="7">
          <cell r="E7">
            <v>76141.350000000006</v>
          </cell>
          <cell r="G7">
            <v>0</v>
          </cell>
        </row>
        <row r="8">
          <cell r="E8">
            <v>21025.71</v>
          </cell>
          <cell r="G8">
            <v>0</v>
          </cell>
        </row>
        <row r="9">
          <cell r="E9">
            <v>38188.550000000003</v>
          </cell>
          <cell r="G9">
            <v>0</v>
          </cell>
        </row>
        <row r="10">
          <cell r="E10">
            <v>16013.89</v>
          </cell>
          <cell r="G10">
            <v>0</v>
          </cell>
        </row>
        <row r="11">
          <cell r="E11">
            <v>11771.9</v>
          </cell>
          <cell r="G11">
            <v>0</v>
          </cell>
        </row>
        <row r="12">
          <cell r="E12">
            <v>24748.240000000002</v>
          </cell>
          <cell r="G12">
            <v>0</v>
          </cell>
        </row>
        <row r="13">
          <cell r="E13">
            <v>13919</v>
          </cell>
          <cell r="G13">
            <v>0</v>
          </cell>
        </row>
        <row r="14">
          <cell r="E14">
            <v>15095.35</v>
          </cell>
          <cell r="G14">
            <v>0</v>
          </cell>
        </row>
        <row r="15">
          <cell r="E15">
            <v>34173.54</v>
          </cell>
          <cell r="G15">
            <v>0</v>
          </cell>
        </row>
        <row r="16">
          <cell r="E16">
            <v>0</v>
          </cell>
          <cell r="G16">
            <v>26899.8</v>
          </cell>
        </row>
        <row r="17">
          <cell r="E17">
            <v>9596</v>
          </cell>
          <cell r="G17">
            <v>0</v>
          </cell>
        </row>
      </sheetData>
      <sheetData sheetId="18">
        <row r="6">
          <cell r="E6">
            <v>6125.75</v>
          </cell>
          <cell r="G6">
            <v>0</v>
          </cell>
        </row>
        <row r="7">
          <cell r="E7">
            <v>18862.84</v>
          </cell>
          <cell r="G7">
            <v>0</v>
          </cell>
        </row>
        <row r="8">
          <cell r="E8">
            <v>9305</v>
          </cell>
          <cell r="G8">
            <v>0</v>
          </cell>
        </row>
        <row r="9">
          <cell r="E9">
            <v>5400</v>
          </cell>
          <cell r="G9">
            <v>0</v>
          </cell>
        </row>
        <row r="10">
          <cell r="E10">
            <v>19485.86</v>
          </cell>
          <cell r="G10">
            <v>0</v>
          </cell>
        </row>
        <row r="11">
          <cell r="E11">
            <v>0</v>
          </cell>
          <cell r="G11">
            <v>22086.639999999999</v>
          </cell>
        </row>
        <row r="12">
          <cell r="E12">
            <v>186.18</v>
          </cell>
          <cell r="G12">
            <v>5623.92</v>
          </cell>
        </row>
        <row r="13">
          <cell r="E13">
            <v>45416.2</v>
          </cell>
          <cell r="G13">
            <v>1150</v>
          </cell>
        </row>
      </sheetData>
      <sheetData sheetId="19">
        <row r="6">
          <cell r="G6">
            <v>19485.86</v>
          </cell>
        </row>
      </sheetData>
      <sheetData sheetId="20">
        <row r="6">
          <cell r="G6">
            <v>16006.7</v>
          </cell>
        </row>
        <row r="7">
          <cell r="G7">
            <v>1442.24</v>
          </cell>
        </row>
      </sheetData>
      <sheetData sheetId="21">
        <row r="6">
          <cell r="G6">
            <v>76141.350000000006</v>
          </cell>
        </row>
      </sheetData>
      <sheetData sheetId="22">
        <row r="6">
          <cell r="G6">
            <v>21025.71</v>
          </cell>
        </row>
      </sheetData>
      <sheetData sheetId="23">
        <row r="6">
          <cell r="G6">
            <v>38188.550000000003</v>
          </cell>
        </row>
      </sheetData>
      <sheetData sheetId="24">
        <row r="6">
          <cell r="E6">
            <v>0</v>
          </cell>
          <cell r="G6">
            <v>16013.89</v>
          </cell>
        </row>
        <row r="7">
          <cell r="E7">
            <v>1442.24</v>
          </cell>
          <cell r="G7">
            <v>0</v>
          </cell>
        </row>
        <row r="8">
          <cell r="E8">
            <v>1400</v>
          </cell>
          <cell r="G8">
            <v>0</v>
          </cell>
        </row>
        <row r="9">
          <cell r="E9">
            <v>13381.6</v>
          </cell>
          <cell r="G9">
            <v>13774.8</v>
          </cell>
        </row>
      </sheetData>
      <sheetData sheetId="25">
        <row r="6">
          <cell r="G6">
            <v>11771.9</v>
          </cell>
        </row>
      </sheetData>
      <sheetData sheetId="26">
        <row r="6">
          <cell r="G6">
            <v>24748.240000000002</v>
          </cell>
        </row>
      </sheetData>
      <sheetData sheetId="27">
        <row r="6">
          <cell r="G6">
            <v>13919</v>
          </cell>
        </row>
      </sheetData>
      <sheetData sheetId="28">
        <row r="6">
          <cell r="G6">
            <v>15095.35</v>
          </cell>
        </row>
      </sheetData>
      <sheetData sheetId="29">
        <row r="6">
          <cell r="E6">
            <v>0</v>
          </cell>
          <cell r="G6">
            <v>9596</v>
          </cell>
        </row>
        <row r="7">
          <cell r="E7">
            <v>13774.8</v>
          </cell>
          <cell r="G7">
            <v>13381.6</v>
          </cell>
        </row>
      </sheetData>
      <sheetData sheetId="30">
        <row r="6">
          <cell r="G6">
            <v>34173.54</v>
          </cell>
        </row>
        <row r="7">
          <cell r="G7">
            <v>1400</v>
          </cell>
        </row>
      </sheetData>
      <sheetData sheetId="31">
        <row r="6">
          <cell r="E6">
            <v>0</v>
          </cell>
          <cell r="G6">
            <v>103719</v>
          </cell>
        </row>
        <row r="7">
          <cell r="E7">
            <v>48641.79</v>
          </cell>
          <cell r="G7">
            <v>0</v>
          </cell>
        </row>
        <row r="8">
          <cell r="E8">
            <v>17579.87</v>
          </cell>
          <cell r="G8">
            <v>0</v>
          </cell>
        </row>
        <row r="9">
          <cell r="E9">
            <v>23307.14</v>
          </cell>
          <cell r="G9">
            <v>0</v>
          </cell>
        </row>
        <row r="10">
          <cell r="E10">
            <v>59766.46</v>
          </cell>
          <cell r="G10">
            <v>0</v>
          </cell>
        </row>
        <row r="11">
          <cell r="E11">
            <v>4779.6499999999996</v>
          </cell>
          <cell r="G11">
            <v>0</v>
          </cell>
        </row>
        <row r="12">
          <cell r="E12">
            <v>15503.61</v>
          </cell>
          <cell r="G12">
            <v>0</v>
          </cell>
        </row>
        <row r="13">
          <cell r="E13">
            <v>8106.21</v>
          </cell>
          <cell r="G13">
            <v>0</v>
          </cell>
        </row>
      </sheetData>
      <sheetData sheetId="32">
        <row r="6">
          <cell r="G6">
            <v>48641.79</v>
          </cell>
        </row>
      </sheetData>
      <sheetData sheetId="33">
        <row r="6">
          <cell r="G6">
            <v>17579.87</v>
          </cell>
        </row>
      </sheetData>
      <sheetData sheetId="34">
        <row r="6">
          <cell r="G6">
            <v>23307.14</v>
          </cell>
        </row>
      </sheetData>
      <sheetData sheetId="35">
        <row r="6">
          <cell r="G6">
            <v>59766.46</v>
          </cell>
        </row>
      </sheetData>
      <sheetData sheetId="36">
        <row r="6">
          <cell r="G6">
            <v>4779.6499999999996</v>
          </cell>
        </row>
      </sheetData>
      <sheetData sheetId="37">
        <row r="6">
          <cell r="G6">
            <v>15503.61</v>
          </cell>
        </row>
      </sheetData>
      <sheetData sheetId="38">
        <row r="6">
          <cell r="G6">
            <v>8106.21</v>
          </cell>
        </row>
      </sheetData>
      <sheetData sheetId="39">
        <row r="6">
          <cell r="E6">
            <v>27182.51</v>
          </cell>
        </row>
        <row r="7">
          <cell r="E7">
            <v>67004.600000000006</v>
          </cell>
        </row>
        <row r="8">
          <cell r="E8">
            <v>32239.23</v>
          </cell>
        </row>
        <row r="9">
          <cell r="E9">
            <v>15619.62</v>
          </cell>
        </row>
        <row r="10">
          <cell r="E10">
            <v>5894</v>
          </cell>
        </row>
        <row r="11">
          <cell r="E11">
            <v>36000.400000000001</v>
          </cell>
        </row>
        <row r="12">
          <cell r="E12">
            <v>36525.72</v>
          </cell>
        </row>
        <row r="13">
          <cell r="E13">
            <v>49112.72</v>
          </cell>
        </row>
        <row r="14">
          <cell r="E14">
            <v>42561.55</v>
          </cell>
        </row>
        <row r="15">
          <cell r="E15">
            <v>44400.639999999999</v>
          </cell>
        </row>
        <row r="16">
          <cell r="E16">
            <v>19251.5</v>
          </cell>
        </row>
        <row r="17">
          <cell r="E17">
            <v>13227.1</v>
          </cell>
        </row>
        <row r="18">
          <cell r="E18">
            <v>43007.56</v>
          </cell>
        </row>
      </sheetData>
      <sheetData sheetId="40">
        <row r="6">
          <cell r="G6">
            <v>27182.51</v>
          </cell>
        </row>
      </sheetData>
      <sheetData sheetId="41">
        <row r="6">
          <cell r="G6">
            <v>67004.600000000006</v>
          </cell>
        </row>
      </sheetData>
      <sheetData sheetId="42">
        <row r="6">
          <cell r="G6">
            <v>32239.23</v>
          </cell>
        </row>
      </sheetData>
      <sheetData sheetId="43">
        <row r="6">
          <cell r="G6">
            <v>15619.62</v>
          </cell>
        </row>
      </sheetData>
      <sheetData sheetId="44">
        <row r="6">
          <cell r="G6">
            <v>5894</v>
          </cell>
        </row>
        <row r="7">
          <cell r="G7">
            <v>1273.76</v>
          </cell>
        </row>
      </sheetData>
      <sheetData sheetId="45">
        <row r="6">
          <cell r="G6">
            <v>36000.400000000001</v>
          </cell>
        </row>
      </sheetData>
      <sheetData sheetId="46">
        <row r="6">
          <cell r="E6">
            <v>0</v>
          </cell>
          <cell r="G6">
            <v>36525.72</v>
          </cell>
        </row>
        <row r="7">
          <cell r="E7">
            <v>0</v>
          </cell>
          <cell r="G7">
            <v>1250</v>
          </cell>
        </row>
        <row r="8">
          <cell r="E8">
            <v>1200</v>
          </cell>
          <cell r="G8">
            <v>0</v>
          </cell>
        </row>
        <row r="9">
          <cell r="E9">
            <v>78.27</v>
          </cell>
          <cell r="G9">
            <v>0</v>
          </cell>
        </row>
      </sheetData>
      <sheetData sheetId="47">
        <row r="6">
          <cell r="G6">
            <v>49112.72</v>
          </cell>
        </row>
        <row r="7">
          <cell r="G7">
            <v>664.6</v>
          </cell>
        </row>
      </sheetData>
      <sheetData sheetId="48">
        <row r="6">
          <cell r="G6">
            <v>42561.55</v>
          </cell>
        </row>
        <row r="7">
          <cell r="G7">
            <v>1200</v>
          </cell>
        </row>
      </sheetData>
      <sheetData sheetId="49">
        <row r="6">
          <cell r="E6">
            <v>0</v>
          </cell>
          <cell r="G6">
            <v>44400.639999999999</v>
          </cell>
        </row>
        <row r="7">
          <cell r="E7">
            <v>0</v>
          </cell>
          <cell r="G7">
            <v>688.75</v>
          </cell>
        </row>
        <row r="8">
          <cell r="E8">
            <v>664.6</v>
          </cell>
          <cell r="G8">
            <v>0</v>
          </cell>
        </row>
        <row r="9">
          <cell r="E9">
            <v>1360.2</v>
          </cell>
          <cell r="G9">
            <v>585</v>
          </cell>
        </row>
      </sheetData>
      <sheetData sheetId="50">
        <row r="6">
          <cell r="G6">
            <v>19251.5</v>
          </cell>
        </row>
        <row r="7">
          <cell r="E7">
            <v>1273.76</v>
          </cell>
        </row>
      </sheetData>
      <sheetData sheetId="51">
        <row r="6">
          <cell r="E6">
            <v>0</v>
          </cell>
          <cell r="G6">
            <v>13227.1</v>
          </cell>
        </row>
        <row r="7">
          <cell r="E7">
            <v>0</v>
          </cell>
          <cell r="G7">
            <v>78.27</v>
          </cell>
        </row>
        <row r="8">
          <cell r="E8">
            <v>688.75</v>
          </cell>
          <cell r="G8">
            <v>0</v>
          </cell>
        </row>
        <row r="9">
          <cell r="E9">
            <v>936</v>
          </cell>
          <cell r="G9">
            <v>3250</v>
          </cell>
        </row>
      </sheetData>
      <sheetData sheetId="52">
        <row r="6">
          <cell r="E6">
            <v>0</v>
          </cell>
          <cell r="G6">
            <v>43007.56</v>
          </cell>
        </row>
        <row r="7">
          <cell r="E7">
            <v>1250</v>
          </cell>
          <cell r="G7">
            <v>0</v>
          </cell>
        </row>
        <row r="8">
          <cell r="E8">
            <v>585</v>
          </cell>
          <cell r="G8">
            <v>1360.2</v>
          </cell>
        </row>
        <row r="9">
          <cell r="E9">
            <v>3250</v>
          </cell>
          <cell r="G9">
            <v>936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โรงพยาบาลนครพนม "/>
      <sheetName val="โรงพยาบาลปลาปาก"/>
      <sheetName val=" โรงพยาบาลท่าอุเทน"/>
      <sheetName val="โรงพยาบาลบ้านแพง"/>
      <sheetName val="โรงพยาบาลนาทม"/>
      <sheetName val="โรงพยาบาลเรณูนคร"/>
      <sheetName val="โรงพยาบาลนาแก"/>
      <sheetName val="โรงพยาบาลศรีสงคราม"/>
      <sheetName val="โรงพยาบาลนาหว้า"/>
      <sheetName val="โรงพยาบาลโพนสวรรค์"/>
      <sheetName val="โรงพยาบาลสมเด็จพระยุพราชธาตุพนม"/>
      <sheetName val="โรงพยาบาลวังยาง"/>
      <sheetName val="โรงพยาบาลบึงกาฬ"/>
      <sheetName val="โรงพยาบาลพรเจริญ"/>
      <sheetName val="โรงพยาบาลโซ่พิสัย"/>
      <sheetName val="โรงพยาบาลเซกา"/>
      <sheetName val="โรงพยาบาลปากคาด"/>
      <sheetName val="โรงพยาบาลบึงโขงหลง"/>
      <sheetName val="โรงพยาบาลศรีวิไล"/>
      <sheetName val="โรงพยาบาลบุ่งคล้า "/>
      <sheetName val="โรงพยาบาลเลย"/>
      <sheetName val="โรงพยาบาลนาด้วง"/>
      <sheetName val="โรงพยาบาลเชียงคาน"/>
      <sheetName val="โรงพยาบาลปากชม"/>
      <sheetName val="โรงพยาบาลนาแห้ว"/>
      <sheetName val="โรงพยาบาลภูเรือ"/>
      <sheetName val="โรงพยาบาลท่าลี่"/>
      <sheetName val="โรงพยาบาลวังสะพุง"/>
      <sheetName val="โรงพยาบาลภูกระดึง"/>
      <sheetName val="โรงพยาบาลภูหลวง"/>
      <sheetName val="โรงพยาบาลผาขาว"/>
      <sheetName val="รพ.สมเด็จพระยุพราชด่านซ้าย "/>
      <sheetName val="โรงพยาบาลเอราวัณ"/>
      <sheetName val="โรงพยาบาลหนองหิน"/>
      <sheetName val="โรงพยาบาลศูนย์สกลนคร"/>
      <sheetName val="โรงพยาบาลกุสุมาลย์"/>
      <sheetName val="โรงพยาบาลกุดบาก"/>
      <sheetName val="โรงพยาบาลพระอาจารย์ฝั้นอาจาโร"/>
      <sheetName val="โรงพยาบาลพังโคน"/>
      <sheetName val="โรงพยาบาลวาริชภูมิ"/>
      <sheetName val="โรงพยาบาลนิคมน้ำอูน"/>
      <sheetName val="โรงพยาบาลวานรนิวาส"/>
      <sheetName val="โรงพยาบาลคำตากล้า "/>
      <sheetName val="โรงพยาบาลบ้านม่วง "/>
      <sheetName val="โรงพยาบาลอากาศอำนวย"/>
      <sheetName val="โรงพยาบาลส่องดาว"/>
      <sheetName val="โรงพยาบาลเต่างอย"/>
      <sheetName val="โรงพยาบาลโคกศรีสุพรรณ"/>
      <sheetName val="โรงพยาบาลเจริญศิลป์"/>
      <sheetName val="โรงพยาบาลโพนนาแก้ว"/>
      <sheetName val="โรงพยาบาลสว่างแดนดิน"/>
      <sheetName val="โรงพยาบาลพระอาจารย์แบน ธนากโร"/>
      <sheetName val="โรงพยาบาลหนองบัวลำภู"/>
      <sheetName val="สรุปไตรมาส2"/>
    </sheetNames>
    <sheetDataSet>
      <sheetData sheetId="0">
        <row r="6">
          <cell r="E6">
            <v>0</v>
          </cell>
          <cell r="G6">
            <v>119840</v>
          </cell>
        </row>
        <row r="7">
          <cell r="E7">
            <v>25349</v>
          </cell>
          <cell r="G7">
            <v>0</v>
          </cell>
        </row>
        <row r="8">
          <cell r="E8">
            <v>57072.46</v>
          </cell>
          <cell r="G8">
            <v>0</v>
          </cell>
        </row>
        <row r="9">
          <cell r="E9">
            <v>14784.59</v>
          </cell>
          <cell r="G9">
            <v>0</v>
          </cell>
        </row>
        <row r="10">
          <cell r="E10">
            <v>29725.55</v>
          </cell>
          <cell r="G10">
            <v>0</v>
          </cell>
        </row>
        <row r="11">
          <cell r="E11">
            <v>13384.12</v>
          </cell>
          <cell r="G11">
            <v>0</v>
          </cell>
        </row>
        <row r="12">
          <cell r="E12">
            <v>5217.8999999999996</v>
          </cell>
          <cell r="G12">
            <v>0</v>
          </cell>
        </row>
        <row r="13">
          <cell r="E13">
            <v>37254</v>
          </cell>
          <cell r="G13">
            <v>0</v>
          </cell>
        </row>
        <row r="14">
          <cell r="E14">
            <v>6863</v>
          </cell>
          <cell r="G14">
            <v>0</v>
          </cell>
        </row>
        <row r="15">
          <cell r="E15">
            <v>27603.86</v>
          </cell>
          <cell r="G15">
            <v>0</v>
          </cell>
        </row>
        <row r="16">
          <cell r="E16">
            <v>16274.16</v>
          </cell>
          <cell r="G16">
            <v>0</v>
          </cell>
        </row>
        <row r="17">
          <cell r="E17">
            <v>25347.9</v>
          </cell>
          <cell r="G17">
            <v>0</v>
          </cell>
        </row>
        <row r="18">
          <cell r="E18">
            <v>0</v>
          </cell>
          <cell r="G18">
            <v>29982.080000000002</v>
          </cell>
        </row>
      </sheetData>
      <sheetData sheetId="1">
        <row r="6">
          <cell r="G6">
            <v>25349</v>
          </cell>
        </row>
        <row r="7">
          <cell r="G7">
            <v>4375</v>
          </cell>
        </row>
      </sheetData>
      <sheetData sheetId="2">
        <row r="6">
          <cell r="G6">
            <v>57072.46</v>
          </cell>
        </row>
      </sheetData>
      <sheetData sheetId="3">
        <row r="6">
          <cell r="G6">
            <v>14784.59</v>
          </cell>
        </row>
      </sheetData>
      <sheetData sheetId="4">
        <row r="6">
          <cell r="G6">
            <v>29725.55</v>
          </cell>
        </row>
      </sheetData>
      <sheetData sheetId="5">
        <row r="6">
          <cell r="E6">
            <v>0</v>
          </cell>
          <cell r="G6">
            <v>13384.12</v>
          </cell>
        </row>
        <row r="7">
          <cell r="E7">
            <v>4375</v>
          </cell>
          <cell r="G7">
            <v>0</v>
          </cell>
        </row>
        <row r="8">
          <cell r="E8">
            <v>567.5</v>
          </cell>
          <cell r="G8">
            <v>0</v>
          </cell>
        </row>
      </sheetData>
      <sheetData sheetId="6">
        <row r="6">
          <cell r="G6">
            <v>5217.8999999999996</v>
          </cell>
        </row>
      </sheetData>
      <sheetData sheetId="7">
        <row r="6">
          <cell r="G6">
            <v>37254</v>
          </cell>
        </row>
      </sheetData>
      <sheetData sheetId="8">
        <row r="6">
          <cell r="G6">
            <v>6863</v>
          </cell>
        </row>
      </sheetData>
      <sheetData sheetId="9">
        <row r="6">
          <cell r="G6">
            <v>27603.86</v>
          </cell>
        </row>
      </sheetData>
      <sheetData sheetId="10">
        <row r="6">
          <cell r="G6">
            <v>16274.16</v>
          </cell>
        </row>
        <row r="7">
          <cell r="G7">
            <v>567.5</v>
          </cell>
        </row>
      </sheetData>
      <sheetData sheetId="11">
        <row r="6">
          <cell r="G6">
            <v>25347.9</v>
          </cell>
        </row>
      </sheetData>
      <sheetData sheetId="12">
        <row r="6">
          <cell r="E6">
            <v>0</v>
          </cell>
          <cell r="G6">
            <v>143241</v>
          </cell>
        </row>
        <row r="7">
          <cell r="E7">
            <v>37790.620000000003</v>
          </cell>
        </row>
        <row r="8">
          <cell r="E8">
            <v>11652.15</v>
          </cell>
        </row>
        <row r="9">
          <cell r="E9">
            <v>19427.32</v>
          </cell>
        </row>
        <row r="10">
          <cell r="E10">
            <v>18865</v>
          </cell>
        </row>
        <row r="11">
          <cell r="E11">
            <v>8697.25</v>
          </cell>
        </row>
        <row r="12">
          <cell r="E12">
            <v>14963.4</v>
          </cell>
        </row>
        <row r="13">
          <cell r="E13">
            <v>11419.78</v>
          </cell>
        </row>
      </sheetData>
      <sheetData sheetId="13">
        <row r="6">
          <cell r="G6">
            <v>37790.620000000003</v>
          </cell>
        </row>
      </sheetData>
      <sheetData sheetId="14">
        <row r="6">
          <cell r="G6">
            <v>11652.15</v>
          </cell>
        </row>
      </sheetData>
      <sheetData sheetId="15">
        <row r="6">
          <cell r="G6">
            <v>19427.32</v>
          </cell>
        </row>
      </sheetData>
      <sheetData sheetId="16">
        <row r="6">
          <cell r="G6">
            <v>18865</v>
          </cell>
        </row>
      </sheetData>
      <sheetData sheetId="17">
        <row r="6">
          <cell r="G6">
            <v>8697.25</v>
          </cell>
        </row>
      </sheetData>
      <sheetData sheetId="18">
        <row r="6">
          <cell r="G6">
            <v>14963.4</v>
          </cell>
        </row>
      </sheetData>
      <sheetData sheetId="19">
        <row r="6">
          <cell r="G6">
            <v>11419.78</v>
          </cell>
        </row>
      </sheetData>
      <sheetData sheetId="20">
        <row r="6">
          <cell r="E6">
            <v>51457.73</v>
          </cell>
        </row>
        <row r="7">
          <cell r="E7">
            <v>114460.35</v>
          </cell>
        </row>
        <row r="8">
          <cell r="E8">
            <v>48301.29</v>
          </cell>
        </row>
        <row r="9">
          <cell r="E9">
            <v>8756.85</v>
          </cell>
        </row>
        <row r="10">
          <cell r="E10">
            <v>18416.07</v>
          </cell>
        </row>
        <row r="11">
          <cell r="E11">
            <v>59382.85</v>
          </cell>
        </row>
        <row r="12">
          <cell r="E12">
            <v>42200.06</v>
          </cell>
        </row>
        <row r="13">
          <cell r="E13">
            <v>38508.550000000003</v>
          </cell>
        </row>
        <row r="14">
          <cell r="E14">
            <v>45229.25</v>
          </cell>
        </row>
        <row r="15">
          <cell r="E15">
            <v>28187.17</v>
          </cell>
        </row>
        <row r="16">
          <cell r="E16">
            <v>19627.43</v>
          </cell>
        </row>
        <row r="17">
          <cell r="E17">
            <v>29825.49</v>
          </cell>
        </row>
        <row r="18">
          <cell r="E18">
            <v>50775.54</v>
          </cell>
        </row>
      </sheetData>
      <sheetData sheetId="21">
        <row r="6">
          <cell r="G6">
            <v>51457.73</v>
          </cell>
        </row>
      </sheetData>
      <sheetData sheetId="22">
        <row r="6">
          <cell r="G6">
            <v>114460.35</v>
          </cell>
        </row>
      </sheetData>
      <sheetData sheetId="23">
        <row r="6">
          <cell r="G6">
            <v>48301.29</v>
          </cell>
        </row>
      </sheetData>
      <sheetData sheetId="24">
        <row r="6">
          <cell r="E6">
            <v>0</v>
          </cell>
          <cell r="G6">
            <v>8756.85</v>
          </cell>
        </row>
        <row r="7">
          <cell r="E7">
            <v>692.02</v>
          </cell>
          <cell r="G7">
            <v>4546.17</v>
          </cell>
        </row>
      </sheetData>
      <sheetData sheetId="25">
        <row r="6">
          <cell r="G6">
            <v>18416.07</v>
          </cell>
        </row>
        <row r="7">
          <cell r="G7">
            <v>6193.64</v>
          </cell>
        </row>
        <row r="8">
          <cell r="G8">
            <v>600</v>
          </cell>
        </row>
      </sheetData>
      <sheetData sheetId="26">
        <row r="6">
          <cell r="G6">
            <v>59382.85</v>
          </cell>
        </row>
      </sheetData>
      <sheetData sheetId="27">
        <row r="6">
          <cell r="E6">
            <v>0</v>
          </cell>
          <cell r="G6">
            <v>42200.06</v>
          </cell>
        </row>
        <row r="7">
          <cell r="E7">
            <v>234.81</v>
          </cell>
          <cell r="G7">
            <v>0</v>
          </cell>
        </row>
        <row r="8">
          <cell r="E8">
            <v>1659.3</v>
          </cell>
          <cell r="G8">
            <v>900</v>
          </cell>
        </row>
      </sheetData>
      <sheetData sheetId="28">
        <row r="6">
          <cell r="G6">
            <v>38508.550000000003</v>
          </cell>
        </row>
        <row r="7">
          <cell r="G7">
            <v>366.4</v>
          </cell>
        </row>
      </sheetData>
      <sheetData sheetId="29">
        <row r="6">
          <cell r="G6">
            <v>45229.25</v>
          </cell>
        </row>
      </sheetData>
      <sheetData sheetId="30">
        <row r="6">
          <cell r="E6">
            <v>0</v>
          </cell>
          <cell r="G6">
            <v>28187.17</v>
          </cell>
        </row>
        <row r="7">
          <cell r="E7">
            <v>366.4</v>
          </cell>
          <cell r="G7">
            <v>0</v>
          </cell>
        </row>
        <row r="8">
          <cell r="E8">
            <v>9248.14</v>
          </cell>
          <cell r="G8">
            <v>1951.88</v>
          </cell>
        </row>
      </sheetData>
      <sheetData sheetId="31">
        <row r="6">
          <cell r="E6">
            <v>0</v>
          </cell>
          <cell r="G6">
            <v>19627.43</v>
          </cell>
        </row>
        <row r="7">
          <cell r="E7">
            <v>6193.64</v>
          </cell>
          <cell r="G7">
            <v>0</v>
          </cell>
        </row>
        <row r="8">
          <cell r="E8">
            <v>4546.17</v>
          </cell>
          <cell r="G8">
            <v>692.02</v>
          </cell>
        </row>
      </sheetData>
      <sheetData sheetId="32">
        <row r="6">
          <cell r="G6">
            <v>29825.49</v>
          </cell>
        </row>
        <row r="7">
          <cell r="G7">
            <v>234.81</v>
          </cell>
        </row>
        <row r="8">
          <cell r="G8">
            <v>2000</v>
          </cell>
        </row>
      </sheetData>
      <sheetData sheetId="33">
        <row r="6">
          <cell r="E6">
            <v>0</v>
          </cell>
          <cell r="G6">
            <v>50775.54</v>
          </cell>
        </row>
        <row r="7">
          <cell r="E7">
            <v>600</v>
          </cell>
          <cell r="G7">
            <v>0</v>
          </cell>
        </row>
        <row r="8">
          <cell r="E8">
            <v>900</v>
          </cell>
          <cell r="G8">
            <v>1659.3</v>
          </cell>
        </row>
        <row r="9">
          <cell r="E9">
            <v>1951.88</v>
          </cell>
          <cell r="G9">
            <v>9248.14</v>
          </cell>
        </row>
        <row r="10">
          <cell r="E10">
            <v>2000</v>
          </cell>
          <cell r="G10">
            <v>0</v>
          </cell>
        </row>
      </sheetData>
      <sheetData sheetId="34">
        <row r="6">
          <cell r="E6">
            <v>3903.37</v>
          </cell>
          <cell r="G6">
            <v>0</v>
          </cell>
        </row>
        <row r="7">
          <cell r="E7">
            <v>143241</v>
          </cell>
          <cell r="G7">
            <v>0</v>
          </cell>
        </row>
        <row r="8">
          <cell r="E8">
            <v>51091.45</v>
          </cell>
          <cell r="G8">
            <v>0</v>
          </cell>
        </row>
        <row r="9">
          <cell r="E9">
            <v>40505.269999999997</v>
          </cell>
          <cell r="G9">
            <v>0</v>
          </cell>
        </row>
        <row r="10">
          <cell r="E10">
            <v>63936.82</v>
          </cell>
          <cell r="G10">
            <v>0</v>
          </cell>
        </row>
        <row r="11">
          <cell r="E11">
            <v>12650.56</v>
          </cell>
          <cell r="G11">
            <v>0</v>
          </cell>
        </row>
        <row r="12">
          <cell r="E12">
            <v>45505.24</v>
          </cell>
          <cell r="G12">
            <v>0</v>
          </cell>
        </row>
        <row r="13">
          <cell r="E13">
            <v>25388.15</v>
          </cell>
          <cell r="G13">
            <v>0</v>
          </cell>
        </row>
        <row r="14">
          <cell r="E14">
            <v>6970.9</v>
          </cell>
          <cell r="G14">
            <v>0</v>
          </cell>
        </row>
        <row r="15">
          <cell r="E15">
            <v>13976.5</v>
          </cell>
          <cell r="G15">
            <v>0</v>
          </cell>
        </row>
        <row r="16">
          <cell r="E16">
            <v>455.3</v>
          </cell>
          <cell r="G16">
            <v>0</v>
          </cell>
        </row>
        <row r="17">
          <cell r="E17">
            <v>7558.48</v>
          </cell>
          <cell r="G17">
            <v>0</v>
          </cell>
        </row>
        <row r="18">
          <cell r="E18">
            <v>67816.94</v>
          </cell>
          <cell r="G18">
            <v>0</v>
          </cell>
        </row>
        <row r="19">
          <cell r="E19">
            <v>42594.63</v>
          </cell>
          <cell r="G19">
            <v>0</v>
          </cell>
        </row>
        <row r="20">
          <cell r="E20">
            <v>23277.58</v>
          </cell>
          <cell r="G20">
            <v>0</v>
          </cell>
        </row>
        <row r="21">
          <cell r="E21">
            <v>40666.199999999997</v>
          </cell>
          <cell r="G21">
            <v>0</v>
          </cell>
        </row>
        <row r="22">
          <cell r="E22">
            <v>29982.080000000002</v>
          </cell>
          <cell r="G22">
            <v>0</v>
          </cell>
        </row>
        <row r="23">
          <cell r="E23">
            <v>124753.82</v>
          </cell>
          <cell r="G23">
            <v>18832</v>
          </cell>
        </row>
      </sheetData>
      <sheetData sheetId="35">
        <row r="6">
          <cell r="G6">
            <v>51091.45</v>
          </cell>
        </row>
      </sheetData>
      <sheetData sheetId="36">
        <row r="6">
          <cell r="G6">
            <v>40505.269999999997</v>
          </cell>
        </row>
      </sheetData>
      <sheetData sheetId="37">
        <row r="6">
          <cell r="G6">
            <v>63936.82</v>
          </cell>
        </row>
        <row r="7">
          <cell r="G7">
            <v>1463.9</v>
          </cell>
        </row>
      </sheetData>
      <sheetData sheetId="38">
        <row r="6">
          <cell r="G6">
            <v>12650.56</v>
          </cell>
        </row>
        <row r="7">
          <cell r="G7">
            <v>5139.21</v>
          </cell>
        </row>
      </sheetData>
      <sheetData sheetId="39">
        <row r="7">
          <cell r="G7">
            <v>45505.24</v>
          </cell>
        </row>
        <row r="8">
          <cell r="G8">
            <v>11827.2</v>
          </cell>
        </row>
      </sheetData>
      <sheetData sheetId="40">
        <row r="6">
          <cell r="G6">
            <v>25388.15</v>
          </cell>
        </row>
      </sheetData>
      <sheetData sheetId="41">
        <row r="6">
          <cell r="E6">
            <v>119840</v>
          </cell>
          <cell r="G6">
            <v>0</v>
          </cell>
        </row>
        <row r="7">
          <cell r="E7">
            <v>5073.4799999999996</v>
          </cell>
          <cell r="G7">
            <v>0</v>
          </cell>
        </row>
        <row r="8">
          <cell r="E8">
            <v>497</v>
          </cell>
          <cell r="G8">
            <v>0</v>
          </cell>
        </row>
        <row r="9">
          <cell r="E9">
            <v>18832</v>
          </cell>
          <cell r="G9">
            <v>124753.82</v>
          </cell>
        </row>
        <row r="10">
          <cell r="E10">
            <v>869</v>
          </cell>
          <cell r="G10">
            <v>0</v>
          </cell>
        </row>
        <row r="11">
          <cell r="E11">
            <v>2247</v>
          </cell>
          <cell r="G11">
            <v>3370.5</v>
          </cell>
        </row>
      </sheetData>
      <sheetData sheetId="42">
        <row r="6">
          <cell r="G6">
            <v>5073.4799999999996</v>
          </cell>
        </row>
        <row r="7">
          <cell r="G7">
            <v>4654.5</v>
          </cell>
        </row>
      </sheetData>
      <sheetData sheetId="43">
        <row r="6">
          <cell r="G6">
            <v>6970.9</v>
          </cell>
        </row>
        <row r="7">
          <cell r="G7">
            <v>9581.85</v>
          </cell>
        </row>
        <row r="8">
          <cell r="G8">
            <v>869</v>
          </cell>
        </row>
      </sheetData>
      <sheetData sheetId="44">
        <row r="6">
          <cell r="G6">
            <v>13976.5</v>
          </cell>
        </row>
        <row r="7">
          <cell r="G7">
            <v>497</v>
          </cell>
        </row>
      </sheetData>
      <sheetData sheetId="45">
        <row r="6">
          <cell r="G6">
            <v>455.3</v>
          </cell>
        </row>
        <row r="7">
          <cell r="G7">
            <v>13557.43</v>
          </cell>
        </row>
      </sheetData>
      <sheetData sheetId="46">
        <row r="6">
          <cell r="G6">
            <v>7558.48</v>
          </cell>
        </row>
      </sheetData>
      <sheetData sheetId="47">
        <row r="6">
          <cell r="G6">
            <v>67816.94</v>
          </cell>
        </row>
      </sheetData>
      <sheetData sheetId="48">
        <row r="6">
          <cell r="G6">
            <v>31817.46</v>
          </cell>
        </row>
      </sheetData>
      <sheetData sheetId="49">
        <row r="6">
          <cell r="G6">
            <v>42594.63</v>
          </cell>
        </row>
      </sheetData>
      <sheetData sheetId="50">
        <row r="6">
          <cell r="E6">
            <v>0</v>
          </cell>
          <cell r="G6">
            <v>23277.58</v>
          </cell>
        </row>
        <row r="7">
          <cell r="E7">
            <v>1463.9</v>
          </cell>
          <cell r="G7">
            <v>0</v>
          </cell>
        </row>
        <row r="8">
          <cell r="E8">
            <v>5139.21</v>
          </cell>
          <cell r="G8">
            <v>0</v>
          </cell>
        </row>
        <row r="9">
          <cell r="E9">
            <v>11827.2</v>
          </cell>
          <cell r="G9">
            <v>0</v>
          </cell>
        </row>
        <row r="10">
          <cell r="E10">
            <v>4654.5</v>
          </cell>
          <cell r="G10">
            <v>0</v>
          </cell>
        </row>
        <row r="11">
          <cell r="E11">
            <v>9581.85</v>
          </cell>
          <cell r="G11">
            <v>0</v>
          </cell>
        </row>
        <row r="12">
          <cell r="E12">
            <v>13557.43</v>
          </cell>
          <cell r="G12">
            <v>0</v>
          </cell>
        </row>
        <row r="13">
          <cell r="E13">
            <v>31817.46</v>
          </cell>
          <cell r="G13">
            <v>0</v>
          </cell>
        </row>
        <row r="14">
          <cell r="E14">
            <v>3370.5</v>
          </cell>
          <cell r="G14">
            <v>2247</v>
          </cell>
        </row>
      </sheetData>
      <sheetData sheetId="51">
        <row r="6">
          <cell r="G6">
            <v>40666.199999999997</v>
          </cell>
        </row>
      </sheetData>
      <sheetData sheetId="52">
        <row r="6">
          <cell r="G6">
            <v>3903.37</v>
          </cell>
        </row>
      </sheetData>
      <sheetData sheetId="5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โรงพยาบาลนครพนม"/>
      <sheetName val=" โรงพยาบาลปลาปาก"/>
      <sheetName val="โรงพยาบาลท่าอุเทน"/>
      <sheetName val="โรงพยาบาลบ้านแพง"/>
      <sheetName val="โรงพยาบาลนาทม"/>
      <sheetName val="โรงพยาบาลเรณูนคร"/>
      <sheetName val="โรงพยาบาลนาแก"/>
      <sheetName val=" โรงพยาบาลศรีสงคราม"/>
      <sheetName val="โรงพยาบาลนาหว้า"/>
      <sheetName val="โรงพยาบาลโพนสวรรค์"/>
      <sheetName val="โรงพยาบาลสมเด็จพระยุพราชธาตุพนม"/>
      <sheetName val="โรงพยาบาลวังยาง"/>
      <sheetName val="โรงพยาบาลบึงกาฬ "/>
      <sheetName val="โรงพยาบาลพรเจริญ"/>
      <sheetName val="โรงพยาบาลโซ่พิสัย"/>
      <sheetName val=" โรงพยาบาลเซกา"/>
      <sheetName val="โรงพยาบาลปากคาด"/>
      <sheetName val="โรงพยาบาลศรีวิไล "/>
      <sheetName val="โรงพยาบาลบุ่งคล้า"/>
      <sheetName val="โรงพยาบาลเลย"/>
      <sheetName val="โรงพยาบาลนาด้วง"/>
      <sheetName val="โรงพยาบาลเชียงคาน"/>
      <sheetName val="โรงพยาบาลปากชม"/>
      <sheetName val="โรงพยาบาลนาแห้ว"/>
      <sheetName val="โรงพยาบาลภูเรือ"/>
      <sheetName val="โรงพยาบาลท่าลี่  "/>
      <sheetName val="โรงพยาบาลวังสะพุง"/>
      <sheetName val="โรงพยาบาลภูกระดึง"/>
      <sheetName val="โรงพยาบาลภูหลวง"/>
      <sheetName val="โรงพยาบาลผาขาว"/>
      <sheetName val="รพ.สมเด็จพระยุพราชด่านซ้าย "/>
      <sheetName val="โรงพยาบาลเอราวัณ"/>
      <sheetName val="โรงพยาบาลหนองหิน"/>
      <sheetName val="โรงพยาบาลศูนย์สกลนคร"/>
      <sheetName val="โรงพยาบาลกุสุมาลย์"/>
      <sheetName val="โรงพยาบาลกุดบาก"/>
      <sheetName val="โรงพยาบาลพระอาจารย์ฝั้นอาจาโร"/>
      <sheetName val="โรงพยาบาลพังโคน"/>
      <sheetName val=" โรงพยาบาลวาริชภูมิ"/>
      <sheetName val="โรงพยาบาลนิคมน้ำอูน"/>
      <sheetName val="โรงพยาบาลวานรนิวาส"/>
      <sheetName val="โรงพยาบาลคำตากล้า"/>
      <sheetName val="โรงพยาบาลบ้านม่วง"/>
      <sheetName val="โรงพยาบาลอากาศอำนวย "/>
      <sheetName val="โรงพยาบาลส่องดาว"/>
      <sheetName val="โรงพยาบาลเต่างอย"/>
      <sheetName val="โรงพยาบาลโคกศรีสุพรรณ"/>
      <sheetName val="โรงพยาบาลเจริญศิลป์"/>
      <sheetName val="โรงพยาบาลโพนนาแก้ว"/>
      <sheetName val="โรงพยาบาลสว่างแดนดิน"/>
      <sheetName val="โรงพยาบาลพระอาจารย์แบน ธนากโร"/>
      <sheetName val="โรงพยาบาลอุดรธานี"/>
      <sheetName val="สรุปไตรมาส3"/>
    </sheetNames>
    <sheetDataSet>
      <sheetData sheetId="0">
        <row r="6">
          <cell r="E6">
            <v>10653.4</v>
          </cell>
        </row>
        <row r="7">
          <cell r="E7">
            <v>44973.8</v>
          </cell>
        </row>
        <row r="8">
          <cell r="E8">
            <v>12435.85</v>
          </cell>
        </row>
        <row r="9">
          <cell r="E9">
            <v>37728.99</v>
          </cell>
        </row>
        <row r="10">
          <cell r="E10">
            <v>7517.34</v>
          </cell>
        </row>
        <row r="11">
          <cell r="E11">
            <v>147907.4</v>
          </cell>
        </row>
        <row r="12">
          <cell r="E12">
            <v>32746.34</v>
          </cell>
        </row>
        <row r="13">
          <cell r="E13">
            <v>29534.9</v>
          </cell>
        </row>
        <row r="14">
          <cell r="E14">
            <v>22648.44</v>
          </cell>
        </row>
        <row r="15">
          <cell r="E15">
            <v>7140.1</v>
          </cell>
        </row>
        <row r="16">
          <cell r="E16">
            <v>25137.94</v>
          </cell>
        </row>
      </sheetData>
      <sheetData sheetId="1">
        <row r="6">
          <cell r="G6">
            <v>10653.4</v>
          </cell>
        </row>
        <row r="7">
          <cell r="G7">
            <v>6997.8</v>
          </cell>
        </row>
      </sheetData>
      <sheetData sheetId="2">
        <row r="6">
          <cell r="G6">
            <v>44973.8</v>
          </cell>
        </row>
      </sheetData>
      <sheetData sheetId="3">
        <row r="6">
          <cell r="G6">
            <v>12435.85</v>
          </cell>
        </row>
      </sheetData>
      <sheetData sheetId="4">
        <row r="6">
          <cell r="G6">
            <v>37728.99</v>
          </cell>
        </row>
      </sheetData>
      <sheetData sheetId="5">
        <row r="6">
          <cell r="E6">
            <v>0</v>
          </cell>
          <cell r="G6">
            <v>7517.34</v>
          </cell>
        </row>
        <row r="7">
          <cell r="E7">
            <v>6997.8</v>
          </cell>
          <cell r="G7">
            <v>0</v>
          </cell>
        </row>
        <row r="8">
          <cell r="E8">
            <v>5798</v>
          </cell>
          <cell r="G8">
            <v>7750</v>
          </cell>
        </row>
      </sheetData>
      <sheetData sheetId="6">
        <row r="6">
          <cell r="G6">
            <v>147907.4</v>
          </cell>
        </row>
      </sheetData>
      <sheetData sheetId="7">
        <row r="6">
          <cell r="G6">
            <v>32746.34</v>
          </cell>
        </row>
      </sheetData>
      <sheetData sheetId="8">
        <row r="6">
          <cell r="G6">
            <v>29534.9</v>
          </cell>
        </row>
      </sheetData>
      <sheetData sheetId="9">
        <row r="6">
          <cell r="G6">
            <v>22648.44</v>
          </cell>
        </row>
      </sheetData>
      <sheetData sheetId="10">
        <row r="6">
          <cell r="E6">
            <v>0</v>
          </cell>
          <cell r="G6">
            <v>25137.94</v>
          </cell>
        </row>
        <row r="7">
          <cell r="E7">
            <v>7750</v>
          </cell>
          <cell r="G7">
            <v>5798</v>
          </cell>
        </row>
      </sheetData>
      <sheetData sheetId="11">
        <row r="6">
          <cell r="G6">
            <v>7140.1</v>
          </cell>
        </row>
      </sheetData>
      <sheetData sheetId="12">
        <row r="6">
          <cell r="E6">
            <v>0</v>
          </cell>
          <cell r="G6">
            <v>73245</v>
          </cell>
        </row>
        <row r="7">
          <cell r="E7">
            <v>17300.349999999999</v>
          </cell>
        </row>
        <row r="8">
          <cell r="E8">
            <v>28579.47</v>
          </cell>
        </row>
        <row r="9">
          <cell r="E9">
            <v>22258.62</v>
          </cell>
        </row>
        <row r="10">
          <cell r="E10">
            <v>39138.9</v>
          </cell>
        </row>
        <row r="11">
          <cell r="E11">
            <v>14682.06</v>
          </cell>
        </row>
        <row r="12">
          <cell r="E12">
            <v>16080.51</v>
          </cell>
        </row>
      </sheetData>
      <sheetData sheetId="13">
        <row r="6">
          <cell r="G6">
            <v>17300.349999999999</v>
          </cell>
        </row>
      </sheetData>
      <sheetData sheetId="14">
        <row r="6">
          <cell r="G6">
            <v>28579.47</v>
          </cell>
        </row>
      </sheetData>
      <sheetData sheetId="15">
        <row r="6">
          <cell r="G6">
            <v>644.14</v>
          </cell>
        </row>
        <row r="7">
          <cell r="G7">
            <v>22258.62</v>
          </cell>
        </row>
      </sheetData>
      <sheetData sheetId="16">
        <row r="7">
          <cell r="G7">
            <v>39138.9</v>
          </cell>
        </row>
      </sheetData>
      <sheetData sheetId="17">
        <row r="6">
          <cell r="G6">
            <v>14682.06</v>
          </cell>
        </row>
      </sheetData>
      <sheetData sheetId="18">
        <row r="6">
          <cell r="G6">
            <v>16080.51</v>
          </cell>
        </row>
      </sheetData>
      <sheetData sheetId="19">
        <row r="6">
          <cell r="E6">
            <v>54620.51</v>
          </cell>
        </row>
        <row r="7">
          <cell r="E7">
            <v>69934.67</v>
          </cell>
        </row>
        <row r="8">
          <cell r="E8">
            <v>67002.78</v>
          </cell>
        </row>
        <row r="9">
          <cell r="E9">
            <v>10744.65</v>
          </cell>
        </row>
        <row r="10">
          <cell r="E10">
            <v>15524.76</v>
          </cell>
        </row>
        <row r="11">
          <cell r="E11">
            <v>32566.51</v>
          </cell>
        </row>
        <row r="12">
          <cell r="E12">
            <v>75900.09</v>
          </cell>
        </row>
        <row r="13">
          <cell r="E13">
            <v>51923.21</v>
          </cell>
        </row>
        <row r="14">
          <cell r="E14">
            <v>33820.57</v>
          </cell>
        </row>
        <row r="15">
          <cell r="E15">
            <v>33355.47</v>
          </cell>
        </row>
        <row r="16">
          <cell r="E16">
            <v>18043.599999999999</v>
          </cell>
        </row>
        <row r="17">
          <cell r="E17">
            <v>29701.73</v>
          </cell>
        </row>
        <row r="18">
          <cell r="E18">
            <v>22955.17</v>
          </cell>
        </row>
      </sheetData>
      <sheetData sheetId="20">
        <row r="6">
          <cell r="G6">
            <v>54620.51</v>
          </cell>
        </row>
      </sheetData>
      <sheetData sheetId="21">
        <row r="6">
          <cell r="G6">
            <v>69934.67</v>
          </cell>
        </row>
      </sheetData>
      <sheetData sheetId="22">
        <row r="6">
          <cell r="G6">
            <v>67002.78</v>
          </cell>
        </row>
      </sheetData>
      <sheetData sheetId="23">
        <row r="6">
          <cell r="G6">
            <v>10744.65</v>
          </cell>
        </row>
      </sheetData>
      <sheetData sheetId="24">
        <row r="6">
          <cell r="G6">
            <v>15524.76</v>
          </cell>
        </row>
        <row r="7">
          <cell r="G7">
            <v>3863.4</v>
          </cell>
        </row>
      </sheetData>
      <sheetData sheetId="25">
        <row r="6">
          <cell r="G6">
            <v>32566.51</v>
          </cell>
        </row>
      </sheetData>
      <sheetData sheetId="26">
        <row r="6">
          <cell r="E6">
            <v>0</v>
          </cell>
          <cell r="G6">
            <v>75900.09</v>
          </cell>
        </row>
        <row r="7">
          <cell r="E7">
            <v>600</v>
          </cell>
          <cell r="G7">
            <v>0</v>
          </cell>
        </row>
        <row r="8">
          <cell r="E8">
            <v>139.1</v>
          </cell>
          <cell r="G8">
            <v>800</v>
          </cell>
        </row>
      </sheetData>
      <sheetData sheetId="27">
        <row r="6">
          <cell r="G6">
            <v>51923.21</v>
          </cell>
        </row>
      </sheetData>
      <sheetData sheetId="28">
        <row r="6">
          <cell r="G6">
            <v>33820.57</v>
          </cell>
        </row>
        <row r="7">
          <cell r="G7">
            <v>600</v>
          </cell>
        </row>
      </sheetData>
      <sheetData sheetId="29">
        <row r="6">
          <cell r="E6">
            <v>0</v>
          </cell>
          <cell r="G6">
            <v>33355.47</v>
          </cell>
        </row>
        <row r="7">
          <cell r="E7">
            <v>0</v>
          </cell>
          <cell r="G7">
            <v>220</v>
          </cell>
        </row>
        <row r="8">
          <cell r="E8">
            <v>7297</v>
          </cell>
          <cell r="G8">
            <v>1330</v>
          </cell>
        </row>
      </sheetData>
      <sheetData sheetId="30">
        <row r="6">
          <cell r="E6">
            <v>0</v>
          </cell>
          <cell r="G6">
            <v>18043.599999999999</v>
          </cell>
        </row>
        <row r="7">
          <cell r="E7">
            <v>3863.4</v>
          </cell>
          <cell r="G7">
            <v>0</v>
          </cell>
        </row>
      </sheetData>
      <sheetData sheetId="31">
        <row r="6">
          <cell r="G6">
            <v>29701.73</v>
          </cell>
        </row>
        <row r="7">
          <cell r="E7">
            <v>220</v>
          </cell>
        </row>
      </sheetData>
      <sheetData sheetId="32">
        <row r="6">
          <cell r="E6">
            <v>0</v>
          </cell>
          <cell r="G6">
            <v>22955.17</v>
          </cell>
        </row>
        <row r="7">
          <cell r="E7">
            <v>800</v>
          </cell>
          <cell r="G7">
            <v>139.1</v>
          </cell>
        </row>
        <row r="8">
          <cell r="E8">
            <v>1330</v>
          </cell>
          <cell r="G8">
            <v>7297</v>
          </cell>
        </row>
      </sheetData>
      <sheetData sheetId="33">
        <row r="6">
          <cell r="E6">
            <v>29018.400000000001</v>
          </cell>
        </row>
        <row r="7">
          <cell r="E7">
            <v>73245</v>
          </cell>
        </row>
        <row r="8">
          <cell r="E8">
            <v>644.14</v>
          </cell>
        </row>
        <row r="9">
          <cell r="E9">
            <v>49542.61</v>
          </cell>
        </row>
        <row r="10">
          <cell r="E10">
            <v>21822.400000000001</v>
          </cell>
        </row>
        <row r="11">
          <cell r="E11">
            <v>84292.36</v>
          </cell>
        </row>
        <row r="12">
          <cell r="E12">
            <v>18735.7</v>
          </cell>
        </row>
        <row r="13">
          <cell r="E13">
            <v>59451.34</v>
          </cell>
        </row>
        <row r="14">
          <cell r="E14">
            <v>9632.1299999999992</v>
          </cell>
        </row>
        <row r="15">
          <cell r="E15">
            <v>209289</v>
          </cell>
        </row>
        <row r="16">
          <cell r="E16">
            <v>1231.57</v>
          </cell>
        </row>
        <row r="17">
          <cell r="E17">
            <v>10155.68</v>
          </cell>
        </row>
        <row r="18">
          <cell r="E18">
            <v>33520</v>
          </cell>
        </row>
        <row r="19">
          <cell r="E19">
            <v>7146.8</v>
          </cell>
        </row>
        <row r="20">
          <cell r="E20">
            <v>17389</v>
          </cell>
        </row>
        <row r="21">
          <cell r="E21">
            <v>36039.040000000001</v>
          </cell>
        </row>
        <row r="22">
          <cell r="E22">
            <v>62253.4</v>
          </cell>
        </row>
        <row r="23">
          <cell r="E23">
            <v>14042</v>
          </cell>
        </row>
        <row r="24">
          <cell r="E24">
            <v>64951.63</v>
          </cell>
        </row>
      </sheetData>
      <sheetData sheetId="34">
        <row r="6">
          <cell r="G6">
            <v>49542.61</v>
          </cell>
        </row>
      </sheetData>
      <sheetData sheetId="35">
        <row r="7">
          <cell r="G7">
            <v>21822.400000000001</v>
          </cell>
        </row>
      </sheetData>
      <sheetData sheetId="36">
        <row r="6">
          <cell r="G6">
            <v>84292.36</v>
          </cell>
        </row>
      </sheetData>
      <sheetData sheetId="37">
        <row r="7">
          <cell r="G7">
            <v>18735.7</v>
          </cell>
        </row>
        <row r="8">
          <cell r="G8">
            <v>8050.8</v>
          </cell>
        </row>
      </sheetData>
      <sheetData sheetId="38">
        <row r="6">
          <cell r="G6">
            <v>59451.34</v>
          </cell>
        </row>
        <row r="7">
          <cell r="G7">
            <v>2054.4</v>
          </cell>
        </row>
        <row r="8">
          <cell r="G8">
            <v>5400</v>
          </cell>
        </row>
      </sheetData>
      <sheetData sheetId="39">
        <row r="6">
          <cell r="G6">
            <v>9632.1299999999992</v>
          </cell>
        </row>
      </sheetData>
      <sheetData sheetId="40">
        <row r="6">
          <cell r="E6">
            <v>0</v>
          </cell>
          <cell r="G6">
            <v>209289</v>
          </cell>
        </row>
        <row r="7">
          <cell r="E7">
            <v>0</v>
          </cell>
          <cell r="G7">
            <v>64000</v>
          </cell>
        </row>
        <row r="8">
          <cell r="E8">
            <v>2054.4</v>
          </cell>
          <cell r="G8">
            <v>0</v>
          </cell>
        </row>
        <row r="9">
          <cell r="E9">
            <v>1318.2</v>
          </cell>
          <cell r="G9">
            <v>0</v>
          </cell>
        </row>
        <row r="10">
          <cell r="E10">
            <v>1480.88</v>
          </cell>
          <cell r="G10">
            <v>0</v>
          </cell>
        </row>
        <row r="11">
          <cell r="E11">
            <v>6861</v>
          </cell>
          <cell r="G11">
            <v>233</v>
          </cell>
        </row>
      </sheetData>
      <sheetData sheetId="41">
        <row r="6">
          <cell r="G6">
            <v>1231.57</v>
          </cell>
        </row>
        <row r="7">
          <cell r="G7">
            <v>1318.2</v>
          </cell>
        </row>
      </sheetData>
      <sheetData sheetId="42">
        <row r="6">
          <cell r="E6">
            <v>0</v>
          </cell>
          <cell r="G6">
            <v>10155.68</v>
          </cell>
        </row>
        <row r="7">
          <cell r="E7">
            <v>0</v>
          </cell>
          <cell r="G7">
            <v>15957</v>
          </cell>
        </row>
        <row r="8">
          <cell r="E8">
            <v>233</v>
          </cell>
          <cell r="G8">
            <v>6861</v>
          </cell>
        </row>
      </sheetData>
      <sheetData sheetId="43">
        <row r="6">
          <cell r="G6">
            <v>33520</v>
          </cell>
        </row>
        <row r="7">
          <cell r="G7">
            <v>1480.88</v>
          </cell>
        </row>
        <row r="8">
          <cell r="G8">
            <v>800</v>
          </cell>
        </row>
      </sheetData>
      <sheetData sheetId="44">
        <row r="6">
          <cell r="G6">
            <v>7146.8</v>
          </cell>
        </row>
        <row r="7">
          <cell r="G7">
            <v>24393.49</v>
          </cell>
        </row>
      </sheetData>
      <sheetData sheetId="45">
        <row r="6">
          <cell r="G6">
            <v>17389</v>
          </cell>
        </row>
      </sheetData>
      <sheetData sheetId="46">
        <row r="6">
          <cell r="G6">
            <v>36039.040000000001</v>
          </cell>
        </row>
      </sheetData>
      <sheetData sheetId="47">
        <row r="6">
          <cell r="G6">
            <v>42576.1</v>
          </cell>
        </row>
      </sheetData>
      <sheetData sheetId="48">
        <row r="6">
          <cell r="G6">
            <v>62253.4</v>
          </cell>
        </row>
      </sheetData>
      <sheetData sheetId="49">
        <row r="6">
          <cell r="E6">
            <v>0</v>
          </cell>
          <cell r="G6">
            <v>14042</v>
          </cell>
        </row>
        <row r="7">
          <cell r="E7">
            <v>8050.8</v>
          </cell>
        </row>
        <row r="8">
          <cell r="E8">
            <v>5400</v>
          </cell>
        </row>
        <row r="9">
          <cell r="E9">
            <v>64000</v>
          </cell>
        </row>
        <row r="10">
          <cell r="E10">
            <v>15957</v>
          </cell>
        </row>
        <row r="11">
          <cell r="E11">
            <v>800</v>
          </cell>
        </row>
        <row r="12">
          <cell r="E12">
            <v>24393.49</v>
          </cell>
        </row>
        <row r="13">
          <cell r="E13">
            <v>42576.1</v>
          </cell>
        </row>
      </sheetData>
      <sheetData sheetId="50">
        <row r="6">
          <cell r="G6">
            <v>64951.63</v>
          </cell>
        </row>
      </sheetData>
      <sheetData sheetId="51">
        <row r="6">
          <cell r="G6">
            <v>29018.400000000001</v>
          </cell>
        </row>
      </sheetData>
      <sheetData sheetId="5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โรงพยาบาลนครพนม "/>
      <sheetName val="โรงพยาบาลปลาปาก"/>
      <sheetName val="โรงพยาบาลท่าอุเทน"/>
      <sheetName val="โรงพยาบาลบ้านแพง"/>
      <sheetName val="โรงพยาบาลนาทม"/>
      <sheetName val=" โรงพยาบาลเรณูนคร "/>
      <sheetName val="โรงพยาบาลนาแก"/>
      <sheetName val="โรงพยาบาลศรีสงคราม"/>
      <sheetName val="โรงพยาบาลนาหว้า"/>
      <sheetName val="โรงพยาบาลโพนสวรรค์"/>
      <sheetName val="โรงพยาบาลสมเด็จพระยุพราชธาตุพนม"/>
      <sheetName val="โรงพยาบาลวังยาง"/>
      <sheetName val="โรงพยาบาลบึงกาฬ "/>
      <sheetName val="โรงพยาบาลพรเจริญ"/>
      <sheetName val="โรงพยาบาลโซ่พิสัย"/>
      <sheetName val="โรงพยาบาลเซกา"/>
      <sheetName val="โรงพยาบาลปากคาด "/>
      <sheetName val="โรงพยาบาลบึงโขงหลง"/>
      <sheetName val="โรงพยาบาลศรีวิไล"/>
      <sheetName val="โรงพยาบาลบุ่งคล้า"/>
      <sheetName val="โรงพยาบาลเลย "/>
      <sheetName val="โรงพยาบาลนาด้วง"/>
      <sheetName val="โรงพยาบาลเชียงคาน "/>
      <sheetName val="โรงพยาบาลปากชม"/>
      <sheetName val="โรงพยาบาลนาแห้ว"/>
      <sheetName val="โรงพยาบาลภูเรือ"/>
      <sheetName val="โรงพยาบาลท่าลี่"/>
      <sheetName val="โรงพยาบาลวังสะพุง"/>
      <sheetName val="โรงพยาบาลภูกระดึง"/>
      <sheetName val="โรงพยาบาลภูหลวง"/>
      <sheetName val="โรงพยาบาลผาขาว"/>
      <sheetName val="รพ.สมเด็จพระยุพราชด่านซ้าย"/>
      <sheetName val="โรงพยาบาลเอราวัณ"/>
      <sheetName val="โรงพยาบาลหนองหิน "/>
      <sheetName val="โรงพยาบาลศูนย์สกลนคร"/>
      <sheetName val=" โรงพยาบาลกุสุมาลย์"/>
      <sheetName val="โรงพยาบาลกุดบาก"/>
      <sheetName val="โรงพยาบาลพระอาจารย์ฝั้นอาจาโร"/>
      <sheetName val="โรงพยาบาลพังโคน"/>
      <sheetName val="โรงพยาบาลวาริชภูมิ"/>
      <sheetName val="โรงพยาบาลนิคมน้ำอูน"/>
      <sheetName val="โรงพยาบาลวานรนิวาส"/>
      <sheetName val=" โรงพยาบาลคำตากล้า"/>
      <sheetName val="โรงพยาบาลบ้านม่วง"/>
      <sheetName val="โรงพยาบาลอากาศอำนวย"/>
      <sheetName val="โรงพยาบาลส่องดาว"/>
      <sheetName val="โรงพยาบาลเต่างอย"/>
      <sheetName val=" โรงพยาบาลโคกศรีสุพรรณ"/>
      <sheetName val="โรงพยาบาลเจริญศิลป์"/>
      <sheetName val="โรงพยาบาลโพนนาแก้ว"/>
      <sheetName val="โรงพยาบาลสว่างแดนดิน"/>
      <sheetName val="โรงพยาบาลพระอาจารย์แบน ธนากโร"/>
      <sheetName val="โรงพยาบาลหนองบัวลำภู"/>
      <sheetName val="โรงพยาบาลอุดรธานี"/>
      <sheetName val="สรุปไตรมาส4"/>
    </sheetNames>
    <sheetDataSet>
      <sheetData sheetId="0">
        <row r="6">
          <cell r="E6">
            <v>0</v>
          </cell>
          <cell r="G6">
            <v>31530.1</v>
          </cell>
        </row>
        <row r="7">
          <cell r="E7">
            <v>5364</v>
          </cell>
          <cell r="G7">
            <v>0</v>
          </cell>
        </row>
        <row r="8">
          <cell r="E8">
            <v>36352</v>
          </cell>
          <cell r="G8">
            <v>0</v>
          </cell>
        </row>
        <row r="9">
          <cell r="E9">
            <v>4118.59</v>
          </cell>
          <cell r="G9">
            <v>0</v>
          </cell>
        </row>
        <row r="10">
          <cell r="E10">
            <v>15369.45</v>
          </cell>
          <cell r="G10">
            <v>0</v>
          </cell>
        </row>
        <row r="11">
          <cell r="E11">
            <v>5391.06</v>
          </cell>
          <cell r="G11">
            <v>0</v>
          </cell>
        </row>
        <row r="12">
          <cell r="E12">
            <v>385.2</v>
          </cell>
          <cell r="G12">
            <v>0</v>
          </cell>
        </row>
        <row r="13">
          <cell r="E13">
            <v>7125.85</v>
          </cell>
          <cell r="G13">
            <v>0</v>
          </cell>
        </row>
        <row r="14">
          <cell r="E14">
            <v>13249.02</v>
          </cell>
          <cell r="G14">
            <v>0</v>
          </cell>
        </row>
        <row r="15">
          <cell r="E15">
            <v>32408.81</v>
          </cell>
          <cell r="G15">
            <v>0</v>
          </cell>
        </row>
        <row r="16">
          <cell r="E16">
            <v>3156</v>
          </cell>
          <cell r="G16">
            <v>0</v>
          </cell>
        </row>
        <row r="17">
          <cell r="E17">
            <v>6960.7</v>
          </cell>
          <cell r="G17">
            <v>0</v>
          </cell>
        </row>
      </sheetData>
      <sheetData sheetId="1">
        <row r="6">
          <cell r="G6">
            <v>5364</v>
          </cell>
        </row>
      </sheetData>
      <sheetData sheetId="2">
        <row r="6">
          <cell r="G6">
            <v>36352</v>
          </cell>
        </row>
      </sheetData>
      <sheetData sheetId="3">
        <row r="6">
          <cell r="G6">
            <v>4118.59</v>
          </cell>
        </row>
      </sheetData>
      <sheetData sheetId="4">
        <row r="6">
          <cell r="G6">
            <v>15369.45</v>
          </cell>
        </row>
      </sheetData>
      <sheetData sheetId="5">
        <row r="6">
          <cell r="G6">
            <v>5391.06</v>
          </cell>
        </row>
        <row r="7">
          <cell r="G7">
            <v>480</v>
          </cell>
        </row>
      </sheetData>
      <sheetData sheetId="6">
        <row r="6">
          <cell r="G6">
            <v>385.2</v>
          </cell>
        </row>
      </sheetData>
      <sheetData sheetId="7">
        <row r="6">
          <cell r="G6">
            <v>7125.85</v>
          </cell>
        </row>
      </sheetData>
      <sheetData sheetId="8">
        <row r="6">
          <cell r="G6">
            <v>13249.02</v>
          </cell>
        </row>
      </sheetData>
      <sheetData sheetId="9">
        <row r="6">
          <cell r="G6">
            <v>32408.81</v>
          </cell>
        </row>
      </sheetData>
      <sheetData sheetId="10">
        <row r="6">
          <cell r="G6">
            <v>3156</v>
          </cell>
        </row>
        <row r="7">
          <cell r="E7">
            <v>480</v>
          </cell>
        </row>
      </sheetData>
      <sheetData sheetId="11">
        <row r="6">
          <cell r="G6">
            <v>6960.7</v>
          </cell>
        </row>
      </sheetData>
      <sheetData sheetId="12">
        <row r="6">
          <cell r="E6">
            <v>0</v>
          </cell>
          <cell r="G6">
            <v>102909</v>
          </cell>
        </row>
        <row r="7">
          <cell r="E7">
            <v>16806.599999999999</v>
          </cell>
        </row>
        <row r="8">
          <cell r="E8">
            <v>33545.33</v>
          </cell>
        </row>
        <row r="9">
          <cell r="E9">
            <v>64099.47</v>
          </cell>
        </row>
        <row r="10">
          <cell r="E10">
            <v>77335.64</v>
          </cell>
        </row>
        <row r="11">
          <cell r="E11">
            <v>6238.92</v>
          </cell>
        </row>
        <row r="12">
          <cell r="E12">
            <v>16114.78</v>
          </cell>
        </row>
        <row r="13">
          <cell r="E13">
            <v>43250.18</v>
          </cell>
        </row>
      </sheetData>
      <sheetData sheetId="13">
        <row r="6">
          <cell r="G6">
            <v>16806.599999999999</v>
          </cell>
        </row>
      </sheetData>
      <sheetData sheetId="14">
        <row r="6">
          <cell r="G6">
            <v>33545.33</v>
          </cell>
        </row>
      </sheetData>
      <sheetData sheetId="15">
        <row r="6">
          <cell r="G6">
            <v>64099.47</v>
          </cell>
        </row>
      </sheetData>
      <sheetData sheetId="16">
        <row r="6">
          <cell r="G6">
            <v>77335.64</v>
          </cell>
        </row>
      </sheetData>
      <sheetData sheetId="17">
        <row r="6">
          <cell r="G6">
            <v>6238.92</v>
          </cell>
        </row>
      </sheetData>
      <sheetData sheetId="18">
        <row r="6">
          <cell r="G6">
            <v>16114.78</v>
          </cell>
        </row>
      </sheetData>
      <sheetData sheetId="19">
        <row r="6">
          <cell r="G6">
            <v>43250.18</v>
          </cell>
        </row>
      </sheetData>
      <sheetData sheetId="20">
        <row r="6">
          <cell r="E6">
            <v>51092.38</v>
          </cell>
        </row>
        <row r="7">
          <cell r="E7">
            <v>92981.8</v>
          </cell>
        </row>
        <row r="8">
          <cell r="E8">
            <v>56652.18</v>
          </cell>
        </row>
        <row r="9">
          <cell r="E9">
            <v>15717.06</v>
          </cell>
        </row>
        <row r="10">
          <cell r="E10">
            <v>14517</v>
          </cell>
        </row>
        <row r="11">
          <cell r="E11">
            <v>34761.78</v>
          </cell>
        </row>
        <row r="12">
          <cell r="E12">
            <v>42402.58</v>
          </cell>
        </row>
        <row r="13">
          <cell r="E13">
            <v>42037.279999999999</v>
          </cell>
        </row>
        <row r="14">
          <cell r="E14">
            <v>41227.15</v>
          </cell>
        </row>
        <row r="15">
          <cell r="E15">
            <v>42083.21</v>
          </cell>
        </row>
        <row r="16">
          <cell r="E16">
            <v>19539.400000000001</v>
          </cell>
        </row>
        <row r="17">
          <cell r="E17">
            <v>26480.62</v>
          </cell>
        </row>
        <row r="18">
          <cell r="E18">
            <v>34709.550000000003</v>
          </cell>
        </row>
      </sheetData>
      <sheetData sheetId="21">
        <row r="6">
          <cell r="G6">
            <v>51092.38</v>
          </cell>
        </row>
      </sheetData>
      <sheetData sheetId="22">
        <row r="6">
          <cell r="G6">
            <v>92981.8</v>
          </cell>
        </row>
      </sheetData>
      <sheetData sheetId="23">
        <row r="6">
          <cell r="G6">
            <v>56652.18</v>
          </cell>
        </row>
      </sheetData>
      <sheetData sheetId="24">
        <row r="6">
          <cell r="G6">
            <v>15717.06</v>
          </cell>
        </row>
      </sheetData>
      <sheetData sheetId="25">
        <row r="6">
          <cell r="G6">
            <v>14517</v>
          </cell>
        </row>
        <row r="7">
          <cell r="G7">
            <v>4284.79</v>
          </cell>
        </row>
      </sheetData>
      <sheetData sheetId="26">
        <row r="6">
          <cell r="G6">
            <v>34761.78</v>
          </cell>
        </row>
      </sheetData>
      <sheetData sheetId="27">
        <row r="6">
          <cell r="E6">
            <v>0</v>
          </cell>
          <cell r="G6">
            <v>42402.58</v>
          </cell>
        </row>
        <row r="7">
          <cell r="E7">
            <v>2016</v>
          </cell>
        </row>
        <row r="8">
          <cell r="E8">
            <v>1786.36</v>
          </cell>
        </row>
      </sheetData>
      <sheetData sheetId="28">
        <row r="6">
          <cell r="G6">
            <v>42037.279999999999</v>
          </cell>
        </row>
      </sheetData>
      <sheetData sheetId="29">
        <row r="6">
          <cell r="G6">
            <v>41227.15</v>
          </cell>
        </row>
        <row r="7">
          <cell r="G7">
            <v>2016</v>
          </cell>
        </row>
      </sheetData>
      <sheetData sheetId="30">
        <row r="6">
          <cell r="G6">
            <v>42083.21</v>
          </cell>
        </row>
        <row r="7">
          <cell r="E7">
            <v>12009.4</v>
          </cell>
        </row>
      </sheetData>
      <sheetData sheetId="31">
        <row r="6">
          <cell r="G6">
            <v>19539.400000000001</v>
          </cell>
        </row>
        <row r="7">
          <cell r="E7">
            <v>4284.79</v>
          </cell>
        </row>
      </sheetData>
      <sheetData sheetId="32">
        <row r="6">
          <cell r="G6">
            <v>26480.62</v>
          </cell>
        </row>
        <row r="7">
          <cell r="E7">
            <v>6250</v>
          </cell>
        </row>
      </sheetData>
      <sheetData sheetId="33">
        <row r="6">
          <cell r="G6">
            <v>34709.550000000003</v>
          </cell>
        </row>
        <row r="7">
          <cell r="G7">
            <v>1786.36</v>
          </cell>
        </row>
        <row r="8">
          <cell r="G8">
            <v>12009.4</v>
          </cell>
        </row>
        <row r="9">
          <cell r="G9">
            <v>6250</v>
          </cell>
        </row>
      </sheetData>
      <sheetData sheetId="34">
        <row r="6">
          <cell r="E6">
            <v>11250</v>
          </cell>
          <cell r="G6">
            <v>0</v>
          </cell>
        </row>
        <row r="7">
          <cell r="E7">
            <v>2000.47</v>
          </cell>
          <cell r="G7">
            <v>0</v>
          </cell>
        </row>
        <row r="8">
          <cell r="E8">
            <v>31530.1</v>
          </cell>
          <cell r="G8">
            <v>0</v>
          </cell>
        </row>
        <row r="9">
          <cell r="E9">
            <v>102909</v>
          </cell>
          <cell r="G9">
            <v>0</v>
          </cell>
        </row>
        <row r="10">
          <cell r="E10">
            <v>18659.830000000002</v>
          </cell>
          <cell r="G10">
            <v>0</v>
          </cell>
        </row>
        <row r="11">
          <cell r="E11">
            <v>27960.5</v>
          </cell>
          <cell r="G11">
            <v>0</v>
          </cell>
        </row>
        <row r="12">
          <cell r="E12">
            <v>17306.900000000001</v>
          </cell>
          <cell r="G12">
            <v>0</v>
          </cell>
        </row>
        <row r="13">
          <cell r="E13">
            <v>8624.2000000000007</v>
          </cell>
          <cell r="G13">
            <v>0</v>
          </cell>
        </row>
        <row r="14">
          <cell r="E14">
            <v>47590.26</v>
          </cell>
          <cell r="G14">
            <v>0</v>
          </cell>
        </row>
        <row r="15">
          <cell r="E15">
            <v>21875.75</v>
          </cell>
          <cell r="G15">
            <v>0</v>
          </cell>
        </row>
        <row r="16">
          <cell r="E16">
            <v>5364.14</v>
          </cell>
          <cell r="G16">
            <v>0</v>
          </cell>
        </row>
        <row r="17">
          <cell r="E17">
            <v>7062</v>
          </cell>
          <cell r="G17">
            <v>0</v>
          </cell>
        </row>
        <row r="18">
          <cell r="E18">
            <v>22674.25</v>
          </cell>
          <cell r="G18">
            <v>0</v>
          </cell>
        </row>
        <row r="19">
          <cell r="E19">
            <v>2724</v>
          </cell>
          <cell r="G19">
            <v>0</v>
          </cell>
        </row>
        <row r="20">
          <cell r="E20">
            <v>8365.5</v>
          </cell>
          <cell r="G20">
            <v>0</v>
          </cell>
        </row>
        <row r="21">
          <cell r="E21">
            <v>80968.850000000006</v>
          </cell>
          <cell r="G21">
            <v>0</v>
          </cell>
        </row>
        <row r="22">
          <cell r="E22">
            <v>749</v>
          </cell>
          <cell r="G22">
            <v>0</v>
          </cell>
        </row>
        <row r="23">
          <cell r="E23">
            <v>55761.8</v>
          </cell>
          <cell r="G23">
            <v>0</v>
          </cell>
        </row>
        <row r="24">
          <cell r="E24">
            <v>55733.5</v>
          </cell>
          <cell r="G24">
            <v>0</v>
          </cell>
        </row>
        <row r="25">
          <cell r="E25">
            <v>55281.06</v>
          </cell>
          <cell r="G25">
            <v>0</v>
          </cell>
        </row>
        <row r="26">
          <cell r="E26">
            <v>51610.52</v>
          </cell>
          <cell r="G26">
            <v>2700</v>
          </cell>
        </row>
      </sheetData>
      <sheetData sheetId="35">
        <row r="6">
          <cell r="G6">
            <v>18659.830000000002</v>
          </cell>
        </row>
      </sheetData>
      <sheetData sheetId="36">
        <row r="6">
          <cell r="G6">
            <v>27960.5</v>
          </cell>
        </row>
      </sheetData>
      <sheetData sheetId="37">
        <row r="6">
          <cell r="G6">
            <v>17306.900000000001</v>
          </cell>
        </row>
      </sheetData>
      <sheetData sheetId="38">
        <row r="6">
          <cell r="G6">
            <v>8624.2000000000007</v>
          </cell>
        </row>
        <row r="7">
          <cell r="G7">
            <v>9500</v>
          </cell>
        </row>
      </sheetData>
      <sheetData sheetId="39">
        <row r="6">
          <cell r="G6">
            <v>47590.26</v>
          </cell>
        </row>
        <row r="7">
          <cell r="G7">
            <v>740</v>
          </cell>
        </row>
      </sheetData>
      <sheetData sheetId="40">
        <row r="6">
          <cell r="G6">
            <v>21875.75</v>
          </cell>
        </row>
      </sheetData>
      <sheetData sheetId="41">
        <row r="6">
          <cell r="E6">
            <v>14788.42</v>
          </cell>
          <cell r="G6">
            <v>0</v>
          </cell>
        </row>
        <row r="7">
          <cell r="E7">
            <v>2700</v>
          </cell>
          <cell r="G7">
            <v>51610.52</v>
          </cell>
        </row>
        <row r="8">
          <cell r="E8">
            <v>1294.7</v>
          </cell>
          <cell r="G8">
            <v>960</v>
          </cell>
        </row>
        <row r="9">
          <cell r="E9">
            <v>5027.2</v>
          </cell>
          <cell r="G9">
            <v>0</v>
          </cell>
        </row>
      </sheetData>
      <sheetData sheetId="42">
        <row r="6">
          <cell r="G6">
            <v>5364.14</v>
          </cell>
        </row>
        <row r="7">
          <cell r="G7">
            <v>599.20000000000005</v>
          </cell>
        </row>
      </sheetData>
      <sheetData sheetId="43">
        <row r="6">
          <cell r="E6">
            <v>0</v>
          </cell>
          <cell r="G6">
            <v>7062</v>
          </cell>
        </row>
        <row r="7">
          <cell r="E7">
            <v>0</v>
          </cell>
          <cell r="G7">
            <v>12873.78</v>
          </cell>
        </row>
        <row r="8">
          <cell r="E8">
            <v>960</v>
          </cell>
          <cell r="G8">
            <v>1294.7</v>
          </cell>
        </row>
        <row r="9">
          <cell r="E9">
            <v>599.20000000000005</v>
          </cell>
          <cell r="G9">
            <v>0</v>
          </cell>
        </row>
      </sheetData>
      <sheetData sheetId="44">
        <row r="6">
          <cell r="G6">
            <v>22674.25</v>
          </cell>
        </row>
        <row r="7">
          <cell r="G7">
            <v>14788.42</v>
          </cell>
        </row>
      </sheetData>
      <sheetData sheetId="45">
        <row r="6">
          <cell r="G6">
            <v>2724</v>
          </cell>
        </row>
        <row r="7">
          <cell r="G7">
            <v>34802.57</v>
          </cell>
        </row>
      </sheetData>
      <sheetData sheetId="46">
        <row r="6">
          <cell r="G6">
            <v>8365.5</v>
          </cell>
        </row>
      </sheetData>
      <sheetData sheetId="47">
        <row r="6">
          <cell r="G6">
            <v>80968.850000000006</v>
          </cell>
        </row>
      </sheetData>
      <sheetData sheetId="48">
        <row r="6">
          <cell r="G6">
            <v>749</v>
          </cell>
        </row>
        <row r="7">
          <cell r="G7">
            <v>22641.83</v>
          </cell>
        </row>
      </sheetData>
      <sheetData sheetId="49">
        <row r="6">
          <cell r="G6">
            <v>55761.8</v>
          </cell>
        </row>
      </sheetData>
      <sheetData sheetId="50">
        <row r="6">
          <cell r="E6">
            <v>0</v>
          </cell>
          <cell r="G6">
            <v>55733.5</v>
          </cell>
        </row>
        <row r="7">
          <cell r="E7">
            <v>9500</v>
          </cell>
          <cell r="G7">
            <v>0</v>
          </cell>
        </row>
        <row r="8">
          <cell r="E8">
            <v>740</v>
          </cell>
          <cell r="G8">
            <v>0</v>
          </cell>
        </row>
        <row r="9">
          <cell r="E9">
            <v>12873.78</v>
          </cell>
          <cell r="G9">
            <v>0</v>
          </cell>
        </row>
        <row r="10">
          <cell r="E10">
            <v>34802.57</v>
          </cell>
          <cell r="G10">
            <v>0</v>
          </cell>
        </row>
        <row r="11">
          <cell r="E11">
            <v>22641.83</v>
          </cell>
          <cell r="G11">
            <v>0</v>
          </cell>
        </row>
        <row r="12">
          <cell r="E12">
            <v>0</v>
          </cell>
          <cell r="G12">
            <v>5027.2</v>
          </cell>
        </row>
      </sheetData>
      <sheetData sheetId="51">
        <row r="6">
          <cell r="G6">
            <v>55281.06</v>
          </cell>
        </row>
      </sheetData>
      <sheetData sheetId="52">
        <row r="6">
          <cell r="G6">
            <v>2000.47</v>
          </cell>
        </row>
      </sheetData>
      <sheetData sheetId="53">
        <row r="6">
          <cell r="G6">
            <v>11250</v>
          </cell>
        </row>
      </sheetData>
      <sheetData sheetId="5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B187B-27EB-49EB-8F46-C11640D2A574}">
  <sheetPr>
    <pageSetUpPr fitToPage="1"/>
  </sheetPr>
  <dimension ref="A1:M14"/>
  <sheetViews>
    <sheetView tabSelected="1" zoomScale="76" zoomScaleNormal="76" workbookViewId="0">
      <selection activeCell="K13" sqref="K13"/>
    </sheetView>
  </sheetViews>
  <sheetFormatPr defaultRowHeight="16.2" customHeight="1" x14ac:dyDescent="0.25"/>
  <cols>
    <col min="1" max="1" width="7.8984375" style="28" customWidth="1"/>
    <col min="2" max="2" width="13.296875" style="17" customWidth="1"/>
    <col min="3" max="6" width="15.09765625" style="29" customWidth="1"/>
    <col min="7" max="7" width="15.09765625" style="30" customWidth="1"/>
    <col min="8" max="11" width="15.09765625" style="29" customWidth="1"/>
    <col min="12" max="12" width="15.09765625" style="30" customWidth="1"/>
    <col min="13" max="13" width="15.09765625" customWidth="1"/>
  </cols>
  <sheetData>
    <row r="1" spans="1:13" ht="19.2" customHeight="1" x14ac:dyDescent="0.35">
      <c r="A1" s="1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6.2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2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7" customFormat="1" ht="16.2" customHeight="1" x14ac:dyDescent="0.25">
      <c r="A4" s="3" t="s">
        <v>3</v>
      </c>
      <c r="B4" s="4" t="s">
        <v>4</v>
      </c>
      <c r="C4" s="3" t="s">
        <v>7</v>
      </c>
      <c r="D4" s="3"/>
      <c r="E4" s="3"/>
      <c r="F4" s="3"/>
      <c r="G4" s="3"/>
      <c r="H4" s="3" t="s">
        <v>8</v>
      </c>
      <c r="I4" s="5"/>
      <c r="J4" s="5"/>
      <c r="K4" s="5"/>
      <c r="L4" s="5"/>
      <c r="M4" s="6" t="s">
        <v>9</v>
      </c>
    </row>
    <row r="5" spans="1:13" s="7" customFormat="1" ht="16.2" customHeight="1" x14ac:dyDescent="0.25">
      <c r="A5" s="3"/>
      <c r="B5" s="4"/>
      <c r="C5" s="8" t="s">
        <v>81</v>
      </c>
      <c r="D5" s="8" t="s">
        <v>82</v>
      </c>
      <c r="E5" s="8" t="s">
        <v>83</v>
      </c>
      <c r="F5" s="8" t="s">
        <v>84</v>
      </c>
      <c r="G5" s="8" t="s">
        <v>11</v>
      </c>
      <c r="H5" s="8" t="s">
        <v>81</v>
      </c>
      <c r="I5" s="8" t="s">
        <v>82</v>
      </c>
      <c r="J5" s="8" t="s">
        <v>83</v>
      </c>
      <c r="K5" s="8" t="s">
        <v>84</v>
      </c>
      <c r="L5" s="8" t="s">
        <v>11</v>
      </c>
      <c r="M5" s="63"/>
    </row>
    <row r="6" spans="1:13" ht="16.2" customHeight="1" x14ac:dyDescent="0.25">
      <c r="A6" s="64">
        <v>1</v>
      </c>
      <c r="B6" s="65" t="s">
        <v>13</v>
      </c>
      <c r="C6" s="68">
        <f>+สรุปไตรมาส1!F18</f>
        <v>306678.87</v>
      </c>
      <c r="D6" s="68">
        <f>+สรุปไตรมาส2!F18</f>
        <v>263819.03999999998</v>
      </c>
      <c r="E6" s="68">
        <f>+สรุปไตรมาส3!F18</f>
        <v>398970.3</v>
      </c>
      <c r="F6" s="68">
        <f>+สรุปไตรมาส4!F18</f>
        <v>130360.68</v>
      </c>
      <c r="G6" s="68">
        <f>SUM(C6:F6)</f>
        <v>1099828.8899999999</v>
      </c>
      <c r="H6" s="68">
        <f>+สรุปไตรมาส1!H18</f>
        <v>333578.67</v>
      </c>
      <c r="I6" s="68">
        <f>+สรุปไตรมาส2!H18</f>
        <v>413641.12</v>
      </c>
      <c r="J6" s="68">
        <f>+สรุปไตรมาส3!H18</f>
        <v>398970.3</v>
      </c>
      <c r="K6" s="68">
        <f>+สรุปไตรมาส4!H18</f>
        <v>161890.78000000003</v>
      </c>
      <c r="L6" s="68">
        <f>SUM(H6:K6)</f>
        <v>1308080.8700000001</v>
      </c>
      <c r="M6" s="68">
        <f>+G6-L6</f>
        <v>-208251.98000000021</v>
      </c>
    </row>
    <row r="7" spans="1:13" ht="16.2" customHeight="1" x14ac:dyDescent="0.25">
      <c r="A7" s="64">
        <v>2</v>
      </c>
      <c r="B7" s="65" t="s">
        <v>26</v>
      </c>
      <c r="C7" s="68">
        <f>+สรุปไตรมาส1!F27</f>
        <v>177684.73</v>
      </c>
      <c r="D7" s="68">
        <f>+สรุปไตรมาส2!F27</f>
        <v>122815.51999999999</v>
      </c>
      <c r="E7" s="68">
        <f>+สรุปไตรมาส3!F26</f>
        <v>138039.91</v>
      </c>
      <c r="F7" s="68">
        <f>+สรุปไตรมาส4!F27</f>
        <v>257390.91999999998</v>
      </c>
      <c r="G7" s="68">
        <f t="shared" ref="G7:G12" si="0">SUM(C7:F7)</f>
        <v>695931.08000000007</v>
      </c>
      <c r="H7" s="68">
        <f>+สรุปไตรมาส1!H27</f>
        <v>281403.73</v>
      </c>
      <c r="I7" s="68">
        <f>+สรุปไตรมาส2!H27</f>
        <v>266056.52</v>
      </c>
      <c r="J7" s="68">
        <f>+สรุปไตรมาส3!H26</f>
        <v>211929.05000000002</v>
      </c>
      <c r="K7" s="68">
        <f>+สรุปไตรมาส4!H27</f>
        <v>360299.92</v>
      </c>
      <c r="L7" s="68">
        <f t="shared" ref="L7:L13" si="1">SUM(H7:K7)</f>
        <v>1119689.22</v>
      </c>
      <c r="M7" s="68">
        <f t="shared" ref="M7:M13" si="2">+G7-L7</f>
        <v>-423758.1399999999</v>
      </c>
    </row>
    <row r="8" spans="1:13" ht="16.2" customHeight="1" x14ac:dyDescent="0.25">
      <c r="A8" s="64">
        <v>3</v>
      </c>
      <c r="B8" s="65" t="s">
        <v>35</v>
      </c>
      <c r="C8" s="68">
        <f>+สรุปไตรมาส1!F42</f>
        <v>443313.73</v>
      </c>
      <c r="D8" s="68">
        <f>+สรุปไตรมาส2!F42</f>
        <v>583520.99000000011</v>
      </c>
      <c r="E8" s="68">
        <f>+สรุปไตรมาส3!F41</f>
        <v>530343.21999999986</v>
      </c>
      <c r="F8" s="68">
        <f>+สรุปไตรมาส4!F42</f>
        <v>540548.54</v>
      </c>
      <c r="G8" s="68">
        <f t="shared" si="0"/>
        <v>2097726.48</v>
      </c>
      <c r="H8" s="68">
        <f>+สรุปไตรมาส1!H42</f>
        <v>443313.73</v>
      </c>
      <c r="I8" s="68">
        <f>+สรุปไตรมาส2!H42</f>
        <v>583520.99</v>
      </c>
      <c r="J8" s="68">
        <f>+สรุปไตรมาส3!H41</f>
        <v>530343.22</v>
      </c>
      <c r="K8" s="68">
        <f>+สรุปไตรมาส4!H42</f>
        <v>540548.54</v>
      </c>
      <c r="L8" s="68">
        <f t="shared" si="1"/>
        <v>2097726.48</v>
      </c>
      <c r="M8" s="68">
        <f t="shared" si="2"/>
        <v>0</v>
      </c>
    </row>
    <row r="9" spans="1:13" ht="16.2" customHeight="1" x14ac:dyDescent="0.25">
      <c r="A9" s="64">
        <v>4</v>
      </c>
      <c r="B9" s="65" t="s">
        <v>50</v>
      </c>
      <c r="C9" s="68">
        <f>+สรุปไตรมาส1!F61</f>
        <v>786864</v>
      </c>
      <c r="D9" s="68">
        <f>+สรุปไตรมาส2!F61</f>
        <v>973044.81999999983</v>
      </c>
      <c r="E9" s="68">
        <f>+สรุปไตรมาส3!F60</f>
        <v>975527.07000000007</v>
      </c>
      <c r="F9" s="68">
        <f>+สรุปไตรมาส4!F61</f>
        <v>741929.33000000007</v>
      </c>
      <c r="G9" s="68">
        <f t="shared" si="0"/>
        <v>3477365.2199999997</v>
      </c>
      <c r="H9" s="68">
        <f>+สรุปไตรมาส1!H61</f>
        <v>656245.19999999995</v>
      </c>
      <c r="I9" s="68">
        <f>+สรุปไตรมาส2!H61</f>
        <v>676078.36999999988</v>
      </c>
      <c r="J9" s="68">
        <f>+สรุปไตรมาส3!H60</f>
        <v>872619.53000000014</v>
      </c>
      <c r="K9" s="68">
        <f>+สรุปไตรมาส4!H61</f>
        <v>594239.76</v>
      </c>
      <c r="L9" s="68">
        <f t="shared" si="1"/>
        <v>2799182.8600000003</v>
      </c>
      <c r="M9" s="68">
        <f t="shared" si="2"/>
        <v>678182.3599999994</v>
      </c>
    </row>
    <row r="10" spans="1:13" ht="16.2" customHeight="1" x14ac:dyDescent="0.25">
      <c r="A10" s="64">
        <v>5</v>
      </c>
      <c r="B10" s="65" t="s">
        <v>72</v>
      </c>
      <c r="C10" s="68">
        <v>0</v>
      </c>
      <c r="D10" s="68">
        <f>+สรุปไตรมาส2!F63</f>
        <v>0</v>
      </c>
      <c r="E10" s="68">
        <v>0</v>
      </c>
      <c r="F10" s="68">
        <f>+สรุปไตรมาส4!F63</f>
        <v>0</v>
      </c>
      <c r="G10" s="68">
        <f t="shared" si="0"/>
        <v>0</v>
      </c>
      <c r="H10" s="68">
        <v>0</v>
      </c>
      <c r="I10" s="68">
        <f>+สรุปไตรมาส2!H63</f>
        <v>3903.37</v>
      </c>
      <c r="J10" s="68">
        <v>0</v>
      </c>
      <c r="K10" s="68">
        <f>+สรุปไตรมาส4!H63</f>
        <v>2000.47</v>
      </c>
      <c r="L10" s="68">
        <f t="shared" si="1"/>
        <v>5903.84</v>
      </c>
      <c r="M10" s="68">
        <f t="shared" si="2"/>
        <v>-5903.84</v>
      </c>
    </row>
    <row r="11" spans="1:13" ht="16.2" customHeight="1" x14ac:dyDescent="0.25">
      <c r="A11" s="64">
        <v>6</v>
      </c>
      <c r="B11" s="65" t="s">
        <v>76</v>
      </c>
      <c r="C11" s="68">
        <v>0</v>
      </c>
      <c r="D11" s="68">
        <v>0</v>
      </c>
      <c r="E11" s="68">
        <v>0</v>
      </c>
      <c r="F11" s="68">
        <f>+สรุปไตรมาส4!F65</f>
        <v>0</v>
      </c>
      <c r="G11" s="68">
        <f t="shared" si="0"/>
        <v>0</v>
      </c>
      <c r="H11" s="68">
        <v>0</v>
      </c>
      <c r="I11" s="68">
        <v>0</v>
      </c>
      <c r="J11" s="68">
        <f>+สรุปไตรมาส3!H62</f>
        <v>29018.400000000001</v>
      </c>
      <c r="K11" s="68">
        <f>+สรุปไตรมาส4!H65</f>
        <v>11250</v>
      </c>
      <c r="L11" s="68">
        <f t="shared" si="1"/>
        <v>40268.400000000001</v>
      </c>
      <c r="M11" s="68">
        <f t="shared" si="2"/>
        <v>-40268.400000000001</v>
      </c>
    </row>
    <row r="12" spans="1:13" ht="16.2" customHeight="1" x14ac:dyDescent="0.25">
      <c r="A12" s="64">
        <v>7</v>
      </c>
      <c r="B12" s="65" t="s">
        <v>85</v>
      </c>
      <c r="C12" s="68">
        <v>0</v>
      </c>
      <c r="D12" s="68">
        <v>0</v>
      </c>
      <c r="E12" s="68">
        <v>0</v>
      </c>
      <c r="F12" s="68">
        <v>0</v>
      </c>
      <c r="G12" s="68">
        <f t="shared" si="0"/>
        <v>0</v>
      </c>
      <c r="H12" s="68">
        <v>0</v>
      </c>
      <c r="I12" s="68">
        <v>0</v>
      </c>
      <c r="J12" s="68">
        <v>0</v>
      </c>
      <c r="K12" s="68">
        <v>0</v>
      </c>
      <c r="L12" s="68">
        <f t="shared" si="1"/>
        <v>0</v>
      </c>
      <c r="M12" s="68">
        <f t="shared" si="2"/>
        <v>0</v>
      </c>
    </row>
    <row r="13" spans="1:13" ht="16.2" customHeight="1" x14ac:dyDescent="0.25">
      <c r="A13" s="66" t="s">
        <v>86</v>
      </c>
      <c r="B13" s="67"/>
      <c r="C13" s="69">
        <f>SUM(C6:C12)</f>
        <v>1714541.33</v>
      </c>
      <c r="D13" s="69">
        <f t="shared" ref="D13:F13" si="3">SUM(D6:D12)</f>
        <v>1943200.3699999999</v>
      </c>
      <c r="E13" s="69">
        <f t="shared" si="3"/>
        <v>2042880.4999999998</v>
      </c>
      <c r="F13" s="69">
        <f t="shared" si="3"/>
        <v>1670229.4700000002</v>
      </c>
      <c r="G13" s="69">
        <f>SUM(C13:F13)</f>
        <v>7370851.6699999999</v>
      </c>
      <c r="H13" s="69">
        <f>SUM(H6:H12)</f>
        <v>1714541.3299999998</v>
      </c>
      <c r="I13" s="69">
        <f t="shared" ref="I13:K13" si="4">SUM(I6:I12)</f>
        <v>1943200.3699999999</v>
      </c>
      <c r="J13" s="69">
        <f t="shared" si="4"/>
        <v>2042880.5</v>
      </c>
      <c r="K13" s="69">
        <f t="shared" si="4"/>
        <v>1670229.47</v>
      </c>
      <c r="L13" s="69">
        <f t="shared" si="1"/>
        <v>7370851.669999999</v>
      </c>
      <c r="M13" s="68">
        <f t="shared" si="2"/>
        <v>0</v>
      </c>
    </row>
    <row r="14" spans="1:13" ht="16.2" customHeight="1" x14ac:dyDescent="0.25">
      <c r="L14"/>
    </row>
  </sheetData>
  <mergeCells count="8">
    <mergeCell ref="A13:B13"/>
    <mergeCell ref="A1:M1"/>
    <mergeCell ref="A2:M2"/>
    <mergeCell ref="A3:M3"/>
    <mergeCell ref="A4:A5"/>
    <mergeCell ref="B4:B5"/>
    <mergeCell ref="C4:G4"/>
    <mergeCell ref="H4:L4"/>
  </mergeCells>
  <phoneticPr fontId="5" type="noConversion"/>
  <pageMargins left="0.23622047244094491" right="0.23622047244094491" top="0.74803149606299213" bottom="0.59055118110236227" header="0.31496062992125984" footer="0.31496062992125984"/>
  <pageSetup paperSize="9" scale="71" orientation="landscape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B5B4E-AABE-4BE4-9B6E-4DDC57F106DA}">
  <dimension ref="A1:I66"/>
  <sheetViews>
    <sheetView topLeftCell="A46" zoomScale="83" zoomScaleNormal="83" workbookViewId="0">
      <selection activeCell="D40" sqref="D40"/>
    </sheetView>
  </sheetViews>
  <sheetFormatPr defaultRowHeight="16.2" customHeight="1" x14ac:dyDescent="0.25"/>
  <cols>
    <col min="1" max="1" width="5.8984375" style="28" customWidth="1"/>
    <col min="2" max="2" width="7.5" style="17" customWidth="1"/>
    <col min="3" max="3" width="7.19921875" style="17" customWidth="1"/>
    <col min="4" max="4" width="31.796875" style="17" customWidth="1"/>
    <col min="5" max="5" width="10.69921875" style="29" customWidth="1"/>
    <col min="6" max="6" width="15.09765625" style="30" customWidth="1"/>
    <col min="7" max="7" width="11" style="29" customWidth="1"/>
    <col min="8" max="8" width="14.5" style="30" customWidth="1"/>
    <col min="9" max="9" width="12.8984375" customWidth="1"/>
  </cols>
  <sheetData>
    <row r="1" spans="1:9" ht="19.2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6.2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6.2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9" s="7" customFormat="1" ht="16.2" customHeight="1" x14ac:dyDescent="0.25">
      <c r="A4" s="3" t="s">
        <v>3</v>
      </c>
      <c r="B4" s="4" t="s">
        <v>4</v>
      </c>
      <c r="C4" s="4" t="s">
        <v>5</v>
      </c>
      <c r="D4" s="4" t="s">
        <v>6</v>
      </c>
      <c r="E4" s="3" t="s">
        <v>7</v>
      </c>
      <c r="F4" s="3"/>
      <c r="G4" s="3" t="s">
        <v>8</v>
      </c>
      <c r="H4" s="5"/>
      <c r="I4" s="6" t="s">
        <v>9</v>
      </c>
    </row>
    <row r="5" spans="1:9" s="7" customFormat="1" ht="33" customHeight="1" x14ac:dyDescent="0.25">
      <c r="A5" s="3"/>
      <c r="B5" s="4"/>
      <c r="C5" s="4"/>
      <c r="D5" s="4"/>
      <c r="E5" s="8" t="s">
        <v>10</v>
      </c>
      <c r="F5" s="8" t="s">
        <v>11</v>
      </c>
      <c r="G5" s="8" t="s">
        <v>10</v>
      </c>
      <c r="H5" s="9" t="s">
        <v>11</v>
      </c>
      <c r="I5" s="10" t="s">
        <v>12</v>
      </c>
    </row>
    <row r="6" spans="1:9" ht="16.2" customHeight="1" x14ac:dyDescent="0.25">
      <c r="A6" s="11">
        <v>1</v>
      </c>
      <c r="B6" s="12" t="s">
        <v>13</v>
      </c>
      <c r="C6" s="12">
        <v>10711</v>
      </c>
      <c r="D6" s="12" t="s">
        <v>14</v>
      </c>
      <c r="E6" s="13">
        <v>11</v>
      </c>
      <c r="F6" s="14">
        <f>SUM([1]โรงพยาบาลนครพนม!E6:E17)</f>
        <v>276680.23</v>
      </c>
      <c r="G6" s="13">
        <v>1</v>
      </c>
      <c r="H6" s="15">
        <f>SUM([1]โรงพยาบาลนครพนม!G6:G17)</f>
        <v>26899.8</v>
      </c>
      <c r="I6" s="16">
        <f t="shared" ref="I6:I17" si="0">+F6-H6</f>
        <v>249780.43</v>
      </c>
    </row>
    <row r="7" spans="1:9" ht="16.2" customHeight="1" x14ac:dyDescent="0.25">
      <c r="A7" s="11">
        <v>2</v>
      </c>
      <c r="B7" s="12" t="s">
        <v>13</v>
      </c>
      <c r="C7" s="12">
        <v>11104</v>
      </c>
      <c r="D7" s="17" t="s">
        <v>15</v>
      </c>
      <c r="E7" s="13">
        <v>0</v>
      </c>
      <c r="F7" s="14">
        <v>0</v>
      </c>
      <c r="G7" s="13">
        <v>2</v>
      </c>
      <c r="H7" s="15">
        <f>+SUM([1]โรงพยาบาลปลาปา!G6:G7)</f>
        <v>17448.940000000002</v>
      </c>
      <c r="I7" s="16">
        <f t="shared" si="0"/>
        <v>-17448.940000000002</v>
      </c>
    </row>
    <row r="8" spans="1:9" ht="16.2" customHeight="1" x14ac:dyDescent="0.25">
      <c r="A8" s="11">
        <v>3</v>
      </c>
      <c r="B8" s="12" t="s">
        <v>13</v>
      </c>
      <c r="C8" s="12">
        <v>11105</v>
      </c>
      <c r="D8" s="12" t="s">
        <v>16</v>
      </c>
      <c r="E8" s="13">
        <v>0</v>
      </c>
      <c r="F8" s="14">
        <v>0</v>
      </c>
      <c r="G8" s="13">
        <v>1</v>
      </c>
      <c r="H8" s="15">
        <f>+[1]โรงพยาบาลท่าอุเทน!G6</f>
        <v>76141.350000000006</v>
      </c>
      <c r="I8" s="16">
        <f t="shared" si="0"/>
        <v>-76141.350000000006</v>
      </c>
    </row>
    <row r="9" spans="1:9" ht="16.2" customHeight="1" x14ac:dyDescent="0.25">
      <c r="A9" s="11">
        <v>4</v>
      </c>
      <c r="B9" s="12" t="s">
        <v>13</v>
      </c>
      <c r="C9" s="12">
        <v>11106</v>
      </c>
      <c r="D9" s="12" t="s">
        <v>17</v>
      </c>
      <c r="E9" s="13">
        <v>0</v>
      </c>
      <c r="F9" s="14">
        <v>0</v>
      </c>
      <c r="G9" s="13">
        <v>1</v>
      </c>
      <c r="H9" s="15">
        <f>+[1]โรงพยาบาลบ้านแพง!G6</f>
        <v>21025.71</v>
      </c>
      <c r="I9" s="16">
        <f t="shared" si="0"/>
        <v>-21025.71</v>
      </c>
    </row>
    <row r="10" spans="1:9" ht="16.2" customHeight="1" x14ac:dyDescent="0.25">
      <c r="A10" s="11">
        <v>5</v>
      </c>
      <c r="B10" s="12" t="s">
        <v>13</v>
      </c>
      <c r="C10" s="12">
        <v>11107</v>
      </c>
      <c r="D10" s="12" t="s">
        <v>18</v>
      </c>
      <c r="E10" s="13">
        <v>0</v>
      </c>
      <c r="F10" s="14">
        <v>0</v>
      </c>
      <c r="G10" s="13">
        <v>1</v>
      </c>
      <c r="H10" s="15">
        <f>+[1]โรงพยาบาลนาทม!G6</f>
        <v>38188.550000000003</v>
      </c>
      <c r="I10" s="16">
        <f t="shared" si="0"/>
        <v>-38188.550000000003</v>
      </c>
    </row>
    <row r="11" spans="1:9" ht="16.2" customHeight="1" x14ac:dyDescent="0.25">
      <c r="A11" s="11">
        <v>6</v>
      </c>
      <c r="B11" s="12" t="s">
        <v>13</v>
      </c>
      <c r="C11" s="12">
        <v>11108</v>
      </c>
      <c r="D11" s="12" t="s">
        <v>19</v>
      </c>
      <c r="E11" s="13">
        <v>3</v>
      </c>
      <c r="F11" s="14">
        <f>SUM([1]โรงพยาบาลเรณูนคร!E6:E9)</f>
        <v>16223.84</v>
      </c>
      <c r="G11" s="13">
        <v>2</v>
      </c>
      <c r="H11" s="15">
        <f>SUM([1]โรงพยาบาลเรณูนคร!G6:G9)</f>
        <v>29788.69</v>
      </c>
      <c r="I11" s="16">
        <f t="shared" si="0"/>
        <v>-13564.849999999999</v>
      </c>
    </row>
    <row r="12" spans="1:9" ht="16.2" customHeight="1" x14ac:dyDescent="0.25">
      <c r="A12" s="11">
        <v>7</v>
      </c>
      <c r="B12" s="12" t="s">
        <v>13</v>
      </c>
      <c r="C12" s="12">
        <v>11109</v>
      </c>
      <c r="D12" s="12" t="s">
        <v>20</v>
      </c>
      <c r="E12" s="13">
        <v>0</v>
      </c>
      <c r="F12" s="14">
        <v>0</v>
      </c>
      <c r="G12" s="13">
        <v>1</v>
      </c>
      <c r="H12" s="15">
        <f>+[1]โรงพยาบาลนาแก!G6</f>
        <v>11771.9</v>
      </c>
      <c r="I12" s="16">
        <f t="shared" si="0"/>
        <v>-11771.9</v>
      </c>
    </row>
    <row r="13" spans="1:9" ht="16.2" customHeight="1" x14ac:dyDescent="0.25">
      <c r="A13" s="11">
        <v>8</v>
      </c>
      <c r="B13" s="12" t="s">
        <v>13</v>
      </c>
      <c r="C13" s="12">
        <v>11110</v>
      </c>
      <c r="D13" s="12" t="s">
        <v>21</v>
      </c>
      <c r="E13" s="13">
        <v>0</v>
      </c>
      <c r="F13" s="14">
        <v>0</v>
      </c>
      <c r="G13" s="13">
        <v>1</v>
      </c>
      <c r="H13" s="15">
        <f>+[1]โรงพยาบาลศรีสงคราม!G6</f>
        <v>24748.240000000002</v>
      </c>
      <c r="I13" s="16">
        <f t="shared" si="0"/>
        <v>-24748.240000000002</v>
      </c>
    </row>
    <row r="14" spans="1:9" ht="16.2" customHeight="1" x14ac:dyDescent="0.25">
      <c r="A14" s="11">
        <v>9</v>
      </c>
      <c r="B14" s="12" t="s">
        <v>13</v>
      </c>
      <c r="C14" s="12">
        <v>11111</v>
      </c>
      <c r="D14" s="12" t="s">
        <v>22</v>
      </c>
      <c r="E14" s="13">
        <v>0</v>
      </c>
      <c r="F14" s="14">
        <v>0</v>
      </c>
      <c r="G14" s="13">
        <v>1</v>
      </c>
      <c r="H14" s="15">
        <f>+[1]โรงพยาบาลนาหว้า!G6</f>
        <v>13919</v>
      </c>
      <c r="I14" s="16">
        <f t="shared" si="0"/>
        <v>-13919</v>
      </c>
    </row>
    <row r="15" spans="1:9" ht="16.2" customHeight="1" x14ac:dyDescent="0.25">
      <c r="A15" s="11">
        <v>10</v>
      </c>
      <c r="B15" s="12" t="s">
        <v>13</v>
      </c>
      <c r="C15" s="12">
        <v>11112</v>
      </c>
      <c r="D15" s="12" t="s">
        <v>23</v>
      </c>
      <c r="E15" s="13">
        <v>0</v>
      </c>
      <c r="F15" s="14">
        <v>0</v>
      </c>
      <c r="G15" s="13">
        <v>1</v>
      </c>
      <c r="H15" s="15">
        <f>+[1]โรงพยาบาลโพนสวรรค์!G6</f>
        <v>15095.35</v>
      </c>
      <c r="I15" s="16">
        <f t="shared" si="0"/>
        <v>-15095.35</v>
      </c>
    </row>
    <row r="16" spans="1:9" ht="16.2" customHeight="1" x14ac:dyDescent="0.25">
      <c r="A16" s="11">
        <v>11</v>
      </c>
      <c r="B16" s="12" t="s">
        <v>13</v>
      </c>
      <c r="C16" s="12">
        <v>11451</v>
      </c>
      <c r="D16" s="12" t="s">
        <v>24</v>
      </c>
      <c r="E16" s="13">
        <v>1</v>
      </c>
      <c r="F16" s="14">
        <f>SUM([1]โรงพยาบาลสมเด็จพระยุพราชธาตุพนม!E6:E7)</f>
        <v>13774.8</v>
      </c>
      <c r="G16" s="13">
        <v>2</v>
      </c>
      <c r="H16" s="15">
        <f>SUM([1]โรงพยาบาลสมเด็จพระยุพราชธาตุพนม!G6:G7)</f>
        <v>22977.599999999999</v>
      </c>
      <c r="I16" s="16">
        <f t="shared" si="0"/>
        <v>-9202.7999999999993</v>
      </c>
    </row>
    <row r="17" spans="1:9" ht="16.2" customHeight="1" x14ac:dyDescent="0.25">
      <c r="A17" s="11">
        <v>12</v>
      </c>
      <c r="B17" s="12" t="s">
        <v>13</v>
      </c>
      <c r="C17" s="12">
        <v>40840</v>
      </c>
      <c r="D17" s="12" t="s">
        <v>25</v>
      </c>
      <c r="E17" s="13">
        <v>0</v>
      </c>
      <c r="F17" s="14">
        <v>0</v>
      </c>
      <c r="G17" s="13">
        <v>2</v>
      </c>
      <c r="H17" s="15">
        <f>SUM([1]โรงพยาบาลวังยาง!G6:G7)</f>
        <v>35573.54</v>
      </c>
      <c r="I17" s="16">
        <f t="shared" si="0"/>
        <v>-35573.54</v>
      </c>
    </row>
    <row r="18" spans="1:9" ht="16.2" customHeight="1" x14ac:dyDescent="0.25">
      <c r="A18" s="18"/>
      <c r="B18" s="19" t="s">
        <v>13</v>
      </c>
      <c r="C18" s="19"/>
      <c r="D18" s="19"/>
      <c r="E18" s="20"/>
      <c r="F18" s="21">
        <f>SUM(F6:F17)</f>
        <v>306678.87</v>
      </c>
      <c r="G18" s="21"/>
      <c r="H18" s="21">
        <f t="shared" ref="H18:I18" si="1">SUM(H6:H17)</f>
        <v>333578.67</v>
      </c>
      <c r="I18" s="21">
        <f t="shared" si="1"/>
        <v>-26899.8</v>
      </c>
    </row>
    <row r="19" spans="1:9" ht="16.2" customHeight="1" x14ac:dyDescent="0.25">
      <c r="A19" s="11">
        <v>1</v>
      </c>
      <c r="B19" s="12" t="s">
        <v>26</v>
      </c>
      <c r="C19" s="12">
        <v>11040</v>
      </c>
      <c r="D19" s="12" t="s">
        <v>27</v>
      </c>
      <c r="E19" s="13">
        <v>7</v>
      </c>
      <c r="F19" s="14">
        <f>SUM([1]โรงพยาบาลบึงกาฬ!E6:E13)</f>
        <v>177684.73</v>
      </c>
      <c r="G19" s="13">
        <v>1</v>
      </c>
      <c r="H19" s="15">
        <f>+SUM([1]โรงพยาบาลบึงกาฬ!G6:G13)</f>
        <v>103719</v>
      </c>
      <c r="I19" s="16">
        <f t="shared" ref="I19:I26" si="2">+F19-H19</f>
        <v>73965.73000000001</v>
      </c>
    </row>
    <row r="20" spans="1:9" ht="16.2" customHeight="1" x14ac:dyDescent="0.25">
      <c r="A20" s="11">
        <v>2</v>
      </c>
      <c r="B20" s="12" t="s">
        <v>26</v>
      </c>
      <c r="C20" s="12">
        <v>11041</v>
      </c>
      <c r="D20" s="12" t="s">
        <v>28</v>
      </c>
      <c r="E20" s="13">
        <v>0</v>
      </c>
      <c r="F20" s="14">
        <v>0</v>
      </c>
      <c r="G20" s="13">
        <v>1</v>
      </c>
      <c r="H20" s="15">
        <f>+[1]โรงพยาบาลพรเจริญ!G6</f>
        <v>48641.79</v>
      </c>
      <c r="I20" s="16">
        <f t="shared" si="2"/>
        <v>-48641.79</v>
      </c>
    </row>
    <row r="21" spans="1:9" ht="16.2" customHeight="1" x14ac:dyDescent="0.25">
      <c r="A21" s="11">
        <v>3</v>
      </c>
      <c r="B21" s="12" t="s">
        <v>26</v>
      </c>
      <c r="C21" s="12">
        <v>11043</v>
      </c>
      <c r="D21" s="12" t="s">
        <v>29</v>
      </c>
      <c r="E21" s="13">
        <v>0</v>
      </c>
      <c r="F21" s="14">
        <v>0</v>
      </c>
      <c r="G21" s="13">
        <v>1</v>
      </c>
      <c r="H21" s="15">
        <f>+[1]โรงพยาบาลโซ่พิสัย!G6</f>
        <v>17579.87</v>
      </c>
      <c r="I21" s="16">
        <f t="shared" si="2"/>
        <v>-17579.87</v>
      </c>
    </row>
    <row r="22" spans="1:9" ht="16.2" customHeight="1" x14ac:dyDescent="0.25">
      <c r="A22" s="11">
        <v>4</v>
      </c>
      <c r="B22" s="12" t="s">
        <v>26</v>
      </c>
      <c r="C22" s="12">
        <v>11046</v>
      </c>
      <c r="D22" s="12" t="s">
        <v>30</v>
      </c>
      <c r="E22" s="13">
        <v>0</v>
      </c>
      <c r="F22" s="14">
        <v>0</v>
      </c>
      <c r="G22" s="13">
        <v>1</v>
      </c>
      <c r="H22" s="15">
        <f>+[1]โรงพยาบาลเซกา!G6</f>
        <v>23307.14</v>
      </c>
      <c r="I22" s="16">
        <f t="shared" si="2"/>
        <v>-23307.14</v>
      </c>
    </row>
    <row r="23" spans="1:9" ht="16.2" customHeight="1" x14ac:dyDescent="0.25">
      <c r="A23" s="11">
        <v>5</v>
      </c>
      <c r="B23" s="12" t="s">
        <v>26</v>
      </c>
      <c r="C23" s="12">
        <v>11047</v>
      </c>
      <c r="D23" s="12" t="s">
        <v>31</v>
      </c>
      <c r="E23" s="13">
        <v>0</v>
      </c>
      <c r="F23" s="14">
        <v>0</v>
      </c>
      <c r="G23" s="13">
        <v>1</v>
      </c>
      <c r="H23" s="15">
        <f>+[1]โรงพยาบาลปากคาด!G6</f>
        <v>59766.46</v>
      </c>
      <c r="I23" s="16">
        <f t="shared" si="2"/>
        <v>-59766.46</v>
      </c>
    </row>
    <row r="24" spans="1:9" ht="16.2" customHeight="1" x14ac:dyDescent="0.25">
      <c r="A24" s="11">
        <v>6</v>
      </c>
      <c r="B24" s="12" t="s">
        <v>26</v>
      </c>
      <c r="C24" s="12">
        <v>11048</v>
      </c>
      <c r="D24" s="12" t="s">
        <v>32</v>
      </c>
      <c r="E24" s="13">
        <v>0</v>
      </c>
      <c r="F24" s="14">
        <v>0</v>
      </c>
      <c r="G24" s="13">
        <v>1</v>
      </c>
      <c r="H24" s="15">
        <f>+[1]โรงพยาบาลบึงโขงหลง!G6</f>
        <v>4779.6499999999996</v>
      </c>
      <c r="I24" s="16">
        <f t="shared" si="2"/>
        <v>-4779.6499999999996</v>
      </c>
    </row>
    <row r="25" spans="1:9" ht="16.2" customHeight="1" x14ac:dyDescent="0.25">
      <c r="A25" s="11">
        <v>7</v>
      </c>
      <c r="B25" s="12" t="s">
        <v>26</v>
      </c>
      <c r="C25" s="12">
        <v>11049</v>
      </c>
      <c r="D25" s="12" t="s">
        <v>33</v>
      </c>
      <c r="E25" s="13">
        <v>0</v>
      </c>
      <c r="F25" s="14">
        <v>0</v>
      </c>
      <c r="G25" s="13">
        <v>1</v>
      </c>
      <c r="H25" s="15">
        <f>+[1]โรงพยาบาลศรีวิไล!G6</f>
        <v>15503.61</v>
      </c>
      <c r="I25" s="16">
        <f t="shared" si="2"/>
        <v>-15503.61</v>
      </c>
    </row>
    <row r="26" spans="1:9" ht="16.2" customHeight="1" x14ac:dyDescent="0.25">
      <c r="A26" s="11">
        <v>8</v>
      </c>
      <c r="B26" s="12" t="s">
        <v>26</v>
      </c>
      <c r="C26" s="12">
        <v>11050</v>
      </c>
      <c r="D26" s="12" t="s">
        <v>34</v>
      </c>
      <c r="E26" s="13">
        <v>0</v>
      </c>
      <c r="F26" s="14">
        <v>0</v>
      </c>
      <c r="G26" s="13">
        <v>1</v>
      </c>
      <c r="H26" s="15">
        <f>+'[1] โรงพยาบาลบุ่งคล้า'!G6</f>
        <v>8106.21</v>
      </c>
      <c r="I26" s="16">
        <f t="shared" si="2"/>
        <v>-8106.21</v>
      </c>
    </row>
    <row r="27" spans="1:9" ht="16.2" customHeight="1" x14ac:dyDescent="0.25">
      <c r="A27" s="18"/>
      <c r="B27" s="19" t="s">
        <v>26</v>
      </c>
      <c r="C27" s="19"/>
      <c r="D27" s="19"/>
      <c r="E27" s="20"/>
      <c r="F27" s="21">
        <f>SUM(F19:F26)</f>
        <v>177684.73</v>
      </c>
      <c r="G27" s="21"/>
      <c r="H27" s="21">
        <f t="shared" ref="H27:I27" si="3">SUM(H19:H26)</f>
        <v>281403.73</v>
      </c>
      <c r="I27" s="21">
        <f t="shared" si="3"/>
        <v>-103718.99999999999</v>
      </c>
    </row>
    <row r="28" spans="1:9" ht="16.2" customHeight="1" x14ac:dyDescent="0.25">
      <c r="A28" s="11">
        <v>1</v>
      </c>
      <c r="B28" s="12" t="s">
        <v>35</v>
      </c>
      <c r="C28" s="12">
        <v>10705</v>
      </c>
      <c r="D28" s="12" t="s">
        <v>36</v>
      </c>
      <c r="E28" s="13">
        <v>13</v>
      </c>
      <c r="F28" s="14">
        <f>SUM([1]โรงพยาบาลเลย!E6:E18)</f>
        <v>432027.14999999997</v>
      </c>
      <c r="G28" s="13">
        <v>0</v>
      </c>
      <c r="H28" s="15">
        <v>0</v>
      </c>
      <c r="I28" s="16">
        <f t="shared" ref="I28:I41" si="4">+F28-H28</f>
        <v>432027.14999999997</v>
      </c>
    </row>
    <row r="29" spans="1:9" ht="16.2" customHeight="1" x14ac:dyDescent="0.25">
      <c r="A29" s="11">
        <v>2</v>
      </c>
      <c r="B29" s="12" t="s">
        <v>35</v>
      </c>
      <c r="C29" s="12">
        <v>11030</v>
      </c>
      <c r="D29" s="12" t="s">
        <v>37</v>
      </c>
      <c r="E29" s="13">
        <v>0</v>
      </c>
      <c r="F29" s="14">
        <v>0</v>
      </c>
      <c r="G29" s="13">
        <v>1</v>
      </c>
      <c r="H29" s="15">
        <f>+[1]โรงพยาบาลนาด้วง!G6</f>
        <v>27182.51</v>
      </c>
      <c r="I29" s="16">
        <f t="shared" si="4"/>
        <v>-27182.51</v>
      </c>
    </row>
    <row r="30" spans="1:9" ht="16.2" customHeight="1" x14ac:dyDescent="0.25">
      <c r="A30" s="11">
        <v>3</v>
      </c>
      <c r="B30" s="12" t="s">
        <v>35</v>
      </c>
      <c r="C30" s="12">
        <v>11031</v>
      </c>
      <c r="D30" s="12" t="s">
        <v>38</v>
      </c>
      <c r="E30" s="13">
        <v>0</v>
      </c>
      <c r="F30" s="14">
        <v>0</v>
      </c>
      <c r="G30" s="13">
        <v>1</v>
      </c>
      <c r="H30" s="15">
        <f>+[1]โรงพยาบาลเชียงคาน!G6</f>
        <v>67004.600000000006</v>
      </c>
      <c r="I30" s="16">
        <f t="shared" si="4"/>
        <v>-67004.600000000006</v>
      </c>
    </row>
    <row r="31" spans="1:9" ht="16.2" customHeight="1" x14ac:dyDescent="0.25">
      <c r="A31" s="11">
        <v>4</v>
      </c>
      <c r="B31" s="12" t="s">
        <v>35</v>
      </c>
      <c r="C31" s="12">
        <v>11032</v>
      </c>
      <c r="D31" s="12" t="s">
        <v>39</v>
      </c>
      <c r="E31" s="13">
        <v>0</v>
      </c>
      <c r="F31" s="14">
        <v>0</v>
      </c>
      <c r="G31" s="13">
        <v>1</v>
      </c>
      <c r="H31" s="15">
        <f>+'[1] โรงพยาบาลปากชม'!G6</f>
        <v>32239.23</v>
      </c>
      <c r="I31" s="16">
        <f t="shared" si="4"/>
        <v>-32239.23</v>
      </c>
    </row>
    <row r="32" spans="1:9" ht="16.2" customHeight="1" x14ac:dyDescent="0.25">
      <c r="A32" s="11">
        <v>5</v>
      </c>
      <c r="B32" s="12" t="s">
        <v>35</v>
      </c>
      <c r="C32" s="12">
        <v>11033</v>
      </c>
      <c r="D32" s="12" t="s">
        <v>40</v>
      </c>
      <c r="E32" s="13">
        <v>0</v>
      </c>
      <c r="F32" s="14">
        <v>0</v>
      </c>
      <c r="G32" s="13">
        <v>1</v>
      </c>
      <c r="H32" s="15">
        <f>+'[1] โรงพยาบาลนาแห้ว '!G6</f>
        <v>15619.62</v>
      </c>
      <c r="I32" s="16">
        <f t="shared" si="4"/>
        <v>-15619.62</v>
      </c>
    </row>
    <row r="33" spans="1:9" ht="16.2" customHeight="1" x14ac:dyDescent="0.25">
      <c r="A33" s="11">
        <v>6</v>
      </c>
      <c r="B33" s="12" t="s">
        <v>35</v>
      </c>
      <c r="C33" s="12">
        <v>11034</v>
      </c>
      <c r="D33" s="12" t="s">
        <v>41</v>
      </c>
      <c r="E33" s="13">
        <v>0</v>
      </c>
      <c r="F33" s="14">
        <v>0</v>
      </c>
      <c r="G33" s="13">
        <v>2</v>
      </c>
      <c r="H33" s="15">
        <f>SUM([1]โรงพยาบาลภูเรือ!G6:G7)</f>
        <v>7167.76</v>
      </c>
      <c r="I33" s="16">
        <f t="shared" si="4"/>
        <v>-7167.76</v>
      </c>
    </row>
    <row r="34" spans="1:9" ht="16.2" customHeight="1" x14ac:dyDescent="0.25">
      <c r="A34" s="11">
        <v>7</v>
      </c>
      <c r="B34" s="12" t="s">
        <v>35</v>
      </c>
      <c r="C34" s="12">
        <v>11035</v>
      </c>
      <c r="D34" s="12" t="s">
        <v>42</v>
      </c>
      <c r="E34" s="13">
        <v>0</v>
      </c>
      <c r="F34" s="14">
        <v>0</v>
      </c>
      <c r="G34" s="13">
        <v>1</v>
      </c>
      <c r="H34" s="15">
        <f>+[1]โรงพยาบาลท่าลี่!G6</f>
        <v>36000.400000000001</v>
      </c>
      <c r="I34" s="16">
        <f t="shared" si="4"/>
        <v>-36000.400000000001</v>
      </c>
    </row>
    <row r="35" spans="1:9" ht="16.2" customHeight="1" x14ac:dyDescent="0.25">
      <c r="A35" s="11">
        <v>8</v>
      </c>
      <c r="B35" s="12" t="s">
        <v>35</v>
      </c>
      <c r="C35" s="12">
        <v>11036</v>
      </c>
      <c r="D35" s="12" t="s">
        <v>43</v>
      </c>
      <c r="E35" s="13">
        <v>2</v>
      </c>
      <c r="F35" s="14">
        <f>SUM('[1] โรงพยาบาลวังสะพุง'!E6:E9)</f>
        <v>1278.27</v>
      </c>
      <c r="G35" s="13">
        <v>2</v>
      </c>
      <c r="H35" s="15">
        <f>SUM('[1] โรงพยาบาลวังสะพุง'!G6:G9)</f>
        <v>37775.72</v>
      </c>
      <c r="I35" s="16">
        <f t="shared" si="4"/>
        <v>-36497.450000000004</v>
      </c>
    </row>
    <row r="36" spans="1:9" ht="16.2" customHeight="1" x14ac:dyDescent="0.25">
      <c r="A36" s="11">
        <v>9</v>
      </c>
      <c r="B36" s="12" t="s">
        <v>35</v>
      </c>
      <c r="C36" s="12">
        <v>11037</v>
      </c>
      <c r="D36" s="12" t="s">
        <v>44</v>
      </c>
      <c r="E36" s="13">
        <v>0</v>
      </c>
      <c r="F36" s="14">
        <v>0</v>
      </c>
      <c r="G36" s="13">
        <v>2</v>
      </c>
      <c r="H36" s="15">
        <f>+SUM([1]โรงพยาบาลภูกระดึง!G6:G7)</f>
        <v>49777.32</v>
      </c>
      <c r="I36" s="16">
        <f t="shared" si="4"/>
        <v>-49777.32</v>
      </c>
    </row>
    <row r="37" spans="1:9" ht="16.2" customHeight="1" x14ac:dyDescent="0.25">
      <c r="A37" s="11">
        <v>10</v>
      </c>
      <c r="B37" s="12" t="s">
        <v>35</v>
      </c>
      <c r="C37" s="12">
        <v>11038</v>
      </c>
      <c r="D37" s="12" t="s">
        <v>45</v>
      </c>
      <c r="E37" s="13">
        <v>0</v>
      </c>
      <c r="F37" s="14">
        <v>0</v>
      </c>
      <c r="G37" s="13">
        <v>2</v>
      </c>
      <c r="H37" s="15">
        <f>SUM([1]โรงพยาบาลภูหลวง!G6:G7)</f>
        <v>43761.55</v>
      </c>
      <c r="I37" s="16">
        <f t="shared" si="4"/>
        <v>-43761.55</v>
      </c>
    </row>
    <row r="38" spans="1:9" ht="16.2" customHeight="1" x14ac:dyDescent="0.25">
      <c r="A38" s="11">
        <v>11</v>
      </c>
      <c r="B38" s="12" t="s">
        <v>35</v>
      </c>
      <c r="C38" s="12">
        <v>11039</v>
      </c>
      <c r="D38" s="12" t="s">
        <v>46</v>
      </c>
      <c r="E38" s="13">
        <v>2</v>
      </c>
      <c r="F38" s="14">
        <f>SUM([1]โรงพยาบาลผาขาว!E6:E9)</f>
        <v>2024.8000000000002</v>
      </c>
      <c r="G38" s="13">
        <v>3</v>
      </c>
      <c r="H38" s="15">
        <f>SUM([1]โรงพยาบาลผาขาว!G6:G9)</f>
        <v>45674.39</v>
      </c>
      <c r="I38" s="16">
        <f t="shared" si="4"/>
        <v>-43649.59</v>
      </c>
    </row>
    <row r="39" spans="1:9" ht="16.2" customHeight="1" x14ac:dyDescent="0.25">
      <c r="A39" s="11">
        <v>12</v>
      </c>
      <c r="B39" s="12" t="s">
        <v>35</v>
      </c>
      <c r="C39" s="12">
        <v>11447</v>
      </c>
      <c r="D39" s="12" t="s">
        <v>47</v>
      </c>
      <c r="E39" s="13">
        <v>1</v>
      </c>
      <c r="F39" s="14">
        <f>+[1]โรงพยาบาลสมเด็จพระยุพราชฯ!E7</f>
        <v>1273.76</v>
      </c>
      <c r="G39" s="13">
        <v>1</v>
      </c>
      <c r="H39" s="15">
        <f>+[1]โรงพยาบาลสมเด็จพระยุพราชฯ!G6</f>
        <v>19251.5</v>
      </c>
      <c r="I39" s="16">
        <f t="shared" si="4"/>
        <v>-17977.740000000002</v>
      </c>
    </row>
    <row r="40" spans="1:9" ht="16.2" customHeight="1" x14ac:dyDescent="0.25">
      <c r="A40" s="11">
        <v>13</v>
      </c>
      <c r="B40" s="12" t="s">
        <v>35</v>
      </c>
      <c r="C40" s="12">
        <v>14133</v>
      </c>
      <c r="D40" s="12" t="s">
        <v>48</v>
      </c>
      <c r="E40" s="13">
        <v>2</v>
      </c>
      <c r="F40" s="14">
        <f>SUM([1]โรงพยาบาลเอราวัณ!E6:E9)</f>
        <v>1624.75</v>
      </c>
      <c r="G40" s="13">
        <v>3</v>
      </c>
      <c r="H40" s="15">
        <f>SUM([1]โรงพยาบาลเอราวัณ!G6:G9)</f>
        <v>16555.370000000003</v>
      </c>
      <c r="I40" s="16">
        <f t="shared" si="4"/>
        <v>-14930.620000000003</v>
      </c>
    </row>
    <row r="41" spans="1:9" ht="16.2" customHeight="1" x14ac:dyDescent="0.25">
      <c r="A41" s="11">
        <v>14</v>
      </c>
      <c r="B41" s="12" t="s">
        <v>35</v>
      </c>
      <c r="C41" s="12">
        <v>28861</v>
      </c>
      <c r="D41" s="12" t="s">
        <v>49</v>
      </c>
      <c r="E41" s="13">
        <v>3</v>
      </c>
      <c r="F41" s="14">
        <f>SUM([1]โรงพยาบาลหนองหิน!E6:E9)</f>
        <v>5085</v>
      </c>
      <c r="G41" s="13">
        <v>3</v>
      </c>
      <c r="H41" s="15">
        <f>SUM([1]โรงพยาบาลหนองหิน!G6:G9)</f>
        <v>45303.759999999995</v>
      </c>
      <c r="I41" s="16">
        <f t="shared" si="4"/>
        <v>-40218.759999999995</v>
      </c>
    </row>
    <row r="42" spans="1:9" ht="16.2" customHeight="1" x14ac:dyDescent="0.25">
      <c r="A42" s="18"/>
      <c r="B42" s="19" t="s">
        <v>35</v>
      </c>
      <c r="C42" s="19"/>
      <c r="D42" s="19"/>
      <c r="E42" s="20"/>
      <c r="F42" s="21">
        <f>SUM(F28:F41)</f>
        <v>443313.73</v>
      </c>
      <c r="G42" s="21"/>
      <c r="H42" s="21">
        <f t="shared" ref="H42:I42" si="5">SUM(H28:H41)</f>
        <v>443313.73</v>
      </c>
      <c r="I42" s="21">
        <f t="shared" si="5"/>
        <v>-8.0035533756017685E-11</v>
      </c>
    </row>
    <row r="43" spans="1:9" ht="16.2" customHeight="1" x14ac:dyDescent="0.25">
      <c r="A43" s="11">
        <v>1</v>
      </c>
      <c r="B43" s="12" t="s">
        <v>50</v>
      </c>
      <c r="C43" s="12">
        <v>10710</v>
      </c>
      <c r="D43" s="12" t="s">
        <v>51</v>
      </c>
      <c r="E43" s="13">
        <v>18</v>
      </c>
      <c r="F43" s="14">
        <f>SUM([1]โรงพยาบาลศูนย์สกลนคร!E6:E23)</f>
        <v>626513.42000000004</v>
      </c>
      <c r="G43" s="13">
        <v>0</v>
      </c>
      <c r="H43" s="15">
        <v>0</v>
      </c>
      <c r="I43" s="16">
        <f t="shared" ref="I43:I60" si="6">+F43-H43</f>
        <v>626513.42000000004</v>
      </c>
    </row>
    <row r="44" spans="1:9" ht="16.2" customHeight="1" x14ac:dyDescent="0.25">
      <c r="A44" s="11">
        <v>2</v>
      </c>
      <c r="B44" s="12" t="s">
        <v>50</v>
      </c>
      <c r="C44" s="12">
        <v>11089</v>
      </c>
      <c r="D44" s="12" t="s">
        <v>52</v>
      </c>
      <c r="E44" s="13">
        <v>0</v>
      </c>
      <c r="F44" s="14">
        <v>0</v>
      </c>
      <c r="G44" s="13">
        <v>1</v>
      </c>
      <c r="H44" s="15">
        <f>+[1]โรงพยาบาลกุสุมาลย์!G6</f>
        <v>56040.99</v>
      </c>
      <c r="I44" s="16">
        <f t="shared" si="6"/>
        <v>-56040.99</v>
      </c>
    </row>
    <row r="45" spans="1:9" ht="16.2" customHeight="1" x14ac:dyDescent="0.25">
      <c r="A45" s="11">
        <v>3</v>
      </c>
      <c r="B45" s="12" t="s">
        <v>50</v>
      </c>
      <c r="C45" s="12">
        <v>11090</v>
      </c>
      <c r="D45" s="12" t="s">
        <v>53</v>
      </c>
      <c r="E45" s="13">
        <v>0</v>
      </c>
      <c r="F45" s="14">
        <v>0</v>
      </c>
      <c r="G45" s="13">
        <v>1</v>
      </c>
      <c r="H45" s="15">
        <f>+[1]โรงพยาบาลกุดบาก!G6</f>
        <v>19806.3</v>
      </c>
      <c r="I45" s="16">
        <f t="shared" si="6"/>
        <v>-19806.3</v>
      </c>
    </row>
    <row r="46" spans="1:9" ht="16.2" customHeight="1" x14ac:dyDescent="0.25">
      <c r="A46" s="11">
        <v>4</v>
      </c>
      <c r="B46" s="12" t="s">
        <v>50</v>
      </c>
      <c r="C46" s="12">
        <v>11091</v>
      </c>
      <c r="D46" s="12" t="s">
        <v>54</v>
      </c>
      <c r="E46" s="13">
        <v>0</v>
      </c>
      <c r="F46" s="14">
        <v>0</v>
      </c>
      <c r="G46" s="13">
        <v>2</v>
      </c>
      <c r="H46" s="15">
        <f>SUM([1]โรงพยาบาลพระอาจารย์ฝั้นอาจาโร!G6:G7)</f>
        <v>43916.46</v>
      </c>
      <c r="I46" s="16">
        <f t="shared" si="6"/>
        <v>-43916.46</v>
      </c>
    </row>
    <row r="47" spans="1:9" ht="16.2" customHeight="1" x14ac:dyDescent="0.25">
      <c r="A47" s="11">
        <v>5</v>
      </c>
      <c r="B47" s="12" t="s">
        <v>50</v>
      </c>
      <c r="C47" s="12">
        <v>11092</v>
      </c>
      <c r="D47" s="12" t="s">
        <v>55</v>
      </c>
      <c r="E47" s="13">
        <v>0</v>
      </c>
      <c r="F47" s="14">
        <v>0</v>
      </c>
      <c r="G47" s="13">
        <v>2</v>
      </c>
      <c r="H47" s="15">
        <f>SUM([1]โรงพยาบาลพังโคน!G6:G7)</f>
        <v>22249.34</v>
      </c>
      <c r="I47" s="16">
        <f t="shared" si="6"/>
        <v>-22249.34</v>
      </c>
    </row>
    <row r="48" spans="1:9" ht="16.2" customHeight="1" x14ac:dyDescent="0.25">
      <c r="A48" s="11">
        <v>6</v>
      </c>
      <c r="B48" s="12" t="s">
        <v>50</v>
      </c>
      <c r="C48" s="12">
        <v>11093</v>
      </c>
      <c r="D48" s="12" t="s">
        <v>56</v>
      </c>
      <c r="E48" s="13">
        <v>0</v>
      </c>
      <c r="F48" s="14">
        <v>0</v>
      </c>
      <c r="G48" s="13">
        <v>1</v>
      </c>
      <c r="H48" s="15">
        <f>+[1]โรงพยาบาลวาริชภูมิ!G6</f>
        <v>96670.03</v>
      </c>
      <c r="I48" s="16">
        <f t="shared" si="6"/>
        <v>-96670.03</v>
      </c>
    </row>
    <row r="49" spans="1:9" ht="16.2" customHeight="1" x14ac:dyDescent="0.25">
      <c r="A49" s="11">
        <v>7</v>
      </c>
      <c r="B49" s="12" t="s">
        <v>50</v>
      </c>
      <c r="C49" s="12">
        <v>11094</v>
      </c>
      <c r="D49" s="12" t="s">
        <v>57</v>
      </c>
      <c r="E49" s="13">
        <v>0</v>
      </c>
      <c r="F49" s="14">
        <v>0</v>
      </c>
      <c r="G49" s="13">
        <v>1</v>
      </c>
      <c r="H49" s="15">
        <f>+[1]โรงพยาบาลนิคมน้ำอูน!G6</f>
        <v>20136.830000000002</v>
      </c>
      <c r="I49" s="16">
        <f t="shared" si="6"/>
        <v>-20136.830000000002</v>
      </c>
    </row>
    <row r="50" spans="1:9" ht="16.2" customHeight="1" x14ac:dyDescent="0.25">
      <c r="A50" s="11">
        <v>8</v>
      </c>
      <c r="B50" s="12" t="s">
        <v>50</v>
      </c>
      <c r="C50" s="12">
        <v>11095</v>
      </c>
      <c r="D50" s="12" t="s">
        <v>58</v>
      </c>
      <c r="E50" s="13">
        <v>4</v>
      </c>
      <c r="F50" s="14">
        <f>SUM([1]โรงพยาบาลวานรนิวาส!E6:E10)</f>
        <v>50218.75</v>
      </c>
      <c r="G50" s="13">
        <v>4</v>
      </c>
      <c r="H50" s="15">
        <f>SUM([1]โรงพยาบาลวานรนิวาส!G6:G10)</f>
        <v>126181.4</v>
      </c>
      <c r="I50" s="16">
        <f t="shared" si="6"/>
        <v>-75962.649999999994</v>
      </c>
    </row>
    <row r="51" spans="1:9" ht="16.2" customHeight="1" x14ac:dyDescent="0.25">
      <c r="A51" s="11">
        <v>9</v>
      </c>
      <c r="B51" s="12" t="s">
        <v>50</v>
      </c>
      <c r="C51" s="12">
        <v>11096</v>
      </c>
      <c r="D51" s="12" t="s">
        <v>59</v>
      </c>
      <c r="E51" s="13">
        <v>1</v>
      </c>
      <c r="F51" s="14">
        <f>SUM('[1]โรงพยาบาลคำตากล้า '!E6:E7)</f>
        <v>500</v>
      </c>
      <c r="G51" s="13">
        <v>2</v>
      </c>
      <c r="H51" s="15">
        <f>SUM('[1]โรงพยาบาลคำตากล้า '!G6:G7)</f>
        <v>17377.009999999998</v>
      </c>
      <c r="I51" s="16">
        <f t="shared" si="6"/>
        <v>-16877.009999999998</v>
      </c>
    </row>
    <row r="52" spans="1:9" ht="16.2" customHeight="1" x14ac:dyDescent="0.25">
      <c r="A52" s="11">
        <v>10</v>
      </c>
      <c r="B52" s="12" t="s">
        <v>50</v>
      </c>
      <c r="C52" s="12">
        <v>11097</v>
      </c>
      <c r="D52" s="12" t="s">
        <v>60</v>
      </c>
      <c r="E52" s="13">
        <v>1</v>
      </c>
      <c r="F52" s="14">
        <f>SUM([1]โรงพยาบาลบ้านม่วง!E6:E8)</f>
        <v>3700</v>
      </c>
      <c r="G52" s="13">
        <v>3</v>
      </c>
      <c r="H52" s="15">
        <f>SUM([1]โรงพยาบาลบ้านม่วง!G6:G8)</f>
        <v>28468.589999999997</v>
      </c>
      <c r="I52" s="16">
        <f t="shared" si="6"/>
        <v>-24768.589999999997</v>
      </c>
    </row>
    <row r="53" spans="1:9" ht="16.2" customHeight="1" x14ac:dyDescent="0.25">
      <c r="A53" s="11">
        <v>11</v>
      </c>
      <c r="B53" s="12" t="s">
        <v>50</v>
      </c>
      <c r="C53" s="12">
        <v>11098</v>
      </c>
      <c r="D53" s="12" t="s">
        <v>61</v>
      </c>
      <c r="E53" s="13">
        <v>0</v>
      </c>
      <c r="F53" s="14">
        <v>0</v>
      </c>
      <c r="G53" s="13">
        <v>2</v>
      </c>
      <c r="H53" s="15">
        <f>SUM([1]โรงพยาบาลอากาศอำนวย!G6:G7)</f>
        <v>19310.169999999998</v>
      </c>
      <c r="I53" s="16">
        <f t="shared" si="6"/>
        <v>-19310.169999999998</v>
      </c>
    </row>
    <row r="54" spans="1:9" ht="16.2" customHeight="1" x14ac:dyDescent="0.25">
      <c r="A54" s="11">
        <v>12</v>
      </c>
      <c r="B54" s="12" t="s">
        <v>50</v>
      </c>
      <c r="C54" s="12">
        <v>11099</v>
      </c>
      <c r="D54" s="12" t="s">
        <v>62</v>
      </c>
      <c r="E54" s="13">
        <v>1</v>
      </c>
      <c r="F54" s="14">
        <f>SUM([1]โรงพยาบาลส่องดาว!E6:E7)</f>
        <v>1150</v>
      </c>
      <c r="G54" s="13">
        <v>2</v>
      </c>
      <c r="H54" s="15">
        <f>SUM([1]โรงพยาบาลส่องดาว!G6:G7)</f>
        <v>50706.2</v>
      </c>
      <c r="I54" s="16">
        <f t="shared" si="6"/>
        <v>-49556.2</v>
      </c>
    </row>
    <row r="55" spans="1:9" ht="16.2" customHeight="1" x14ac:dyDescent="0.25">
      <c r="A55" s="11">
        <v>13</v>
      </c>
      <c r="B55" s="12" t="s">
        <v>50</v>
      </c>
      <c r="C55" s="12">
        <v>11100</v>
      </c>
      <c r="D55" s="12" t="s">
        <v>63</v>
      </c>
      <c r="E55" s="13">
        <v>0</v>
      </c>
      <c r="F55" s="14">
        <v>0</v>
      </c>
      <c r="G55" s="13">
        <v>2</v>
      </c>
      <c r="H55" s="15">
        <f>SUM([1]โรงพยาบาลเต่างอย!G6:G7)</f>
        <v>16976.2</v>
      </c>
      <c r="I55" s="16">
        <f t="shared" si="6"/>
        <v>-16976.2</v>
      </c>
    </row>
    <row r="56" spans="1:9" ht="16.2" customHeight="1" x14ac:dyDescent="0.25">
      <c r="A56" s="11">
        <v>14</v>
      </c>
      <c r="B56" s="12" t="s">
        <v>50</v>
      </c>
      <c r="C56" s="12">
        <v>11101</v>
      </c>
      <c r="D56" s="12" t="s">
        <v>64</v>
      </c>
      <c r="E56" s="13">
        <v>0</v>
      </c>
      <c r="F56" s="14">
        <v>0</v>
      </c>
      <c r="G56" s="13">
        <v>1</v>
      </c>
      <c r="H56" s="15">
        <f>+[1]โรงพยาบาลโคกศรีสุพรรณ!G6</f>
        <v>9408.7099999999991</v>
      </c>
      <c r="I56" s="16">
        <f t="shared" si="6"/>
        <v>-9408.7099999999991</v>
      </c>
    </row>
    <row r="57" spans="1:9" ht="16.2" customHeight="1" x14ac:dyDescent="0.25">
      <c r="A57" s="11">
        <v>15</v>
      </c>
      <c r="B57" s="12" t="s">
        <v>50</v>
      </c>
      <c r="C57" s="12">
        <v>11102</v>
      </c>
      <c r="D57" s="12" t="s">
        <v>65</v>
      </c>
      <c r="E57" s="13">
        <v>0</v>
      </c>
      <c r="F57" s="14">
        <v>0</v>
      </c>
      <c r="G57" s="13">
        <v>1</v>
      </c>
      <c r="H57" s="15">
        <f>+'[1]โรงพยาบาลเจริญศิลป์ '!G6</f>
        <v>19485.86</v>
      </c>
      <c r="I57" s="16">
        <f t="shared" si="6"/>
        <v>-19485.86</v>
      </c>
    </row>
    <row r="58" spans="1:9" ht="16.2" customHeight="1" x14ac:dyDescent="0.25">
      <c r="A58" s="11">
        <v>16</v>
      </c>
      <c r="B58" s="12" t="s">
        <v>50</v>
      </c>
      <c r="C58" s="12">
        <v>11103</v>
      </c>
      <c r="D58" s="12" t="s">
        <v>66</v>
      </c>
      <c r="E58" s="13">
        <v>0</v>
      </c>
      <c r="F58" s="14">
        <v>0</v>
      </c>
      <c r="G58" s="13">
        <v>1</v>
      </c>
      <c r="H58" s="15">
        <f>+[1]โรงพยาบาลโพนนาแก้ว!G6</f>
        <v>31716.51</v>
      </c>
      <c r="I58" s="16">
        <f t="shared" si="6"/>
        <v>-31716.51</v>
      </c>
    </row>
    <row r="59" spans="1:9" ht="16.2" customHeight="1" x14ac:dyDescent="0.25">
      <c r="A59" s="11">
        <v>17</v>
      </c>
      <c r="B59" s="12" t="s">
        <v>50</v>
      </c>
      <c r="C59" s="12">
        <v>11450</v>
      </c>
      <c r="D59" s="12" t="s">
        <v>67</v>
      </c>
      <c r="E59" s="13">
        <v>7</v>
      </c>
      <c r="F59" s="14">
        <f>SUM([1]โรงพยาบาลสว่างแดนดิน!E6:E13)</f>
        <v>104781.82999999999</v>
      </c>
      <c r="G59" s="13">
        <v>3</v>
      </c>
      <c r="H59" s="15">
        <f>SUM([1]โรงพยาบาลสว่างแดนดิน!G6:G13)</f>
        <v>28860.559999999998</v>
      </c>
      <c r="I59" s="16">
        <f t="shared" si="6"/>
        <v>75921.26999999999</v>
      </c>
    </row>
    <row r="60" spans="1:9" ht="16.2" customHeight="1" x14ac:dyDescent="0.25">
      <c r="A60" s="11">
        <v>18</v>
      </c>
      <c r="B60" s="12" t="s">
        <v>50</v>
      </c>
      <c r="C60" s="12">
        <v>21323</v>
      </c>
      <c r="D60" s="12" t="s">
        <v>68</v>
      </c>
      <c r="E60" s="13">
        <v>0</v>
      </c>
      <c r="F60" s="14">
        <v>0</v>
      </c>
      <c r="G60" s="13">
        <v>1</v>
      </c>
      <c r="H60" s="15">
        <f>+'[1]โรงพยาบาลพระอาจารย์แบน ธนากโร'!G6</f>
        <v>48934.04</v>
      </c>
      <c r="I60" s="16">
        <f t="shared" si="6"/>
        <v>-48934.04</v>
      </c>
    </row>
    <row r="61" spans="1:9" ht="16.2" customHeight="1" x14ac:dyDescent="0.25">
      <c r="A61" s="18"/>
      <c r="B61" s="19" t="s">
        <v>50</v>
      </c>
      <c r="C61" s="19"/>
      <c r="D61" s="19"/>
      <c r="E61" s="20"/>
      <c r="F61" s="21">
        <f>SUM(F43:F60)</f>
        <v>786864</v>
      </c>
      <c r="G61" s="21"/>
      <c r="H61" s="21">
        <f t="shared" ref="H61" si="7">SUM(H43:H60)</f>
        <v>656245.19999999995</v>
      </c>
      <c r="I61" s="21">
        <f>SUM(I43:I60)</f>
        <v>130618.7999999999</v>
      </c>
    </row>
    <row r="62" spans="1:9" ht="16.2" customHeight="1" x14ac:dyDescent="0.25">
      <c r="A62" s="22" t="s">
        <v>69</v>
      </c>
      <c r="B62" s="23"/>
      <c r="C62" s="23"/>
      <c r="D62" s="24"/>
      <c r="E62" s="25"/>
      <c r="F62" s="26">
        <f>+F18+F27+F42+F61</f>
        <v>1714541.33</v>
      </c>
      <c r="G62" s="27"/>
      <c r="H62" s="26">
        <f>+H18+H27+H42+H61</f>
        <v>1714541.3299999998</v>
      </c>
      <c r="I62" s="26">
        <f>+F62-H62</f>
        <v>0</v>
      </c>
    </row>
    <row r="63" spans="1:9" ht="16.2" customHeight="1" x14ac:dyDescent="0.25">
      <c r="H63"/>
    </row>
    <row r="66" spans="1:3" ht="16.2" customHeight="1" x14ac:dyDescent="0.25">
      <c r="A66" s="17" t="s">
        <v>70</v>
      </c>
      <c r="C66" s="28"/>
    </row>
  </sheetData>
  <mergeCells count="10">
    <mergeCell ref="A62:D62"/>
    <mergeCell ref="A1:I1"/>
    <mergeCell ref="A2:I2"/>
    <mergeCell ref="A3:I3"/>
    <mergeCell ref="A4:A5"/>
    <mergeCell ref="B4:B5"/>
    <mergeCell ref="C4:C5"/>
    <mergeCell ref="D4:D5"/>
    <mergeCell ref="E4:F4"/>
    <mergeCell ref="G4:H4"/>
  </mergeCells>
  <pageMargins left="0.23622047244094491" right="0.23622047244094491" top="0.74803149606299213" bottom="0.59055118110236227" header="0.31496062992125984" footer="0.31496062992125984"/>
  <pageSetup paperSize="9" scale="80" orientation="portrait" r:id="rId1"/>
  <headerFooter>
    <oddFooter>หน้าที่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63A1-CD01-4188-BCD2-36337E9CA82C}">
  <dimension ref="A1:I68"/>
  <sheetViews>
    <sheetView topLeftCell="A37" zoomScale="70" zoomScaleNormal="70" workbookViewId="0">
      <selection activeCell="D31" sqref="D31"/>
    </sheetView>
  </sheetViews>
  <sheetFormatPr defaultRowHeight="16.2" customHeight="1" x14ac:dyDescent="0.25"/>
  <cols>
    <col min="1" max="1" width="5.8984375" style="59" customWidth="1"/>
    <col min="2" max="2" width="10.3984375" style="48" bestFit="1" customWidth="1"/>
    <col min="3" max="3" width="7.19921875" style="48" customWidth="1"/>
    <col min="4" max="4" width="33.3984375" style="48" bestFit="1" customWidth="1"/>
    <col min="5" max="5" width="10.09765625" style="60" bestFit="1" customWidth="1"/>
    <col min="6" max="6" width="14.19921875" style="61" bestFit="1" customWidth="1"/>
    <col min="7" max="7" width="10.09765625" style="60" bestFit="1" customWidth="1"/>
    <col min="8" max="8" width="14.19921875" style="61" bestFit="1" customWidth="1"/>
    <col min="9" max="9" width="11.3984375" style="32" bestFit="1" customWidth="1"/>
    <col min="10" max="16384" width="8.796875" style="32"/>
  </cols>
  <sheetData>
    <row r="1" spans="1:9" ht="19.2" customHeight="1" x14ac:dyDescent="0.35">
      <c r="A1" s="31" t="s">
        <v>71</v>
      </c>
      <c r="B1" s="31"/>
      <c r="C1" s="31"/>
      <c r="D1" s="31"/>
      <c r="E1" s="31"/>
      <c r="F1" s="31"/>
      <c r="G1" s="31"/>
      <c r="H1" s="31"/>
      <c r="I1" s="31"/>
    </row>
    <row r="2" spans="1:9" ht="16.2" customHeigh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</row>
    <row r="3" spans="1:9" ht="16.2" customHeight="1" x14ac:dyDescent="0.25">
      <c r="A3" s="33" t="s">
        <v>2</v>
      </c>
      <c r="B3" s="33"/>
      <c r="C3" s="33"/>
      <c r="D3" s="33"/>
      <c r="E3" s="33"/>
      <c r="F3" s="33"/>
      <c r="G3" s="33"/>
      <c r="H3" s="33"/>
      <c r="I3" s="33"/>
    </row>
    <row r="4" spans="1:9" s="38" customFormat="1" ht="16.2" customHeight="1" x14ac:dyDescent="0.25">
      <c r="A4" s="34" t="s">
        <v>3</v>
      </c>
      <c r="B4" s="35" t="s">
        <v>4</v>
      </c>
      <c r="C4" s="35" t="s">
        <v>5</v>
      </c>
      <c r="D4" s="35" t="s">
        <v>6</v>
      </c>
      <c r="E4" s="34" t="s">
        <v>7</v>
      </c>
      <c r="F4" s="34"/>
      <c r="G4" s="34" t="s">
        <v>8</v>
      </c>
      <c r="H4" s="36"/>
      <c r="I4" s="37" t="s">
        <v>9</v>
      </c>
    </row>
    <row r="5" spans="1:9" s="38" customFormat="1" ht="47.4" customHeight="1" x14ac:dyDescent="0.25">
      <c r="A5" s="34"/>
      <c r="B5" s="35"/>
      <c r="C5" s="35"/>
      <c r="D5" s="35"/>
      <c r="E5" s="39" t="s">
        <v>10</v>
      </c>
      <c r="F5" s="39" t="s">
        <v>11</v>
      </c>
      <c r="G5" s="39" t="s">
        <v>10</v>
      </c>
      <c r="H5" s="40" t="s">
        <v>11</v>
      </c>
      <c r="I5" s="41" t="s">
        <v>12</v>
      </c>
    </row>
    <row r="6" spans="1:9" ht="16.2" customHeight="1" x14ac:dyDescent="0.25">
      <c r="A6" s="42">
        <v>1</v>
      </c>
      <c r="B6" s="43" t="s">
        <v>13</v>
      </c>
      <c r="C6" s="43">
        <v>10711</v>
      </c>
      <c r="D6" s="43" t="s">
        <v>14</v>
      </c>
      <c r="E6" s="44">
        <v>11</v>
      </c>
      <c r="F6" s="45">
        <f>SUM('[2]โรงพยาบาลนครพนม '!E6:E18)</f>
        <v>258876.53999999998</v>
      </c>
      <c r="G6" s="44">
        <v>2</v>
      </c>
      <c r="H6" s="46">
        <f>SUM('[2]โรงพยาบาลนครพนม '!G6:G18)</f>
        <v>149822.08000000002</v>
      </c>
      <c r="I6" s="47">
        <f t="shared" ref="I6:I17" si="0">+F6-H6</f>
        <v>109054.45999999996</v>
      </c>
    </row>
    <row r="7" spans="1:9" ht="16.2" customHeight="1" x14ac:dyDescent="0.25">
      <c r="A7" s="42">
        <v>2</v>
      </c>
      <c r="B7" s="43" t="s">
        <v>13</v>
      </c>
      <c r="C7" s="43">
        <v>11104</v>
      </c>
      <c r="D7" s="48" t="s">
        <v>15</v>
      </c>
      <c r="E7" s="44">
        <v>0</v>
      </c>
      <c r="F7" s="45">
        <v>0</v>
      </c>
      <c r="G7" s="44">
        <v>2</v>
      </c>
      <c r="H7" s="46">
        <f>+SUM([2]โรงพยาบาลปลาปาก!G6:G7)</f>
        <v>29724</v>
      </c>
      <c r="I7" s="47">
        <f t="shared" si="0"/>
        <v>-29724</v>
      </c>
    </row>
    <row r="8" spans="1:9" ht="16.2" customHeight="1" x14ac:dyDescent="0.25">
      <c r="A8" s="42">
        <v>3</v>
      </c>
      <c r="B8" s="43" t="s">
        <v>13</v>
      </c>
      <c r="C8" s="43">
        <v>11105</v>
      </c>
      <c r="D8" s="43" t="s">
        <v>16</v>
      </c>
      <c r="E8" s="44">
        <v>0</v>
      </c>
      <c r="F8" s="45">
        <v>0</v>
      </c>
      <c r="G8" s="44">
        <v>1</v>
      </c>
      <c r="H8" s="46">
        <f>+'[2] โรงพยาบาลท่าอุเทน'!G6</f>
        <v>57072.46</v>
      </c>
      <c r="I8" s="47">
        <f t="shared" si="0"/>
        <v>-57072.46</v>
      </c>
    </row>
    <row r="9" spans="1:9" ht="16.2" customHeight="1" x14ac:dyDescent="0.25">
      <c r="A9" s="42">
        <v>4</v>
      </c>
      <c r="B9" s="43" t="s">
        <v>13</v>
      </c>
      <c r="C9" s="43">
        <v>11106</v>
      </c>
      <c r="D9" s="43" t="s">
        <v>17</v>
      </c>
      <c r="E9" s="44">
        <v>0</v>
      </c>
      <c r="F9" s="45">
        <v>0</v>
      </c>
      <c r="G9" s="44">
        <v>1</v>
      </c>
      <c r="H9" s="46">
        <f>+[2]โรงพยาบาลบ้านแพง!G6</f>
        <v>14784.59</v>
      </c>
      <c r="I9" s="47">
        <f t="shared" si="0"/>
        <v>-14784.59</v>
      </c>
    </row>
    <row r="10" spans="1:9" ht="16.2" customHeight="1" x14ac:dyDescent="0.25">
      <c r="A10" s="42">
        <v>5</v>
      </c>
      <c r="B10" s="43" t="s">
        <v>13</v>
      </c>
      <c r="C10" s="43">
        <v>11107</v>
      </c>
      <c r="D10" s="43" t="s">
        <v>18</v>
      </c>
      <c r="E10" s="44">
        <v>0</v>
      </c>
      <c r="F10" s="45">
        <v>0</v>
      </c>
      <c r="G10" s="44">
        <v>1</v>
      </c>
      <c r="H10" s="46">
        <f>+[2]โรงพยาบาลนาทม!G6</f>
        <v>29725.55</v>
      </c>
      <c r="I10" s="47">
        <f t="shared" si="0"/>
        <v>-29725.55</v>
      </c>
    </row>
    <row r="11" spans="1:9" ht="16.2" customHeight="1" x14ac:dyDescent="0.25">
      <c r="A11" s="42">
        <v>6</v>
      </c>
      <c r="B11" s="43" t="s">
        <v>13</v>
      </c>
      <c r="C11" s="43">
        <v>11108</v>
      </c>
      <c r="D11" s="43" t="s">
        <v>19</v>
      </c>
      <c r="E11" s="44">
        <v>2</v>
      </c>
      <c r="F11" s="45">
        <f>SUM([2]โรงพยาบาลเรณูนคร!E6:E8)</f>
        <v>4942.5</v>
      </c>
      <c r="G11" s="44">
        <v>1</v>
      </c>
      <c r="H11" s="46">
        <f>SUM([2]โรงพยาบาลเรณูนคร!G6:G8)</f>
        <v>13384.12</v>
      </c>
      <c r="I11" s="47">
        <f t="shared" si="0"/>
        <v>-8441.6200000000008</v>
      </c>
    </row>
    <row r="12" spans="1:9" ht="16.2" customHeight="1" x14ac:dyDescent="0.25">
      <c r="A12" s="42">
        <v>7</v>
      </c>
      <c r="B12" s="43" t="s">
        <v>13</v>
      </c>
      <c r="C12" s="43">
        <v>11109</v>
      </c>
      <c r="D12" s="43" t="s">
        <v>20</v>
      </c>
      <c r="E12" s="44">
        <v>0</v>
      </c>
      <c r="F12" s="45">
        <v>0</v>
      </c>
      <c r="G12" s="44">
        <v>1</v>
      </c>
      <c r="H12" s="46">
        <f>+[2]โรงพยาบาลนาแก!G6</f>
        <v>5217.8999999999996</v>
      </c>
      <c r="I12" s="47">
        <f t="shared" si="0"/>
        <v>-5217.8999999999996</v>
      </c>
    </row>
    <row r="13" spans="1:9" ht="16.2" customHeight="1" x14ac:dyDescent="0.25">
      <c r="A13" s="42">
        <v>8</v>
      </c>
      <c r="B13" s="43" t="s">
        <v>13</v>
      </c>
      <c r="C13" s="43">
        <v>11110</v>
      </c>
      <c r="D13" s="43" t="s">
        <v>21</v>
      </c>
      <c r="E13" s="44">
        <v>0</v>
      </c>
      <c r="F13" s="45">
        <v>0</v>
      </c>
      <c r="G13" s="44">
        <v>1</v>
      </c>
      <c r="H13" s="46">
        <f>+[2]โรงพยาบาลศรีสงคราม!G6</f>
        <v>37254</v>
      </c>
      <c r="I13" s="47">
        <f t="shared" si="0"/>
        <v>-37254</v>
      </c>
    </row>
    <row r="14" spans="1:9" ht="16.2" customHeight="1" x14ac:dyDescent="0.25">
      <c r="A14" s="42">
        <v>9</v>
      </c>
      <c r="B14" s="43" t="s">
        <v>13</v>
      </c>
      <c r="C14" s="43">
        <v>11111</v>
      </c>
      <c r="D14" s="43" t="s">
        <v>22</v>
      </c>
      <c r="E14" s="44">
        <v>0</v>
      </c>
      <c r="F14" s="45">
        <v>0</v>
      </c>
      <c r="G14" s="44">
        <v>1</v>
      </c>
      <c r="H14" s="46">
        <f>+[2]โรงพยาบาลนาหว้า!G6</f>
        <v>6863</v>
      </c>
      <c r="I14" s="47">
        <f t="shared" si="0"/>
        <v>-6863</v>
      </c>
    </row>
    <row r="15" spans="1:9" ht="16.2" customHeight="1" x14ac:dyDescent="0.25">
      <c r="A15" s="42">
        <v>10</v>
      </c>
      <c r="B15" s="43" t="s">
        <v>13</v>
      </c>
      <c r="C15" s="43">
        <v>11112</v>
      </c>
      <c r="D15" s="43" t="s">
        <v>23</v>
      </c>
      <c r="E15" s="44">
        <v>0</v>
      </c>
      <c r="F15" s="45">
        <v>0</v>
      </c>
      <c r="G15" s="44">
        <v>1</v>
      </c>
      <c r="H15" s="46">
        <f>+[2]โรงพยาบาลโพนสวรรค์!G6</f>
        <v>27603.86</v>
      </c>
      <c r="I15" s="47">
        <f t="shared" si="0"/>
        <v>-27603.86</v>
      </c>
    </row>
    <row r="16" spans="1:9" ht="16.2" customHeight="1" x14ac:dyDescent="0.25">
      <c r="A16" s="42">
        <v>11</v>
      </c>
      <c r="B16" s="43" t="s">
        <v>13</v>
      </c>
      <c r="C16" s="43">
        <v>11451</v>
      </c>
      <c r="D16" s="43" t="s">
        <v>24</v>
      </c>
      <c r="E16" s="44">
        <v>0</v>
      </c>
      <c r="F16" s="45">
        <v>0</v>
      </c>
      <c r="G16" s="44">
        <v>2</v>
      </c>
      <c r="H16" s="46">
        <f>SUM([2]โรงพยาบาลสมเด็จพระยุพราชธาตุพนม!G6:G7)</f>
        <v>16841.66</v>
      </c>
      <c r="I16" s="47">
        <f t="shared" si="0"/>
        <v>-16841.66</v>
      </c>
    </row>
    <row r="17" spans="1:9" ht="16.2" customHeight="1" x14ac:dyDescent="0.25">
      <c r="A17" s="42">
        <v>12</v>
      </c>
      <c r="B17" s="43" t="s">
        <v>13</v>
      </c>
      <c r="C17" s="43">
        <v>40840</v>
      </c>
      <c r="D17" s="43" t="s">
        <v>25</v>
      </c>
      <c r="E17" s="44">
        <v>0</v>
      </c>
      <c r="F17" s="45">
        <v>0</v>
      </c>
      <c r="G17" s="44">
        <v>1</v>
      </c>
      <c r="H17" s="46">
        <f>+[2]โรงพยาบาลวังยาง!G6</f>
        <v>25347.9</v>
      </c>
      <c r="I17" s="47">
        <f t="shared" si="0"/>
        <v>-25347.9</v>
      </c>
    </row>
    <row r="18" spans="1:9" ht="16.2" customHeight="1" x14ac:dyDescent="0.25">
      <c r="A18" s="49"/>
      <c r="B18" s="50" t="s">
        <v>13</v>
      </c>
      <c r="C18" s="50"/>
      <c r="D18" s="50"/>
      <c r="E18" s="51"/>
      <c r="F18" s="52">
        <f>SUM(F6:F17)</f>
        <v>263819.03999999998</v>
      </c>
      <c r="G18" s="52"/>
      <c r="H18" s="52">
        <f t="shared" ref="H18:I18" si="1">SUM(H6:H17)</f>
        <v>413641.12</v>
      </c>
      <c r="I18" s="52">
        <f t="shared" si="1"/>
        <v>-149822.08000000005</v>
      </c>
    </row>
    <row r="19" spans="1:9" ht="16.2" customHeight="1" x14ac:dyDescent="0.25">
      <c r="A19" s="42">
        <v>1</v>
      </c>
      <c r="B19" s="43" t="s">
        <v>26</v>
      </c>
      <c r="C19" s="43">
        <v>11040</v>
      </c>
      <c r="D19" s="43" t="s">
        <v>27</v>
      </c>
      <c r="E19" s="44">
        <v>7</v>
      </c>
      <c r="F19" s="45">
        <f>SUM([2]โรงพยาบาลบึงกาฬ!E6:E13)</f>
        <v>122815.51999999999</v>
      </c>
      <c r="G19" s="44">
        <v>1</v>
      </c>
      <c r="H19" s="46">
        <f>+[2]โรงพยาบาลบึงกาฬ!G6</f>
        <v>143241</v>
      </c>
      <c r="I19" s="47">
        <f t="shared" ref="I19:I26" si="2">+F19-H19</f>
        <v>-20425.48000000001</v>
      </c>
    </row>
    <row r="20" spans="1:9" ht="16.2" customHeight="1" x14ac:dyDescent="0.25">
      <c r="A20" s="42">
        <v>2</v>
      </c>
      <c r="B20" s="43" t="s">
        <v>26</v>
      </c>
      <c r="C20" s="43">
        <v>11041</v>
      </c>
      <c r="D20" s="43" t="s">
        <v>28</v>
      </c>
      <c r="E20" s="44">
        <v>0</v>
      </c>
      <c r="F20" s="45">
        <v>0</v>
      </c>
      <c r="G20" s="44">
        <v>1</v>
      </c>
      <c r="H20" s="46">
        <f>+[2]โรงพยาบาลพรเจริญ!G6</f>
        <v>37790.620000000003</v>
      </c>
      <c r="I20" s="47">
        <f t="shared" si="2"/>
        <v>-37790.620000000003</v>
      </c>
    </row>
    <row r="21" spans="1:9" ht="16.2" customHeight="1" x14ac:dyDescent="0.25">
      <c r="A21" s="42">
        <v>3</v>
      </c>
      <c r="B21" s="43" t="s">
        <v>26</v>
      </c>
      <c r="C21" s="43">
        <v>11043</v>
      </c>
      <c r="D21" s="43" t="s">
        <v>29</v>
      </c>
      <c r="E21" s="44">
        <v>0</v>
      </c>
      <c r="F21" s="45">
        <v>0</v>
      </c>
      <c r="G21" s="44">
        <v>1</v>
      </c>
      <c r="H21" s="46">
        <f>+[2]โรงพยาบาลโซ่พิสัย!G6</f>
        <v>11652.15</v>
      </c>
      <c r="I21" s="47">
        <f t="shared" si="2"/>
        <v>-11652.15</v>
      </c>
    </row>
    <row r="22" spans="1:9" ht="16.2" customHeight="1" x14ac:dyDescent="0.25">
      <c r="A22" s="42">
        <v>4</v>
      </c>
      <c r="B22" s="43" t="s">
        <v>26</v>
      </c>
      <c r="C22" s="43">
        <v>11046</v>
      </c>
      <c r="D22" s="43" t="s">
        <v>30</v>
      </c>
      <c r="E22" s="44">
        <v>0</v>
      </c>
      <c r="F22" s="45">
        <v>0</v>
      </c>
      <c r="G22" s="44">
        <v>1</v>
      </c>
      <c r="H22" s="46">
        <f>+[2]โรงพยาบาลเซกา!G6</f>
        <v>19427.32</v>
      </c>
      <c r="I22" s="47">
        <f t="shared" si="2"/>
        <v>-19427.32</v>
      </c>
    </row>
    <row r="23" spans="1:9" ht="16.2" customHeight="1" x14ac:dyDescent="0.25">
      <c r="A23" s="42">
        <v>5</v>
      </c>
      <c r="B23" s="43" t="s">
        <v>26</v>
      </c>
      <c r="C23" s="43">
        <v>11047</v>
      </c>
      <c r="D23" s="43" t="s">
        <v>31</v>
      </c>
      <c r="E23" s="44">
        <v>0</v>
      </c>
      <c r="F23" s="45">
        <v>0</v>
      </c>
      <c r="G23" s="44">
        <v>1</v>
      </c>
      <c r="H23" s="46">
        <f>+[2]โรงพยาบาลปากคาด!G6</f>
        <v>18865</v>
      </c>
      <c r="I23" s="47">
        <f t="shared" si="2"/>
        <v>-18865</v>
      </c>
    </row>
    <row r="24" spans="1:9" ht="16.2" customHeight="1" x14ac:dyDescent="0.25">
      <c r="A24" s="42">
        <v>6</v>
      </c>
      <c r="B24" s="43" t="s">
        <v>26</v>
      </c>
      <c r="C24" s="43">
        <v>11048</v>
      </c>
      <c r="D24" s="43" t="s">
        <v>32</v>
      </c>
      <c r="E24" s="44">
        <v>0</v>
      </c>
      <c r="F24" s="45">
        <v>0</v>
      </c>
      <c r="G24" s="44">
        <v>1</v>
      </c>
      <c r="H24" s="46">
        <f>+[2]โรงพยาบาลบึงโขงหลง!G6</f>
        <v>8697.25</v>
      </c>
      <c r="I24" s="47">
        <f t="shared" si="2"/>
        <v>-8697.25</v>
      </c>
    </row>
    <row r="25" spans="1:9" ht="16.2" customHeight="1" x14ac:dyDescent="0.25">
      <c r="A25" s="42">
        <v>7</v>
      </c>
      <c r="B25" s="43" t="s">
        <v>26</v>
      </c>
      <c r="C25" s="43">
        <v>11049</v>
      </c>
      <c r="D25" s="43" t="s">
        <v>33</v>
      </c>
      <c r="E25" s="44">
        <v>0</v>
      </c>
      <c r="F25" s="45">
        <v>0</v>
      </c>
      <c r="G25" s="44">
        <v>1</v>
      </c>
      <c r="H25" s="46">
        <f>+[2]โรงพยาบาลศรีวิไล!G6</f>
        <v>14963.4</v>
      </c>
      <c r="I25" s="47">
        <f t="shared" si="2"/>
        <v>-14963.4</v>
      </c>
    </row>
    <row r="26" spans="1:9" ht="16.2" customHeight="1" x14ac:dyDescent="0.25">
      <c r="A26" s="42">
        <v>8</v>
      </c>
      <c r="B26" s="43" t="s">
        <v>26</v>
      </c>
      <c r="C26" s="43">
        <v>11050</v>
      </c>
      <c r="D26" s="43" t="s">
        <v>34</v>
      </c>
      <c r="E26" s="44">
        <v>0</v>
      </c>
      <c r="F26" s="45">
        <v>0</v>
      </c>
      <c r="G26" s="44">
        <v>1</v>
      </c>
      <c r="H26" s="46">
        <f>+'[2]โรงพยาบาลบุ่งคล้า '!G6</f>
        <v>11419.78</v>
      </c>
      <c r="I26" s="47">
        <f t="shared" si="2"/>
        <v>-11419.78</v>
      </c>
    </row>
    <row r="27" spans="1:9" ht="16.2" customHeight="1" x14ac:dyDescent="0.25">
      <c r="A27" s="49"/>
      <c r="B27" s="50" t="s">
        <v>26</v>
      </c>
      <c r="C27" s="50"/>
      <c r="D27" s="50"/>
      <c r="E27" s="51"/>
      <c r="F27" s="52">
        <f>SUM(F19:F26)</f>
        <v>122815.51999999999</v>
      </c>
      <c r="G27" s="52"/>
      <c r="H27" s="52">
        <f t="shared" ref="H27:I27" si="3">SUM(H19:H26)</f>
        <v>266056.52</v>
      </c>
      <c r="I27" s="52">
        <f t="shared" si="3"/>
        <v>-143241</v>
      </c>
    </row>
    <row r="28" spans="1:9" ht="16.2" customHeight="1" x14ac:dyDescent="0.25">
      <c r="A28" s="42">
        <v>1</v>
      </c>
      <c r="B28" s="43" t="s">
        <v>35</v>
      </c>
      <c r="C28" s="43">
        <v>10705</v>
      </c>
      <c r="D28" s="43" t="s">
        <v>36</v>
      </c>
      <c r="E28" s="44">
        <v>13</v>
      </c>
      <c r="F28" s="45">
        <f>SUM([2]โรงพยาบาลเลย!E6:E18)</f>
        <v>555128.63</v>
      </c>
      <c r="G28" s="44">
        <v>0</v>
      </c>
      <c r="H28" s="46">
        <v>0</v>
      </c>
      <c r="I28" s="47">
        <f t="shared" ref="I28:I41" si="4">+F28-H28</f>
        <v>555128.63</v>
      </c>
    </row>
    <row r="29" spans="1:9" ht="16.2" customHeight="1" x14ac:dyDescent="0.25">
      <c r="A29" s="42">
        <v>2</v>
      </c>
      <c r="B29" s="43" t="s">
        <v>35</v>
      </c>
      <c r="C29" s="43">
        <v>11030</v>
      </c>
      <c r="D29" s="43" t="s">
        <v>37</v>
      </c>
      <c r="E29" s="44">
        <v>0</v>
      </c>
      <c r="F29" s="45">
        <v>0</v>
      </c>
      <c r="G29" s="44">
        <v>1</v>
      </c>
      <c r="H29" s="46">
        <f>+[2]โรงพยาบาลนาด้วง!G6</f>
        <v>51457.73</v>
      </c>
      <c r="I29" s="47">
        <f t="shared" si="4"/>
        <v>-51457.73</v>
      </c>
    </row>
    <row r="30" spans="1:9" ht="16.2" customHeight="1" x14ac:dyDescent="0.25">
      <c r="A30" s="42">
        <v>3</v>
      </c>
      <c r="B30" s="43" t="s">
        <v>35</v>
      </c>
      <c r="C30" s="43">
        <v>11031</v>
      </c>
      <c r="D30" s="43" t="s">
        <v>38</v>
      </c>
      <c r="E30" s="44">
        <v>0</v>
      </c>
      <c r="F30" s="45">
        <v>0</v>
      </c>
      <c r="G30" s="44">
        <v>1</v>
      </c>
      <c r="H30" s="46">
        <f>+[2]โรงพยาบาลเชียงคาน!G6</f>
        <v>114460.35</v>
      </c>
      <c r="I30" s="47">
        <f t="shared" si="4"/>
        <v>-114460.35</v>
      </c>
    </row>
    <row r="31" spans="1:9" ht="16.2" customHeight="1" x14ac:dyDescent="0.25">
      <c r="A31" s="42">
        <v>4</v>
      </c>
      <c r="B31" s="43" t="s">
        <v>35</v>
      </c>
      <c r="C31" s="43">
        <v>11032</v>
      </c>
      <c r="D31" s="43" t="s">
        <v>39</v>
      </c>
      <c r="E31" s="44">
        <v>0</v>
      </c>
      <c r="F31" s="45">
        <v>0</v>
      </c>
      <c r="G31" s="44">
        <v>1</v>
      </c>
      <c r="H31" s="46">
        <f>+[2]โรงพยาบาลปากชม!G6</f>
        <v>48301.29</v>
      </c>
      <c r="I31" s="47">
        <f t="shared" si="4"/>
        <v>-48301.29</v>
      </c>
    </row>
    <row r="32" spans="1:9" ht="16.2" customHeight="1" x14ac:dyDescent="0.25">
      <c r="A32" s="42">
        <v>5</v>
      </c>
      <c r="B32" s="43" t="s">
        <v>35</v>
      </c>
      <c r="C32" s="43">
        <v>11033</v>
      </c>
      <c r="D32" s="43" t="s">
        <v>40</v>
      </c>
      <c r="E32" s="44">
        <v>1</v>
      </c>
      <c r="F32" s="45">
        <f>SUM([2]โรงพยาบาลนาแห้ว!E6:E7)</f>
        <v>692.02</v>
      </c>
      <c r="G32" s="44">
        <v>2</v>
      </c>
      <c r="H32" s="46">
        <f>SUM([2]โรงพยาบาลนาแห้ว!G6:G7)</f>
        <v>13303.02</v>
      </c>
      <c r="I32" s="47">
        <f t="shared" si="4"/>
        <v>-12611</v>
      </c>
    </row>
    <row r="33" spans="1:9" ht="16.2" customHeight="1" x14ac:dyDescent="0.25">
      <c r="A33" s="42">
        <v>6</v>
      </c>
      <c r="B33" s="43" t="s">
        <v>35</v>
      </c>
      <c r="C33" s="43">
        <v>11034</v>
      </c>
      <c r="D33" s="43" t="s">
        <v>41</v>
      </c>
      <c r="E33" s="44">
        <v>0</v>
      </c>
      <c r="F33" s="45">
        <v>0</v>
      </c>
      <c r="G33" s="44">
        <v>3</v>
      </c>
      <c r="H33" s="46">
        <f>SUM([2]โรงพยาบาลภูเรือ!G6:G8)</f>
        <v>25209.71</v>
      </c>
      <c r="I33" s="47">
        <f t="shared" si="4"/>
        <v>-25209.71</v>
      </c>
    </row>
    <row r="34" spans="1:9" ht="16.2" customHeight="1" x14ac:dyDescent="0.25">
      <c r="A34" s="42">
        <v>7</v>
      </c>
      <c r="B34" s="43" t="s">
        <v>35</v>
      </c>
      <c r="C34" s="43">
        <v>11035</v>
      </c>
      <c r="D34" s="43" t="s">
        <v>42</v>
      </c>
      <c r="E34" s="44">
        <v>0</v>
      </c>
      <c r="F34" s="45">
        <v>0</v>
      </c>
      <c r="G34" s="44">
        <v>1</v>
      </c>
      <c r="H34" s="46">
        <f>+[2]โรงพยาบาลท่าลี่!G6</f>
        <v>59382.85</v>
      </c>
      <c r="I34" s="47">
        <f t="shared" si="4"/>
        <v>-59382.85</v>
      </c>
    </row>
    <row r="35" spans="1:9" ht="16.2" customHeight="1" x14ac:dyDescent="0.25">
      <c r="A35" s="42">
        <v>8</v>
      </c>
      <c r="B35" s="43" t="s">
        <v>35</v>
      </c>
      <c r="C35" s="43">
        <v>11036</v>
      </c>
      <c r="D35" s="43" t="s">
        <v>43</v>
      </c>
      <c r="E35" s="44">
        <v>2</v>
      </c>
      <c r="F35" s="45">
        <f>SUM([2]โรงพยาบาลวังสะพุง!E6:E8)</f>
        <v>1894.11</v>
      </c>
      <c r="G35" s="44">
        <v>2</v>
      </c>
      <c r="H35" s="46">
        <f>SUM([2]โรงพยาบาลวังสะพุง!G6:G8)</f>
        <v>43100.06</v>
      </c>
      <c r="I35" s="47">
        <f t="shared" si="4"/>
        <v>-41205.949999999997</v>
      </c>
    </row>
    <row r="36" spans="1:9" ht="16.2" customHeight="1" x14ac:dyDescent="0.25">
      <c r="A36" s="42">
        <v>9</v>
      </c>
      <c r="B36" s="43" t="s">
        <v>35</v>
      </c>
      <c r="C36" s="43">
        <v>11037</v>
      </c>
      <c r="D36" s="43" t="s">
        <v>44</v>
      </c>
      <c r="E36" s="44">
        <v>0</v>
      </c>
      <c r="F36" s="45">
        <v>0</v>
      </c>
      <c r="G36" s="44">
        <v>2</v>
      </c>
      <c r="H36" s="46">
        <f>SUM([2]โรงพยาบาลภูกระดึง!G6:G7)</f>
        <v>38874.950000000004</v>
      </c>
      <c r="I36" s="47">
        <f t="shared" si="4"/>
        <v>-38874.950000000004</v>
      </c>
    </row>
    <row r="37" spans="1:9" ht="16.2" customHeight="1" x14ac:dyDescent="0.25">
      <c r="A37" s="42">
        <v>10</v>
      </c>
      <c r="B37" s="43" t="s">
        <v>35</v>
      </c>
      <c r="C37" s="43">
        <v>11038</v>
      </c>
      <c r="D37" s="43" t="s">
        <v>45</v>
      </c>
      <c r="E37" s="44">
        <v>0</v>
      </c>
      <c r="F37" s="45">
        <v>0</v>
      </c>
      <c r="G37" s="44">
        <v>1</v>
      </c>
      <c r="H37" s="46">
        <f>SUM([2]โรงพยาบาลภูหลวง!G6)</f>
        <v>45229.25</v>
      </c>
      <c r="I37" s="47">
        <f t="shared" si="4"/>
        <v>-45229.25</v>
      </c>
    </row>
    <row r="38" spans="1:9" ht="16.2" customHeight="1" x14ac:dyDescent="0.25">
      <c r="A38" s="42">
        <v>11</v>
      </c>
      <c r="B38" s="43" t="s">
        <v>35</v>
      </c>
      <c r="C38" s="43">
        <v>11039</v>
      </c>
      <c r="D38" s="43" t="s">
        <v>46</v>
      </c>
      <c r="E38" s="44">
        <v>2</v>
      </c>
      <c r="F38" s="45">
        <f>SUM([2]โรงพยาบาลผาขาว!E6:E8)</f>
        <v>9614.5399999999991</v>
      </c>
      <c r="G38" s="44">
        <v>2</v>
      </c>
      <c r="H38" s="46">
        <f>SUM([2]โรงพยาบาลผาขาว!G6:G8)</f>
        <v>30139.05</v>
      </c>
      <c r="I38" s="47">
        <f t="shared" si="4"/>
        <v>-20524.510000000002</v>
      </c>
    </row>
    <row r="39" spans="1:9" ht="16.2" customHeight="1" x14ac:dyDescent="0.25">
      <c r="A39" s="42">
        <v>12</v>
      </c>
      <c r="B39" s="43" t="s">
        <v>35</v>
      </c>
      <c r="C39" s="43">
        <v>11447</v>
      </c>
      <c r="D39" s="43" t="s">
        <v>47</v>
      </c>
      <c r="E39" s="44">
        <v>2</v>
      </c>
      <c r="F39" s="45">
        <f>SUM('[2]รพ.สมเด็จพระยุพราชด่านซ้าย '!E6:E8)</f>
        <v>10739.810000000001</v>
      </c>
      <c r="G39" s="44">
        <v>2</v>
      </c>
      <c r="H39" s="46">
        <f>SUM('[2]รพ.สมเด็จพระยุพราชด่านซ้าย '!G6:G8)</f>
        <v>20319.45</v>
      </c>
      <c r="I39" s="47">
        <f t="shared" si="4"/>
        <v>-9579.64</v>
      </c>
    </row>
    <row r="40" spans="1:9" ht="16.2" customHeight="1" x14ac:dyDescent="0.25">
      <c r="A40" s="42">
        <v>13</v>
      </c>
      <c r="B40" s="43" t="s">
        <v>35</v>
      </c>
      <c r="C40" s="43">
        <v>14133</v>
      </c>
      <c r="D40" s="43" t="s">
        <v>48</v>
      </c>
      <c r="E40" s="44">
        <v>0</v>
      </c>
      <c r="F40" s="45">
        <v>0</v>
      </c>
      <c r="G40" s="44">
        <v>3</v>
      </c>
      <c r="H40" s="46">
        <f>SUM([2]โรงพยาบาลเอราวัณ!G6:G8)</f>
        <v>32060.300000000003</v>
      </c>
      <c r="I40" s="47">
        <f t="shared" si="4"/>
        <v>-32060.300000000003</v>
      </c>
    </row>
    <row r="41" spans="1:9" ht="16.2" customHeight="1" x14ac:dyDescent="0.25">
      <c r="A41" s="42">
        <v>14</v>
      </c>
      <c r="B41" s="43" t="s">
        <v>35</v>
      </c>
      <c r="C41" s="43">
        <v>28861</v>
      </c>
      <c r="D41" s="43" t="s">
        <v>49</v>
      </c>
      <c r="E41" s="44">
        <v>4</v>
      </c>
      <c r="F41" s="45">
        <f>SUM([2]โรงพยาบาลหนองหิน!E6:E10)</f>
        <v>5451.88</v>
      </c>
      <c r="G41" s="44">
        <v>3</v>
      </c>
      <c r="H41" s="46">
        <f>SUM([2]โรงพยาบาลหนองหิน!G6:G10)</f>
        <v>61682.98</v>
      </c>
      <c r="I41" s="47">
        <f t="shared" si="4"/>
        <v>-56231.100000000006</v>
      </c>
    </row>
    <row r="42" spans="1:9" ht="16.2" customHeight="1" x14ac:dyDescent="0.25">
      <c r="A42" s="49"/>
      <c r="B42" s="50" t="s">
        <v>35</v>
      </c>
      <c r="C42" s="50"/>
      <c r="D42" s="50"/>
      <c r="E42" s="51"/>
      <c r="F42" s="52">
        <f>SUM(F28:F41)</f>
        <v>583520.99000000011</v>
      </c>
      <c r="G42" s="52"/>
      <c r="H42" s="52">
        <f>SUM(H28:H41)</f>
        <v>583520.99</v>
      </c>
      <c r="I42" s="52">
        <f>SUM(I28:I41)</f>
        <v>0</v>
      </c>
    </row>
    <row r="43" spans="1:9" ht="16.2" customHeight="1" x14ac:dyDescent="0.25">
      <c r="A43" s="42">
        <v>1</v>
      </c>
      <c r="B43" s="43" t="s">
        <v>50</v>
      </c>
      <c r="C43" s="43">
        <v>10710</v>
      </c>
      <c r="D43" s="43" t="s">
        <v>51</v>
      </c>
      <c r="E43" s="44">
        <v>18</v>
      </c>
      <c r="F43" s="45">
        <f>SUM([2]โรงพยาบาลศูนย์สกลนคร!E6:E23)</f>
        <v>744274.2899999998</v>
      </c>
      <c r="G43" s="44">
        <v>1</v>
      </c>
      <c r="H43" s="46">
        <f>SUM([2]โรงพยาบาลศูนย์สกลนคร!G6:G23)</f>
        <v>18832</v>
      </c>
      <c r="I43" s="47">
        <f t="shared" ref="I43:I60" si="5">+F43-H43</f>
        <v>725442.2899999998</v>
      </c>
    </row>
    <row r="44" spans="1:9" ht="16.2" customHeight="1" x14ac:dyDescent="0.25">
      <c r="A44" s="42">
        <v>2</v>
      </c>
      <c r="B44" s="43" t="s">
        <v>50</v>
      </c>
      <c r="C44" s="43">
        <v>11089</v>
      </c>
      <c r="D44" s="43" t="s">
        <v>52</v>
      </c>
      <c r="E44" s="44">
        <v>0</v>
      </c>
      <c r="F44" s="45">
        <v>0</v>
      </c>
      <c r="G44" s="44">
        <v>1</v>
      </c>
      <c r="H44" s="46">
        <f>SUM([2]โรงพยาบาลกุสุมาลย์!G6)</f>
        <v>51091.45</v>
      </c>
      <c r="I44" s="47">
        <f t="shared" si="5"/>
        <v>-51091.45</v>
      </c>
    </row>
    <row r="45" spans="1:9" ht="16.2" customHeight="1" x14ac:dyDescent="0.25">
      <c r="A45" s="42">
        <v>3</v>
      </c>
      <c r="B45" s="43" t="s">
        <v>50</v>
      </c>
      <c r="C45" s="43">
        <v>11090</v>
      </c>
      <c r="D45" s="43" t="s">
        <v>53</v>
      </c>
      <c r="E45" s="44">
        <v>0</v>
      </c>
      <c r="F45" s="45">
        <v>0</v>
      </c>
      <c r="G45" s="44">
        <v>1</v>
      </c>
      <c r="H45" s="46">
        <f>+[2]โรงพยาบาลกุดบาก!G6</f>
        <v>40505.269999999997</v>
      </c>
      <c r="I45" s="47">
        <f t="shared" si="5"/>
        <v>-40505.269999999997</v>
      </c>
    </row>
    <row r="46" spans="1:9" ht="16.2" customHeight="1" x14ac:dyDescent="0.25">
      <c r="A46" s="42">
        <v>4</v>
      </c>
      <c r="B46" s="43" t="s">
        <v>50</v>
      </c>
      <c r="C46" s="43">
        <v>11091</v>
      </c>
      <c r="D46" s="43" t="s">
        <v>54</v>
      </c>
      <c r="E46" s="44">
        <v>0</v>
      </c>
      <c r="F46" s="45">
        <v>0</v>
      </c>
      <c r="G46" s="44">
        <v>2</v>
      </c>
      <c r="H46" s="46">
        <f>SUM([2]โรงพยาบาลพระอาจารย์ฝั้นอาจาโร!G6:G7)</f>
        <v>65400.72</v>
      </c>
      <c r="I46" s="47">
        <f t="shared" si="5"/>
        <v>-65400.72</v>
      </c>
    </row>
    <row r="47" spans="1:9" ht="16.2" customHeight="1" x14ac:dyDescent="0.25">
      <c r="A47" s="42">
        <v>5</v>
      </c>
      <c r="B47" s="43" t="s">
        <v>50</v>
      </c>
      <c r="C47" s="43">
        <v>11092</v>
      </c>
      <c r="D47" s="43" t="s">
        <v>55</v>
      </c>
      <c r="E47" s="44">
        <v>0</v>
      </c>
      <c r="F47" s="45">
        <v>0</v>
      </c>
      <c r="G47" s="44">
        <v>2</v>
      </c>
      <c r="H47" s="46">
        <f>SUM([2]โรงพยาบาลพังโคน!G6:G7)</f>
        <v>17789.77</v>
      </c>
      <c r="I47" s="47">
        <f t="shared" si="5"/>
        <v>-17789.77</v>
      </c>
    </row>
    <row r="48" spans="1:9" ht="16.2" customHeight="1" x14ac:dyDescent="0.25">
      <c r="A48" s="42">
        <v>6</v>
      </c>
      <c r="B48" s="43" t="s">
        <v>50</v>
      </c>
      <c r="C48" s="43">
        <v>11093</v>
      </c>
      <c r="D48" s="43" t="s">
        <v>56</v>
      </c>
      <c r="E48" s="44">
        <v>0</v>
      </c>
      <c r="F48" s="45">
        <v>0</v>
      </c>
      <c r="G48" s="44">
        <v>2</v>
      </c>
      <c r="H48" s="46">
        <f>SUM([2]โรงพยาบาลวาริชภูมิ!G7:G8)</f>
        <v>57332.44</v>
      </c>
      <c r="I48" s="47">
        <f t="shared" si="5"/>
        <v>-57332.44</v>
      </c>
    </row>
    <row r="49" spans="1:9" ht="16.2" customHeight="1" x14ac:dyDescent="0.25">
      <c r="A49" s="42">
        <v>7</v>
      </c>
      <c r="B49" s="43" t="s">
        <v>50</v>
      </c>
      <c r="C49" s="43">
        <v>11094</v>
      </c>
      <c r="D49" s="43" t="s">
        <v>57</v>
      </c>
      <c r="E49" s="44">
        <v>0</v>
      </c>
      <c r="F49" s="45">
        <v>0</v>
      </c>
      <c r="G49" s="44">
        <v>1</v>
      </c>
      <c r="H49" s="46">
        <f>+[2]โรงพยาบาลนิคมน้ำอูน!G6</f>
        <v>25388.15</v>
      </c>
      <c r="I49" s="47">
        <f t="shared" si="5"/>
        <v>-25388.15</v>
      </c>
    </row>
    <row r="50" spans="1:9" ht="16.2" customHeight="1" x14ac:dyDescent="0.25">
      <c r="A50" s="42">
        <v>8</v>
      </c>
      <c r="B50" s="43" t="s">
        <v>50</v>
      </c>
      <c r="C50" s="43">
        <v>11095</v>
      </c>
      <c r="D50" s="43" t="s">
        <v>58</v>
      </c>
      <c r="E50" s="44">
        <v>6</v>
      </c>
      <c r="F50" s="45">
        <f>SUM([2]โรงพยาบาลวานรนิวาส!E6:E11)</f>
        <v>147358.47999999998</v>
      </c>
      <c r="G50" s="44">
        <v>2</v>
      </c>
      <c r="H50" s="46">
        <f>SUM([2]โรงพยาบาลวานรนิวาส!G6:G11)</f>
        <v>128124.32</v>
      </c>
      <c r="I50" s="47">
        <f t="shared" si="5"/>
        <v>19234.159999999974</v>
      </c>
    </row>
    <row r="51" spans="1:9" ht="16.2" customHeight="1" x14ac:dyDescent="0.25">
      <c r="A51" s="42">
        <v>9</v>
      </c>
      <c r="B51" s="43" t="s">
        <v>50</v>
      </c>
      <c r="C51" s="43">
        <v>11096</v>
      </c>
      <c r="D51" s="43" t="s">
        <v>59</v>
      </c>
      <c r="E51" s="44">
        <v>0</v>
      </c>
      <c r="F51" s="45">
        <v>0</v>
      </c>
      <c r="G51" s="44">
        <v>2</v>
      </c>
      <c r="H51" s="46">
        <f>SUM('[2]โรงพยาบาลคำตากล้า '!G6:G7)</f>
        <v>9727.98</v>
      </c>
      <c r="I51" s="47">
        <f t="shared" si="5"/>
        <v>-9727.98</v>
      </c>
    </row>
    <row r="52" spans="1:9" ht="16.2" customHeight="1" x14ac:dyDescent="0.25">
      <c r="A52" s="42">
        <v>10</v>
      </c>
      <c r="B52" s="43" t="s">
        <v>50</v>
      </c>
      <c r="C52" s="43">
        <v>11097</v>
      </c>
      <c r="D52" s="43" t="s">
        <v>60</v>
      </c>
      <c r="E52" s="44">
        <v>0</v>
      </c>
      <c r="F52" s="45">
        <v>0</v>
      </c>
      <c r="G52" s="44">
        <v>3</v>
      </c>
      <c r="H52" s="46">
        <f>SUM('[2]โรงพยาบาลบ้านม่วง '!G6:G8)</f>
        <v>17421.75</v>
      </c>
      <c r="I52" s="47">
        <f t="shared" si="5"/>
        <v>-17421.75</v>
      </c>
    </row>
    <row r="53" spans="1:9" ht="16.2" customHeight="1" x14ac:dyDescent="0.25">
      <c r="A53" s="42">
        <v>11</v>
      </c>
      <c r="B53" s="43" t="s">
        <v>50</v>
      </c>
      <c r="C53" s="43">
        <v>11098</v>
      </c>
      <c r="D53" s="43" t="s">
        <v>61</v>
      </c>
      <c r="E53" s="44">
        <v>0</v>
      </c>
      <c r="F53" s="45">
        <v>0</v>
      </c>
      <c r="G53" s="44">
        <v>2</v>
      </c>
      <c r="H53" s="46">
        <f>SUM([2]โรงพยาบาลอากาศอำนวย!G6:G7)</f>
        <v>14473.5</v>
      </c>
      <c r="I53" s="47">
        <f t="shared" si="5"/>
        <v>-14473.5</v>
      </c>
    </row>
    <row r="54" spans="1:9" ht="16.2" customHeight="1" x14ac:dyDescent="0.25">
      <c r="A54" s="42">
        <v>12</v>
      </c>
      <c r="B54" s="43" t="s">
        <v>50</v>
      </c>
      <c r="C54" s="43">
        <v>11099</v>
      </c>
      <c r="D54" s="43" t="s">
        <v>62</v>
      </c>
      <c r="E54" s="44">
        <v>0</v>
      </c>
      <c r="F54" s="45">
        <v>0</v>
      </c>
      <c r="G54" s="44">
        <v>2</v>
      </c>
      <c r="H54" s="46">
        <f>SUM([2]โรงพยาบาลส่องดาว!G6:G7)</f>
        <v>14012.73</v>
      </c>
      <c r="I54" s="47">
        <f t="shared" si="5"/>
        <v>-14012.73</v>
      </c>
    </row>
    <row r="55" spans="1:9" ht="16.2" customHeight="1" x14ac:dyDescent="0.25">
      <c r="A55" s="42">
        <v>13</v>
      </c>
      <c r="B55" s="43" t="s">
        <v>50</v>
      </c>
      <c r="C55" s="43">
        <v>11100</v>
      </c>
      <c r="D55" s="43" t="s">
        <v>63</v>
      </c>
      <c r="E55" s="44">
        <v>0</v>
      </c>
      <c r="F55" s="45">
        <v>0</v>
      </c>
      <c r="G55" s="44">
        <v>1</v>
      </c>
      <c r="H55" s="46">
        <f>+[2]โรงพยาบาลเต่างอย!G6</f>
        <v>7558.48</v>
      </c>
      <c r="I55" s="47">
        <f t="shared" si="5"/>
        <v>-7558.48</v>
      </c>
    </row>
    <row r="56" spans="1:9" ht="16.2" customHeight="1" x14ac:dyDescent="0.25">
      <c r="A56" s="42">
        <v>14</v>
      </c>
      <c r="B56" s="43" t="s">
        <v>50</v>
      </c>
      <c r="C56" s="43">
        <v>11101</v>
      </c>
      <c r="D56" s="43" t="s">
        <v>64</v>
      </c>
      <c r="E56" s="44">
        <v>0</v>
      </c>
      <c r="F56" s="45">
        <v>0</v>
      </c>
      <c r="G56" s="44">
        <v>1</v>
      </c>
      <c r="H56" s="46">
        <f>+[2]โรงพยาบาลโคกศรีสุพรรณ!G6</f>
        <v>67816.94</v>
      </c>
      <c r="I56" s="47">
        <f t="shared" si="5"/>
        <v>-67816.94</v>
      </c>
    </row>
    <row r="57" spans="1:9" ht="16.2" customHeight="1" x14ac:dyDescent="0.25">
      <c r="A57" s="42">
        <v>15</v>
      </c>
      <c r="B57" s="43" t="s">
        <v>50</v>
      </c>
      <c r="C57" s="43">
        <v>11102</v>
      </c>
      <c r="D57" s="43" t="s">
        <v>65</v>
      </c>
      <c r="E57" s="44">
        <v>0</v>
      </c>
      <c r="F57" s="45">
        <v>0</v>
      </c>
      <c r="G57" s="44">
        <v>1</v>
      </c>
      <c r="H57" s="46">
        <f>SUM([2]โรงพยาบาลเจริญศิลป์!G6)</f>
        <v>31817.46</v>
      </c>
      <c r="I57" s="47">
        <f t="shared" si="5"/>
        <v>-31817.46</v>
      </c>
    </row>
    <row r="58" spans="1:9" ht="16.2" customHeight="1" x14ac:dyDescent="0.25">
      <c r="A58" s="42">
        <v>16</v>
      </c>
      <c r="B58" s="43" t="s">
        <v>50</v>
      </c>
      <c r="C58" s="43">
        <v>11103</v>
      </c>
      <c r="D58" s="43" t="s">
        <v>66</v>
      </c>
      <c r="E58" s="44">
        <v>0</v>
      </c>
      <c r="F58" s="45">
        <v>0</v>
      </c>
      <c r="G58" s="44">
        <v>1</v>
      </c>
      <c r="H58" s="46">
        <f>+[2]โรงพยาบาลโพนนาแก้ว!G6</f>
        <v>42594.63</v>
      </c>
      <c r="I58" s="47">
        <f t="shared" si="5"/>
        <v>-42594.63</v>
      </c>
    </row>
    <row r="59" spans="1:9" ht="16.2" customHeight="1" x14ac:dyDescent="0.25">
      <c r="A59" s="42">
        <v>17</v>
      </c>
      <c r="B59" s="43" t="s">
        <v>50</v>
      </c>
      <c r="C59" s="43">
        <v>11450</v>
      </c>
      <c r="D59" s="43" t="s">
        <v>67</v>
      </c>
      <c r="E59" s="44">
        <v>8</v>
      </c>
      <c r="F59" s="45">
        <f>SUM([2]โรงพยาบาลสว่างแดนดิน!E6:E14)</f>
        <v>81412.05</v>
      </c>
      <c r="G59" s="44">
        <v>2</v>
      </c>
      <c r="H59" s="46">
        <f>SUM([2]โรงพยาบาลสว่างแดนดิน!G6:G14)</f>
        <v>25524.58</v>
      </c>
      <c r="I59" s="47">
        <f t="shared" si="5"/>
        <v>55887.47</v>
      </c>
    </row>
    <row r="60" spans="1:9" ht="16.2" customHeight="1" x14ac:dyDescent="0.25">
      <c r="A60" s="42">
        <v>18</v>
      </c>
      <c r="B60" s="43" t="s">
        <v>50</v>
      </c>
      <c r="C60" s="43">
        <v>21323</v>
      </c>
      <c r="D60" s="43" t="s">
        <v>68</v>
      </c>
      <c r="E60" s="44">
        <v>0</v>
      </c>
      <c r="F60" s="45">
        <v>0</v>
      </c>
      <c r="G60" s="44">
        <v>1</v>
      </c>
      <c r="H60" s="46">
        <f>+'[2]โรงพยาบาลพระอาจารย์แบน ธนากโร'!G6</f>
        <v>40666.199999999997</v>
      </c>
      <c r="I60" s="47">
        <f t="shared" si="5"/>
        <v>-40666.199999999997</v>
      </c>
    </row>
    <row r="61" spans="1:9" ht="16.2" customHeight="1" x14ac:dyDescent="0.25">
      <c r="A61" s="49"/>
      <c r="B61" s="50" t="s">
        <v>50</v>
      </c>
      <c r="C61" s="50"/>
      <c r="D61" s="50"/>
      <c r="E61" s="51"/>
      <c r="F61" s="52">
        <f>SUM(F43:F60)</f>
        <v>973044.81999999983</v>
      </c>
      <c r="G61" s="52"/>
      <c r="H61" s="52">
        <f>SUM(H43:H60)</f>
        <v>676078.36999999988</v>
      </c>
      <c r="I61" s="52">
        <f>SUM(I43:I60)</f>
        <v>296966.44999999978</v>
      </c>
    </row>
    <row r="62" spans="1:9" ht="16.2" customHeight="1" x14ac:dyDescent="0.25">
      <c r="A62" s="42">
        <v>1</v>
      </c>
      <c r="B62" s="43" t="s">
        <v>72</v>
      </c>
      <c r="C62" s="43">
        <v>10704</v>
      </c>
      <c r="D62" s="43" t="s">
        <v>73</v>
      </c>
      <c r="E62" s="44">
        <v>0</v>
      </c>
      <c r="F62" s="45">
        <v>0</v>
      </c>
      <c r="G62" s="44">
        <v>1</v>
      </c>
      <c r="H62" s="46">
        <f>+[2]โรงพยาบาลหนองบัวลำภู!G6</f>
        <v>3903.37</v>
      </c>
      <c r="I62" s="47">
        <f>+F62-H62</f>
        <v>-3903.37</v>
      </c>
    </row>
    <row r="63" spans="1:9" ht="16.2" customHeight="1" x14ac:dyDescent="0.25">
      <c r="A63" s="49"/>
      <c r="B63" s="50" t="s">
        <v>72</v>
      </c>
      <c r="C63" s="50"/>
      <c r="D63" s="50"/>
      <c r="E63" s="51"/>
      <c r="F63" s="52">
        <f>SUM(F62)</f>
        <v>0</v>
      </c>
      <c r="G63" s="52"/>
      <c r="H63" s="52">
        <f t="shared" ref="H63:I63" si="6">SUM(H62)</f>
        <v>3903.37</v>
      </c>
      <c r="I63" s="52">
        <f t="shared" si="6"/>
        <v>-3903.37</v>
      </c>
    </row>
    <row r="64" spans="1:9" ht="16.2" customHeight="1" x14ac:dyDescent="0.25">
      <c r="A64" s="53" t="s">
        <v>74</v>
      </c>
      <c r="B64" s="54"/>
      <c r="C64" s="54"/>
      <c r="D64" s="55"/>
      <c r="E64" s="56"/>
      <c r="F64" s="57">
        <f>+F18+F27+F42+F61+F63</f>
        <v>1943200.3699999999</v>
      </c>
      <c r="G64" s="58"/>
      <c r="H64" s="57">
        <f>+H18+H27+H42+H61+H63</f>
        <v>1943200.3699999999</v>
      </c>
      <c r="I64" s="57">
        <f>+F64-H64</f>
        <v>0</v>
      </c>
    </row>
    <row r="65" spans="1:8" ht="16.2" customHeight="1" x14ac:dyDescent="0.25">
      <c r="H65" s="32"/>
    </row>
    <row r="68" spans="1:8" ht="16.2" customHeight="1" x14ac:dyDescent="0.25">
      <c r="A68" s="48" t="s">
        <v>70</v>
      </c>
      <c r="C68" s="59"/>
    </row>
  </sheetData>
  <mergeCells count="10">
    <mergeCell ref="A64:D64"/>
    <mergeCell ref="A1:I1"/>
    <mergeCell ref="A2:I2"/>
    <mergeCell ref="A3:I3"/>
    <mergeCell ref="A4:A5"/>
    <mergeCell ref="B4:B5"/>
    <mergeCell ref="C4:C5"/>
    <mergeCell ref="D4:D5"/>
    <mergeCell ref="E4:F4"/>
    <mergeCell ref="G4:H4"/>
  </mergeCells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Footer>หน้าที่ &amp;P จาก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D061-883A-42EC-9FD6-3405DC92442E}">
  <dimension ref="A1:I67"/>
  <sheetViews>
    <sheetView topLeftCell="A34" zoomScale="70" zoomScaleNormal="70" workbookViewId="0">
      <selection activeCell="D67" sqref="D67"/>
    </sheetView>
  </sheetViews>
  <sheetFormatPr defaultRowHeight="16.2" customHeight="1" x14ac:dyDescent="0.25"/>
  <cols>
    <col min="1" max="1" width="5.8984375" style="59" customWidth="1"/>
    <col min="2" max="2" width="10.3984375" style="48" bestFit="1" customWidth="1"/>
    <col min="3" max="3" width="7.19921875" style="48" customWidth="1"/>
    <col min="4" max="4" width="33.3984375" style="48" bestFit="1" customWidth="1"/>
    <col min="5" max="5" width="10.09765625" style="60" bestFit="1" customWidth="1"/>
    <col min="6" max="6" width="14.19921875" style="61" bestFit="1" customWidth="1"/>
    <col min="7" max="7" width="10.09765625" style="60" bestFit="1" customWidth="1"/>
    <col min="8" max="8" width="14.19921875" style="61" bestFit="1" customWidth="1"/>
    <col min="9" max="9" width="12.69921875" style="32" customWidth="1"/>
    <col min="10" max="16384" width="8.796875" style="32"/>
  </cols>
  <sheetData>
    <row r="1" spans="1:9" ht="19.2" customHeight="1" x14ac:dyDescent="0.35">
      <c r="A1" s="31" t="s">
        <v>75</v>
      </c>
      <c r="B1" s="31"/>
      <c r="C1" s="31"/>
      <c r="D1" s="31"/>
      <c r="E1" s="31"/>
      <c r="F1" s="31"/>
      <c r="G1" s="31"/>
      <c r="H1" s="31"/>
      <c r="I1" s="31"/>
    </row>
    <row r="2" spans="1:9" ht="16.2" customHeigh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</row>
    <row r="3" spans="1:9" ht="16.2" customHeight="1" x14ac:dyDescent="0.25">
      <c r="A3" s="33" t="s">
        <v>2</v>
      </c>
      <c r="B3" s="33"/>
      <c r="C3" s="33"/>
      <c r="D3" s="33"/>
      <c r="E3" s="33"/>
      <c r="F3" s="33"/>
      <c r="G3" s="33"/>
      <c r="H3" s="33"/>
      <c r="I3" s="33"/>
    </row>
    <row r="4" spans="1:9" s="38" customFormat="1" ht="16.2" customHeight="1" x14ac:dyDescent="0.25">
      <c r="A4" s="34" t="s">
        <v>3</v>
      </c>
      <c r="B4" s="35" t="s">
        <v>4</v>
      </c>
      <c r="C4" s="35" t="s">
        <v>5</v>
      </c>
      <c r="D4" s="35" t="s">
        <v>6</v>
      </c>
      <c r="E4" s="34" t="s">
        <v>7</v>
      </c>
      <c r="F4" s="34"/>
      <c r="G4" s="34" t="s">
        <v>8</v>
      </c>
      <c r="H4" s="36"/>
      <c r="I4" s="37" t="s">
        <v>9</v>
      </c>
    </row>
    <row r="5" spans="1:9" s="38" customFormat="1" ht="47.4" customHeight="1" x14ac:dyDescent="0.25">
      <c r="A5" s="34"/>
      <c r="B5" s="35"/>
      <c r="C5" s="35"/>
      <c r="D5" s="35"/>
      <c r="E5" s="39" t="s">
        <v>10</v>
      </c>
      <c r="F5" s="39" t="s">
        <v>11</v>
      </c>
      <c r="G5" s="39" t="s">
        <v>10</v>
      </c>
      <c r="H5" s="40" t="s">
        <v>11</v>
      </c>
      <c r="I5" s="41" t="s">
        <v>12</v>
      </c>
    </row>
    <row r="6" spans="1:9" ht="16.2" customHeight="1" x14ac:dyDescent="0.25">
      <c r="A6" s="42">
        <v>1</v>
      </c>
      <c r="B6" s="43" t="s">
        <v>13</v>
      </c>
      <c r="C6" s="43">
        <v>10711</v>
      </c>
      <c r="D6" s="43" t="s">
        <v>14</v>
      </c>
      <c r="E6" s="44">
        <v>11</v>
      </c>
      <c r="F6" s="45">
        <f>SUM([3]โรงพยาบาลนครพนม!E6:E16)</f>
        <v>378424.5</v>
      </c>
      <c r="G6" s="44">
        <v>0</v>
      </c>
      <c r="H6" s="46">
        <v>0</v>
      </c>
      <c r="I6" s="47">
        <f t="shared" ref="I6:I17" si="0">+F6-H6</f>
        <v>378424.5</v>
      </c>
    </row>
    <row r="7" spans="1:9" ht="16.2" customHeight="1" x14ac:dyDescent="0.25">
      <c r="A7" s="42">
        <v>2</v>
      </c>
      <c r="B7" s="43" t="s">
        <v>13</v>
      </c>
      <c r="C7" s="43">
        <v>11104</v>
      </c>
      <c r="D7" s="48" t="s">
        <v>15</v>
      </c>
      <c r="E7" s="44">
        <v>0</v>
      </c>
      <c r="F7" s="45">
        <v>0</v>
      </c>
      <c r="G7" s="44">
        <v>2</v>
      </c>
      <c r="H7" s="46">
        <f>SUM('[3] โรงพยาบาลปลาปาก'!G6:G7)</f>
        <v>17651.2</v>
      </c>
      <c r="I7" s="47">
        <f t="shared" si="0"/>
        <v>-17651.2</v>
      </c>
    </row>
    <row r="8" spans="1:9" ht="16.2" customHeight="1" x14ac:dyDescent="0.25">
      <c r="A8" s="42">
        <v>3</v>
      </c>
      <c r="B8" s="43" t="s">
        <v>13</v>
      </c>
      <c r="C8" s="43">
        <v>11105</v>
      </c>
      <c r="D8" s="43" t="s">
        <v>16</v>
      </c>
      <c r="E8" s="44">
        <v>0</v>
      </c>
      <c r="F8" s="45">
        <v>0</v>
      </c>
      <c r="G8" s="44">
        <v>1</v>
      </c>
      <c r="H8" s="46">
        <f>+[3]โรงพยาบาลท่าอุเทน!G6</f>
        <v>44973.8</v>
      </c>
      <c r="I8" s="47">
        <f t="shared" si="0"/>
        <v>-44973.8</v>
      </c>
    </row>
    <row r="9" spans="1:9" ht="16.2" customHeight="1" x14ac:dyDescent="0.25">
      <c r="A9" s="42">
        <v>4</v>
      </c>
      <c r="B9" s="43" t="s">
        <v>13</v>
      </c>
      <c r="C9" s="43">
        <v>11106</v>
      </c>
      <c r="D9" s="43" t="s">
        <v>17</v>
      </c>
      <c r="E9" s="44">
        <v>0</v>
      </c>
      <c r="F9" s="45">
        <v>0</v>
      </c>
      <c r="G9" s="44">
        <v>1</v>
      </c>
      <c r="H9" s="46">
        <f>+[3]โรงพยาบาลบ้านแพง!G6</f>
        <v>12435.85</v>
      </c>
      <c r="I9" s="47">
        <f t="shared" si="0"/>
        <v>-12435.85</v>
      </c>
    </row>
    <row r="10" spans="1:9" ht="16.2" customHeight="1" x14ac:dyDescent="0.25">
      <c r="A10" s="42">
        <v>5</v>
      </c>
      <c r="B10" s="43" t="s">
        <v>13</v>
      </c>
      <c r="C10" s="43">
        <v>11107</v>
      </c>
      <c r="D10" s="43" t="s">
        <v>18</v>
      </c>
      <c r="E10" s="44">
        <v>0</v>
      </c>
      <c r="F10" s="45">
        <v>0</v>
      </c>
      <c r="G10" s="44">
        <v>1</v>
      </c>
      <c r="H10" s="46">
        <f>+[3]โรงพยาบาลนาทม!G6</f>
        <v>37728.99</v>
      </c>
      <c r="I10" s="47">
        <f t="shared" si="0"/>
        <v>-37728.99</v>
      </c>
    </row>
    <row r="11" spans="1:9" ht="16.2" customHeight="1" x14ac:dyDescent="0.25">
      <c r="A11" s="42">
        <v>6</v>
      </c>
      <c r="B11" s="43" t="s">
        <v>13</v>
      </c>
      <c r="C11" s="43">
        <v>11108</v>
      </c>
      <c r="D11" s="43" t="s">
        <v>19</v>
      </c>
      <c r="E11" s="44">
        <v>2</v>
      </c>
      <c r="F11" s="45">
        <f>SUM([3]โรงพยาบาลเรณูนคร!E6:E8)</f>
        <v>12795.8</v>
      </c>
      <c r="G11" s="44">
        <v>2</v>
      </c>
      <c r="H11" s="46">
        <f>SUM([3]โรงพยาบาลเรณูนคร!G6:G8)</f>
        <v>15267.34</v>
      </c>
      <c r="I11" s="47">
        <f t="shared" si="0"/>
        <v>-2471.5400000000009</v>
      </c>
    </row>
    <row r="12" spans="1:9" ht="16.2" customHeight="1" x14ac:dyDescent="0.25">
      <c r="A12" s="42">
        <v>7</v>
      </c>
      <c r="B12" s="43" t="s">
        <v>13</v>
      </c>
      <c r="C12" s="43">
        <v>11109</v>
      </c>
      <c r="D12" s="43" t="s">
        <v>20</v>
      </c>
      <c r="E12" s="44">
        <v>0</v>
      </c>
      <c r="F12" s="45">
        <v>0</v>
      </c>
      <c r="G12" s="44">
        <v>1</v>
      </c>
      <c r="H12" s="46">
        <f>+[3]โรงพยาบาลนาแก!G6</f>
        <v>147907.4</v>
      </c>
      <c r="I12" s="47">
        <f t="shared" si="0"/>
        <v>-147907.4</v>
      </c>
    </row>
    <row r="13" spans="1:9" ht="16.2" customHeight="1" x14ac:dyDescent="0.25">
      <c r="A13" s="42">
        <v>8</v>
      </c>
      <c r="B13" s="43" t="s">
        <v>13</v>
      </c>
      <c r="C13" s="43">
        <v>11110</v>
      </c>
      <c r="D13" s="43" t="s">
        <v>21</v>
      </c>
      <c r="E13" s="44">
        <v>0</v>
      </c>
      <c r="F13" s="45">
        <v>0</v>
      </c>
      <c r="G13" s="44">
        <v>1</v>
      </c>
      <c r="H13" s="46">
        <f>+'[3] โรงพยาบาลศรีสงคราม'!G6</f>
        <v>32746.34</v>
      </c>
      <c r="I13" s="47">
        <f t="shared" si="0"/>
        <v>-32746.34</v>
      </c>
    </row>
    <row r="14" spans="1:9" ht="16.2" customHeight="1" x14ac:dyDescent="0.25">
      <c r="A14" s="42">
        <v>9</v>
      </c>
      <c r="B14" s="43" t="s">
        <v>13</v>
      </c>
      <c r="C14" s="43">
        <v>11111</v>
      </c>
      <c r="D14" s="43" t="s">
        <v>22</v>
      </c>
      <c r="E14" s="44">
        <v>0</v>
      </c>
      <c r="F14" s="45">
        <v>0</v>
      </c>
      <c r="G14" s="44">
        <v>1</v>
      </c>
      <c r="H14" s="46">
        <f>+[3]โรงพยาบาลนาหว้า!G6</f>
        <v>29534.9</v>
      </c>
      <c r="I14" s="47">
        <f t="shared" si="0"/>
        <v>-29534.9</v>
      </c>
    </row>
    <row r="15" spans="1:9" ht="16.2" customHeight="1" x14ac:dyDescent="0.25">
      <c r="A15" s="42">
        <v>10</v>
      </c>
      <c r="B15" s="43" t="s">
        <v>13</v>
      </c>
      <c r="C15" s="43">
        <v>11112</v>
      </c>
      <c r="D15" s="43" t="s">
        <v>23</v>
      </c>
      <c r="E15" s="44">
        <v>0</v>
      </c>
      <c r="F15" s="45">
        <v>0</v>
      </c>
      <c r="G15" s="44">
        <v>1</v>
      </c>
      <c r="H15" s="46">
        <f>+[3]โรงพยาบาลโพนสวรรค์!G6</f>
        <v>22648.44</v>
      </c>
      <c r="I15" s="47">
        <f t="shared" si="0"/>
        <v>-22648.44</v>
      </c>
    </row>
    <row r="16" spans="1:9" ht="16.2" customHeight="1" x14ac:dyDescent="0.25">
      <c r="A16" s="42">
        <v>11</v>
      </c>
      <c r="B16" s="43" t="s">
        <v>13</v>
      </c>
      <c r="C16" s="43">
        <v>11451</v>
      </c>
      <c r="D16" s="43" t="s">
        <v>24</v>
      </c>
      <c r="E16" s="44">
        <v>1</v>
      </c>
      <c r="F16" s="45">
        <f>SUM([3]โรงพยาบาลสมเด็จพระยุพราชธาตุพนม!E6:E7)</f>
        <v>7750</v>
      </c>
      <c r="G16" s="44">
        <v>2</v>
      </c>
      <c r="H16" s="46">
        <f>SUM([3]โรงพยาบาลสมเด็จพระยุพราชธาตุพนม!G6:G7)</f>
        <v>30935.94</v>
      </c>
      <c r="I16" s="47">
        <f t="shared" si="0"/>
        <v>-23185.94</v>
      </c>
    </row>
    <row r="17" spans="1:9" ht="16.2" customHeight="1" x14ac:dyDescent="0.25">
      <c r="A17" s="42">
        <v>12</v>
      </c>
      <c r="B17" s="43" t="s">
        <v>13</v>
      </c>
      <c r="C17" s="43">
        <v>40840</v>
      </c>
      <c r="D17" s="43" t="s">
        <v>25</v>
      </c>
      <c r="E17" s="44">
        <v>0</v>
      </c>
      <c r="F17" s="45">
        <v>0</v>
      </c>
      <c r="G17" s="44">
        <v>0</v>
      </c>
      <c r="H17" s="46">
        <f>+[3]โรงพยาบาลวังยาง!G6</f>
        <v>7140.1</v>
      </c>
      <c r="I17" s="47">
        <f t="shared" si="0"/>
        <v>-7140.1</v>
      </c>
    </row>
    <row r="18" spans="1:9" ht="16.2" customHeight="1" x14ac:dyDescent="0.25">
      <c r="A18" s="49"/>
      <c r="B18" s="50" t="s">
        <v>13</v>
      </c>
      <c r="C18" s="50"/>
      <c r="D18" s="50"/>
      <c r="E18" s="51"/>
      <c r="F18" s="52">
        <f>SUM(F6:F17)</f>
        <v>398970.3</v>
      </c>
      <c r="G18" s="52"/>
      <c r="H18" s="52">
        <f>SUM(H6:H17)</f>
        <v>398970.3</v>
      </c>
      <c r="I18" s="52">
        <f>SUM(I6:I17)</f>
        <v>6.3664629124104977E-11</v>
      </c>
    </row>
    <row r="19" spans="1:9" ht="16.2" customHeight="1" x14ac:dyDescent="0.25">
      <c r="A19" s="42">
        <v>1</v>
      </c>
      <c r="B19" s="43" t="s">
        <v>26</v>
      </c>
      <c r="C19" s="43">
        <v>11040</v>
      </c>
      <c r="D19" s="43" t="s">
        <v>27</v>
      </c>
      <c r="E19" s="44">
        <v>6</v>
      </c>
      <c r="F19" s="45">
        <f>SUM('[3]โรงพยาบาลบึงกาฬ '!E6:E12)</f>
        <v>138039.91</v>
      </c>
      <c r="G19" s="44">
        <v>1</v>
      </c>
      <c r="H19" s="46">
        <f>+'[3]โรงพยาบาลบึงกาฬ '!G6</f>
        <v>73245</v>
      </c>
      <c r="I19" s="47">
        <f t="shared" ref="I19:I25" si="1">+F19-H19</f>
        <v>64794.91</v>
      </c>
    </row>
    <row r="20" spans="1:9" ht="16.2" customHeight="1" x14ac:dyDescent="0.25">
      <c r="A20" s="42">
        <v>2</v>
      </c>
      <c r="B20" s="43" t="s">
        <v>26</v>
      </c>
      <c r="C20" s="43">
        <v>11041</v>
      </c>
      <c r="D20" s="43" t="s">
        <v>28</v>
      </c>
      <c r="E20" s="44">
        <v>0</v>
      </c>
      <c r="F20" s="45">
        <v>0</v>
      </c>
      <c r="G20" s="44">
        <v>1</v>
      </c>
      <c r="H20" s="46">
        <f>+[3]โรงพยาบาลพรเจริญ!G6</f>
        <v>17300.349999999999</v>
      </c>
      <c r="I20" s="47">
        <f t="shared" si="1"/>
        <v>-17300.349999999999</v>
      </c>
    </row>
    <row r="21" spans="1:9" ht="16.2" customHeight="1" x14ac:dyDescent="0.25">
      <c r="A21" s="42">
        <v>3</v>
      </c>
      <c r="B21" s="43" t="s">
        <v>26</v>
      </c>
      <c r="C21" s="43">
        <v>11043</v>
      </c>
      <c r="D21" s="43" t="s">
        <v>29</v>
      </c>
      <c r="E21" s="44">
        <v>0</v>
      </c>
      <c r="F21" s="45">
        <v>0</v>
      </c>
      <c r="G21" s="44">
        <v>1</v>
      </c>
      <c r="H21" s="46">
        <f>+[3]โรงพยาบาลโซ่พิสัย!G6</f>
        <v>28579.47</v>
      </c>
      <c r="I21" s="47">
        <f t="shared" si="1"/>
        <v>-28579.47</v>
      </c>
    </row>
    <row r="22" spans="1:9" ht="16.2" customHeight="1" x14ac:dyDescent="0.25">
      <c r="A22" s="42">
        <v>4</v>
      </c>
      <c r="B22" s="43" t="s">
        <v>26</v>
      </c>
      <c r="C22" s="43">
        <v>11046</v>
      </c>
      <c r="D22" s="43" t="s">
        <v>30</v>
      </c>
      <c r="E22" s="44">
        <v>0</v>
      </c>
      <c r="F22" s="45">
        <v>0</v>
      </c>
      <c r="G22" s="44">
        <v>2</v>
      </c>
      <c r="H22" s="46">
        <f>SUM('[3] โรงพยาบาลเซกา'!G6:G7)</f>
        <v>22902.76</v>
      </c>
      <c r="I22" s="47">
        <f t="shared" si="1"/>
        <v>-22902.76</v>
      </c>
    </row>
    <row r="23" spans="1:9" ht="16.2" customHeight="1" x14ac:dyDescent="0.25">
      <c r="A23" s="42">
        <v>5</v>
      </c>
      <c r="B23" s="43" t="s">
        <v>26</v>
      </c>
      <c r="C23" s="43">
        <v>11047</v>
      </c>
      <c r="D23" s="43" t="s">
        <v>31</v>
      </c>
      <c r="E23" s="44">
        <v>0</v>
      </c>
      <c r="F23" s="45">
        <v>0</v>
      </c>
      <c r="G23" s="44">
        <v>1</v>
      </c>
      <c r="H23" s="46">
        <f>+[3]โรงพยาบาลปากคาด!G7</f>
        <v>39138.9</v>
      </c>
      <c r="I23" s="47">
        <f t="shared" si="1"/>
        <v>-39138.9</v>
      </c>
    </row>
    <row r="24" spans="1:9" ht="16.2" customHeight="1" x14ac:dyDescent="0.25">
      <c r="A24" s="42">
        <v>6</v>
      </c>
      <c r="B24" s="43" t="s">
        <v>26</v>
      </c>
      <c r="C24" s="43">
        <v>11049</v>
      </c>
      <c r="D24" s="43" t="s">
        <v>33</v>
      </c>
      <c r="E24" s="44">
        <v>0</v>
      </c>
      <c r="F24" s="45">
        <v>0</v>
      </c>
      <c r="G24" s="44">
        <v>1</v>
      </c>
      <c r="H24" s="46">
        <f>+'[3]โรงพยาบาลศรีวิไล '!G6</f>
        <v>14682.06</v>
      </c>
      <c r="I24" s="47">
        <f t="shared" si="1"/>
        <v>-14682.06</v>
      </c>
    </row>
    <row r="25" spans="1:9" ht="16.2" customHeight="1" x14ac:dyDescent="0.25">
      <c r="A25" s="42">
        <v>7</v>
      </c>
      <c r="B25" s="43" t="s">
        <v>26</v>
      </c>
      <c r="C25" s="43">
        <v>11050</v>
      </c>
      <c r="D25" s="43" t="s">
        <v>34</v>
      </c>
      <c r="E25" s="44">
        <v>0</v>
      </c>
      <c r="F25" s="45">
        <v>0</v>
      </c>
      <c r="G25" s="44">
        <v>1</v>
      </c>
      <c r="H25" s="46">
        <f>+[3]โรงพยาบาลบุ่งคล้า!G6</f>
        <v>16080.51</v>
      </c>
      <c r="I25" s="47">
        <f t="shared" si="1"/>
        <v>-16080.51</v>
      </c>
    </row>
    <row r="26" spans="1:9" ht="16.2" customHeight="1" x14ac:dyDescent="0.25">
      <c r="A26" s="49"/>
      <c r="B26" s="50" t="s">
        <v>26</v>
      </c>
      <c r="C26" s="50"/>
      <c r="D26" s="50"/>
      <c r="E26" s="51"/>
      <c r="F26" s="52">
        <f>SUM(F19:F25)</f>
        <v>138039.91</v>
      </c>
      <c r="G26" s="52"/>
      <c r="H26" s="52">
        <f>SUM(H19:H25)</f>
        <v>211929.05000000002</v>
      </c>
      <c r="I26" s="52">
        <f>SUM(I19:I25)</f>
        <v>-73889.139999999985</v>
      </c>
    </row>
    <row r="27" spans="1:9" ht="16.2" customHeight="1" x14ac:dyDescent="0.25">
      <c r="A27" s="42">
        <v>1</v>
      </c>
      <c r="B27" s="43" t="s">
        <v>35</v>
      </c>
      <c r="C27" s="43">
        <v>10705</v>
      </c>
      <c r="D27" s="43" t="s">
        <v>36</v>
      </c>
      <c r="E27" s="44">
        <v>13</v>
      </c>
      <c r="F27" s="45">
        <f>SUM([3]โรงพยาบาลเลย!E6:E18)</f>
        <v>516093.71999999991</v>
      </c>
      <c r="G27" s="44">
        <v>0</v>
      </c>
      <c r="H27" s="46">
        <v>0</v>
      </c>
      <c r="I27" s="47">
        <f t="shared" ref="I27:I40" si="2">+F27-H27</f>
        <v>516093.71999999991</v>
      </c>
    </row>
    <row r="28" spans="1:9" ht="16.2" customHeight="1" x14ac:dyDescent="0.25">
      <c r="A28" s="42">
        <v>2</v>
      </c>
      <c r="B28" s="43" t="s">
        <v>35</v>
      </c>
      <c r="C28" s="43">
        <v>11030</v>
      </c>
      <c r="D28" s="43" t="s">
        <v>37</v>
      </c>
      <c r="E28" s="44">
        <v>0</v>
      </c>
      <c r="F28" s="45">
        <v>0</v>
      </c>
      <c r="G28" s="44">
        <v>1</v>
      </c>
      <c r="H28" s="46">
        <f>+[3]โรงพยาบาลนาด้วง!G6</f>
        <v>54620.51</v>
      </c>
      <c r="I28" s="47">
        <f t="shared" si="2"/>
        <v>-54620.51</v>
      </c>
    </row>
    <row r="29" spans="1:9" ht="16.2" customHeight="1" x14ac:dyDescent="0.25">
      <c r="A29" s="42">
        <v>3</v>
      </c>
      <c r="B29" s="43" t="s">
        <v>35</v>
      </c>
      <c r="C29" s="43">
        <v>11031</v>
      </c>
      <c r="D29" s="43" t="s">
        <v>38</v>
      </c>
      <c r="E29" s="44">
        <v>0</v>
      </c>
      <c r="F29" s="45">
        <v>0</v>
      </c>
      <c r="G29" s="44">
        <v>1</v>
      </c>
      <c r="H29" s="46">
        <f>+[3]โรงพยาบาลเชียงคาน!G6</f>
        <v>69934.67</v>
      </c>
      <c r="I29" s="47">
        <f t="shared" si="2"/>
        <v>-69934.67</v>
      </c>
    </row>
    <row r="30" spans="1:9" ht="16.2" customHeight="1" x14ac:dyDescent="0.25">
      <c r="A30" s="42">
        <v>4</v>
      </c>
      <c r="B30" s="43" t="s">
        <v>35</v>
      </c>
      <c r="C30" s="43">
        <v>11032</v>
      </c>
      <c r="D30" s="43" t="s">
        <v>39</v>
      </c>
      <c r="E30" s="44">
        <v>0</v>
      </c>
      <c r="F30" s="45">
        <v>0</v>
      </c>
      <c r="G30" s="44">
        <v>1</v>
      </c>
      <c r="H30" s="46">
        <f>+[3]โรงพยาบาลปากชม!G6</f>
        <v>67002.78</v>
      </c>
      <c r="I30" s="47">
        <f t="shared" si="2"/>
        <v>-67002.78</v>
      </c>
    </row>
    <row r="31" spans="1:9" ht="16.2" customHeight="1" x14ac:dyDescent="0.25">
      <c r="A31" s="42">
        <v>5</v>
      </c>
      <c r="B31" s="43" t="s">
        <v>35</v>
      </c>
      <c r="C31" s="43">
        <v>11033</v>
      </c>
      <c r="D31" s="43" t="s">
        <v>40</v>
      </c>
      <c r="E31" s="44">
        <v>0</v>
      </c>
      <c r="F31" s="45">
        <v>0</v>
      </c>
      <c r="G31" s="44">
        <v>1</v>
      </c>
      <c r="H31" s="46">
        <f>+[3]โรงพยาบาลนาแห้ว!G6</f>
        <v>10744.65</v>
      </c>
      <c r="I31" s="47">
        <f t="shared" si="2"/>
        <v>-10744.65</v>
      </c>
    </row>
    <row r="32" spans="1:9" ht="16.2" customHeight="1" x14ac:dyDescent="0.25">
      <c r="A32" s="42">
        <v>6</v>
      </c>
      <c r="B32" s="43" t="s">
        <v>35</v>
      </c>
      <c r="C32" s="43">
        <v>11034</v>
      </c>
      <c r="D32" s="43" t="s">
        <v>41</v>
      </c>
      <c r="E32" s="44">
        <v>0</v>
      </c>
      <c r="F32" s="45">
        <v>0</v>
      </c>
      <c r="G32" s="44">
        <v>2</v>
      </c>
      <c r="H32" s="46">
        <f>+[3]โรงพยาบาลภูเรือ!G6+[3]โรงพยาบาลภูเรือ!G7</f>
        <v>19388.16</v>
      </c>
      <c r="I32" s="47">
        <f t="shared" si="2"/>
        <v>-19388.16</v>
      </c>
    </row>
    <row r="33" spans="1:9" ht="16.2" customHeight="1" x14ac:dyDescent="0.25">
      <c r="A33" s="42">
        <v>7</v>
      </c>
      <c r="B33" s="43" t="s">
        <v>35</v>
      </c>
      <c r="C33" s="43">
        <v>11035</v>
      </c>
      <c r="D33" s="43" t="s">
        <v>42</v>
      </c>
      <c r="E33" s="44">
        <v>0</v>
      </c>
      <c r="F33" s="45">
        <v>0</v>
      </c>
      <c r="G33" s="44">
        <v>1</v>
      </c>
      <c r="H33" s="46">
        <f>+'[3]โรงพยาบาลท่าลี่  '!G6</f>
        <v>32566.51</v>
      </c>
      <c r="I33" s="47">
        <f t="shared" si="2"/>
        <v>-32566.51</v>
      </c>
    </row>
    <row r="34" spans="1:9" ht="16.2" customHeight="1" x14ac:dyDescent="0.25">
      <c r="A34" s="42">
        <v>8</v>
      </c>
      <c r="B34" s="43" t="s">
        <v>35</v>
      </c>
      <c r="C34" s="43">
        <v>11036</v>
      </c>
      <c r="D34" s="43" t="s">
        <v>43</v>
      </c>
      <c r="E34" s="44">
        <v>2</v>
      </c>
      <c r="F34" s="45">
        <f>SUM([3]โรงพยาบาลวังสะพุง!E6:E8)</f>
        <v>739.1</v>
      </c>
      <c r="G34" s="44">
        <v>2</v>
      </c>
      <c r="H34" s="46">
        <f>SUM([3]โรงพยาบาลวังสะพุง!G6:G8)</f>
        <v>76700.09</v>
      </c>
      <c r="I34" s="47">
        <f t="shared" si="2"/>
        <v>-75960.989999999991</v>
      </c>
    </row>
    <row r="35" spans="1:9" ht="16.2" customHeight="1" x14ac:dyDescent="0.25">
      <c r="A35" s="42">
        <v>9</v>
      </c>
      <c r="B35" s="43" t="s">
        <v>35</v>
      </c>
      <c r="C35" s="43">
        <v>11037</v>
      </c>
      <c r="D35" s="43" t="s">
        <v>44</v>
      </c>
      <c r="E35" s="44">
        <v>0</v>
      </c>
      <c r="F35" s="45">
        <v>0</v>
      </c>
      <c r="G35" s="44">
        <v>1</v>
      </c>
      <c r="H35" s="46">
        <f>+[3]โรงพยาบาลภูกระดึง!G6</f>
        <v>51923.21</v>
      </c>
      <c r="I35" s="47">
        <f t="shared" si="2"/>
        <v>-51923.21</v>
      </c>
    </row>
    <row r="36" spans="1:9" ht="16.2" customHeight="1" x14ac:dyDescent="0.25">
      <c r="A36" s="42">
        <v>10</v>
      </c>
      <c r="B36" s="43" t="s">
        <v>35</v>
      </c>
      <c r="C36" s="43">
        <v>11038</v>
      </c>
      <c r="D36" s="43" t="s">
        <v>45</v>
      </c>
      <c r="E36" s="44">
        <v>0</v>
      </c>
      <c r="F36" s="45">
        <v>0</v>
      </c>
      <c r="G36" s="44">
        <v>2</v>
      </c>
      <c r="H36" s="46">
        <f>SUM([3]โรงพยาบาลภูหลวง!G6:G7)</f>
        <v>34420.57</v>
      </c>
      <c r="I36" s="47">
        <f t="shared" si="2"/>
        <v>-34420.57</v>
      </c>
    </row>
    <row r="37" spans="1:9" ht="16.2" customHeight="1" x14ac:dyDescent="0.25">
      <c r="A37" s="42">
        <v>11</v>
      </c>
      <c r="B37" s="43" t="s">
        <v>35</v>
      </c>
      <c r="C37" s="43">
        <v>11039</v>
      </c>
      <c r="D37" s="43" t="s">
        <v>46</v>
      </c>
      <c r="E37" s="44">
        <v>1</v>
      </c>
      <c r="F37" s="45">
        <f>SUM([3]โรงพยาบาลผาขาว!E6:E8)</f>
        <v>7297</v>
      </c>
      <c r="G37" s="44">
        <v>3</v>
      </c>
      <c r="H37" s="46">
        <f>SUM([3]โรงพยาบาลผาขาว!G6:G8)</f>
        <v>34905.47</v>
      </c>
      <c r="I37" s="47">
        <f t="shared" si="2"/>
        <v>-27608.47</v>
      </c>
    </row>
    <row r="38" spans="1:9" ht="16.2" customHeight="1" x14ac:dyDescent="0.25">
      <c r="A38" s="42">
        <v>12</v>
      </c>
      <c r="B38" s="43" t="s">
        <v>35</v>
      </c>
      <c r="C38" s="43">
        <v>11447</v>
      </c>
      <c r="D38" s="43" t="s">
        <v>47</v>
      </c>
      <c r="E38" s="44">
        <v>1</v>
      </c>
      <c r="F38" s="45">
        <f>SUM('[3]รพ.สมเด็จพระยุพราชด่านซ้าย '!E6:E7)</f>
        <v>3863.4</v>
      </c>
      <c r="G38" s="44">
        <v>1</v>
      </c>
      <c r="H38" s="46">
        <f>SUM('[3]รพ.สมเด็จพระยุพราชด่านซ้าย '!G6:G7)</f>
        <v>18043.599999999999</v>
      </c>
      <c r="I38" s="47">
        <f t="shared" si="2"/>
        <v>-14180.199999999999</v>
      </c>
    </row>
    <row r="39" spans="1:9" ht="16.2" customHeight="1" x14ac:dyDescent="0.25">
      <c r="A39" s="42">
        <v>13</v>
      </c>
      <c r="B39" s="43" t="s">
        <v>35</v>
      </c>
      <c r="C39" s="43">
        <v>14133</v>
      </c>
      <c r="D39" s="43" t="s">
        <v>48</v>
      </c>
      <c r="E39" s="44">
        <v>1</v>
      </c>
      <c r="F39" s="45">
        <f>+[3]โรงพยาบาลเอราวัณ!E7</f>
        <v>220</v>
      </c>
      <c r="G39" s="44">
        <v>1</v>
      </c>
      <c r="H39" s="46">
        <f>+[3]โรงพยาบาลเอราวัณ!G6</f>
        <v>29701.73</v>
      </c>
      <c r="I39" s="47">
        <f t="shared" si="2"/>
        <v>-29481.73</v>
      </c>
    </row>
    <row r="40" spans="1:9" ht="16.2" customHeight="1" x14ac:dyDescent="0.25">
      <c r="A40" s="42">
        <v>14</v>
      </c>
      <c r="B40" s="43" t="s">
        <v>35</v>
      </c>
      <c r="C40" s="43">
        <v>28861</v>
      </c>
      <c r="D40" s="43" t="s">
        <v>49</v>
      </c>
      <c r="E40" s="44">
        <v>2</v>
      </c>
      <c r="F40" s="45">
        <f>SUM([3]โรงพยาบาลหนองหิน!E6:E8)</f>
        <v>2130</v>
      </c>
      <c r="G40" s="44">
        <v>3</v>
      </c>
      <c r="H40" s="46">
        <f>SUM([3]โรงพยาบาลหนองหิน!G6:G8)</f>
        <v>30391.269999999997</v>
      </c>
      <c r="I40" s="47">
        <f t="shared" si="2"/>
        <v>-28261.269999999997</v>
      </c>
    </row>
    <row r="41" spans="1:9" ht="16.2" customHeight="1" x14ac:dyDescent="0.25">
      <c r="A41" s="49"/>
      <c r="B41" s="50" t="s">
        <v>35</v>
      </c>
      <c r="C41" s="50"/>
      <c r="D41" s="50"/>
      <c r="E41" s="51"/>
      <c r="F41" s="52">
        <f>SUM(F27:F40)</f>
        <v>530343.21999999986</v>
      </c>
      <c r="G41" s="52"/>
      <c r="H41" s="52">
        <f>SUM(H27:H40)</f>
        <v>530343.22</v>
      </c>
      <c r="I41" s="52">
        <f>SUM(I27:I40)</f>
        <v>-9.822542779147625E-11</v>
      </c>
    </row>
    <row r="42" spans="1:9" ht="16.2" customHeight="1" x14ac:dyDescent="0.25">
      <c r="A42" s="42">
        <v>1</v>
      </c>
      <c r="B42" s="43" t="s">
        <v>50</v>
      </c>
      <c r="C42" s="43">
        <v>10710</v>
      </c>
      <c r="D42" s="43" t="s">
        <v>51</v>
      </c>
      <c r="E42" s="44">
        <v>19</v>
      </c>
      <c r="F42" s="45">
        <f>SUM([3]โรงพยาบาลศูนย์สกลนคร!E6:E24)</f>
        <v>802402.20000000007</v>
      </c>
      <c r="G42" s="44">
        <v>0</v>
      </c>
      <c r="H42" s="46">
        <v>0</v>
      </c>
      <c r="I42" s="47">
        <f t="shared" ref="I42:I59" si="3">+F42-H42</f>
        <v>802402.20000000007</v>
      </c>
    </row>
    <row r="43" spans="1:9" ht="16.2" customHeight="1" x14ac:dyDescent="0.25">
      <c r="A43" s="42">
        <v>2</v>
      </c>
      <c r="B43" s="43" t="s">
        <v>50</v>
      </c>
      <c r="C43" s="43">
        <v>11089</v>
      </c>
      <c r="D43" s="43" t="s">
        <v>52</v>
      </c>
      <c r="E43" s="44">
        <v>0</v>
      </c>
      <c r="F43" s="45">
        <v>0</v>
      </c>
      <c r="G43" s="44">
        <v>1</v>
      </c>
      <c r="H43" s="46">
        <f>+[3]โรงพยาบาลกุสุมาลย์!G6</f>
        <v>49542.61</v>
      </c>
      <c r="I43" s="47">
        <f t="shared" si="3"/>
        <v>-49542.61</v>
      </c>
    </row>
    <row r="44" spans="1:9" ht="16.2" customHeight="1" x14ac:dyDescent="0.25">
      <c r="A44" s="42">
        <v>3</v>
      </c>
      <c r="B44" s="43" t="s">
        <v>50</v>
      </c>
      <c r="C44" s="43">
        <v>11090</v>
      </c>
      <c r="D44" s="43" t="s">
        <v>53</v>
      </c>
      <c r="E44" s="44">
        <v>0</v>
      </c>
      <c r="F44" s="45">
        <v>0</v>
      </c>
      <c r="G44" s="44">
        <v>1</v>
      </c>
      <c r="H44" s="46">
        <f>+[3]โรงพยาบาลกุดบาก!G7</f>
        <v>21822.400000000001</v>
      </c>
      <c r="I44" s="47">
        <f t="shared" si="3"/>
        <v>-21822.400000000001</v>
      </c>
    </row>
    <row r="45" spans="1:9" ht="16.2" customHeight="1" x14ac:dyDescent="0.25">
      <c r="A45" s="42">
        <v>4</v>
      </c>
      <c r="B45" s="43" t="s">
        <v>50</v>
      </c>
      <c r="C45" s="43">
        <v>11091</v>
      </c>
      <c r="D45" s="43" t="s">
        <v>54</v>
      </c>
      <c r="E45" s="44">
        <v>0</v>
      </c>
      <c r="F45" s="45">
        <v>0</v>
      </c>
      <c r="G45" s="44">
        <v>1</v>
      </c>
      <c r="H45" s="46">
        <f>+[3]โรงพยาบาลพระอาจารย์ฝั้นอาจาโร!G6</f>
        <v>84292.36</v>
      </c>
      <c r="I45" s="47">
        <f t="shared" si="3"/>
        <v>-84292.36</v>
      </c>
    </row>
    <row r="46" spans="1:9" ht="16.2" customHeight="1" x14ac:dyDescent="0.25">
      <c r="A46" s="42">
        <v>5</v>
      </c>
      <c r="B46" s="43" t="s">
        <v>50</v>
      </c>
      <c r="C46" s="43">
        <v>11092</v>
      </c>
      <c r="D46" s="43" t="s">
        <v>55</v>
      </c>
      <c r="E46" s="44">
        <v>0</v>
      </c>
      <c r="F46" s="45">
        <v>0</v>
      </c>
      <c r="G46" s="44">
        <v>2</v>
      </c>
      <c r="H46" s="46">
        <f>SUM([3]โรงพยาบาลพังโคน!G7:G8)</f>
        <v>26786.5</v>
      </c>
      <c r="I46" s="47">
        <f t="shared" si="3"/>
        <v>-26786.5</v>
      </c>
    </row>
    <row r="47" spans="1:9" ht="16.2" customHeight="1" x14ac:dyDescent="0.25">
      <c r="A47" s="42">
        <v>6</v>
      </c>
      <c r="B47" s="43" t="s">
        <v>50</v>
      </c>
      <c r="C47" s="43">
        <v>11093</v>
      </c>
      <c r="D47" s="43" t="s">
        <v>56</v>
      </c>
      <c r="E47" s="44">
        <v>0</v>
      </c>
      <c r="F47" s="45">
        <v>0</v>
      </c>
      <c r="G47" s="44">
        <v>3</v>
      </c>
      <c r="H47" s="46">
        <f>SUM('[3] โรงพยาบาลวาริชภูมิ'!G6:G8)</f>
        <v>66905.739999999991</v>
      </c>
      <c r="I47" s="47">
        <f t="shared" si="3"/>
        <v>-66905.739999999991</v>
      </c>
    </row>
    <row r="48" spans="1:9" ht="16.2" customHeight="1" x14ac:dyDescent="0.25">
      <c r="A48" s="42">
        <v>7</v>
      </c>
      <c r="B48" s="43" t="s">
        <v>50</v>
      </c>
      <c r="C48" s="43">
        <v>11094</v>
      </c>
      <c r="D48" s="43" t="s">
        <v>57</v>
      </c>
      <c r="E48" s="44">
        <v>0</v>
      </c>
      <c r="F48" s="45">
        <v>0</v>
      </c>
      <c r="G48" s="44">
        <v>1</v>
      </c>
      <c r="H48" s="46">
        <f>+[3]โรงพยาบาลนิคมน้ำอูน!G6</f>
        <v>9632.1299999999992</v>
      </c>
      <c r="I48" s="47">
        <f t="shared" si="3"/>
        <v>-9632.1299999999992</v>
      </c>
    </row>
    <row r="49" spans="1:9" ht="16.2" customHeight="1" x14ac:dyDescent="0.25">
      <c r="A49" s="42">
        <v>8</v>
      </c>
      <c r="B49" s="43" t="s">
        <v>50</v>
      </c>
      <c r="C49" s="43">
        <v>11095</v>
      </c>
      <c r="D49" s="43" t="s">
        <v>58</v>
      </c>
      <c r="E49" s="44">
        <v>4</v>
      </c>
      <c r="F49" s="45">
        <f>SUM([3]โรงพยาบาลวานรนิวาส!E6:E11)</f>
        <v>11714.48</v>
      </c>
      <c r="G49" s="44">
        <v>3</v>
      </c>
      <c r="H49" s="46">
        <f>SUM([3]โรงพยาบาลวานรนิวาส!G6:G11)</f>
        <v>273522</v>
      </c>
      <c r="I49" s="47">
        <f t="shared" si="3"/>
        <v>-261807.52</v>
      </c>
    </row>
    <row r="50" spans="1:9" ht="16.2" customHeight="1" x14ac:dyDescent="0.25">
      <c r="A50" s="42">
        <v>9</v>
      </c>
      <c r="B50" s="43" t="s">
        <v>50</v>
      </c>
      <c r="C50" s="43">
        <v>11096</v>
      </c>
      <c r="D50" s="43" t="s">
        <v>59</v>
      </c>
      <c r="E50" s="44">
        <v>0</v>
      </c>
      <c r="F50" s="45">
        <v>0</v>
      </c>
      <c r="G50" s="44">
        <v>2</v>
      </c>
      <c r="H50" s="46">
        <f>SUM([3]โรงพยาบาลคำตากล้า!G6:G7)</f>
        <v>2549.77</v>
      </c>
      <c r="I50" s="47">
        <f t="shared" si="3"/>
        <v>-2549.77</v>
      </c>
    </row>
    <row r="51" spans="1:9" ht="16.2" customHeight="1" x14ac:dyDescent="0.25">
      <c r="A51" s="42">
        <v>10</v>
      </c>
      <c r="B51" s="43" t="s">
        <v>50</v>
      </c>
      <c r="C51" s="43">
        <v>11097</v>
      </c>
      <c r="D51" s="43" t="s">
        <v>60</v>
      </c>
      <c r="E51" s="44">
        <v>1</v>
      </c>
      <c r="F51" s="45">
        <f>SUM([3]โรงพยาบาลบ้านม่วง!E6:E8)</f>
        <v>233</v>
      </c>
      <c r="G51" s="44">
        <v>3</v>
      </c>
      <c r="H51" s="46">
        <f>SUM([3]โรงพยาบาลบ้านม่วง!G6:G8)</f>
        <v>32973.68</v>
      </c>
      <c r="I51" s="47">
        <f t="shared" si="3"/>
        <v>-32740.68</v>
      </c>
    </row>
    <row r="52" spans="1:9" ht="16.2" customHeight="1" x14ac:dyDescent="0.25">
      <c r="A52" s="42">
        <v>11</v>
      </c>
      <c r="B52" s="43" t="s">
        <v>50</v>
      </c>
      <c r="C52" s="43">
        <v>11098</v>
      </c>
      <c r="D52" s="43" t="s">
        <v>61</v>
      </c>
      <c r="E52" s="44">
        <v>0</v>
      </c>
      <c r="F52" s="45">
        <v>0</v>
      </c>
      <c r="G52" s="44">
        <v>3</v>
      </c>
      <c r="H52" s="46">
        <f>SUM('[3]โรงพยาบาลอากาศอำนวย '!G6:G8)</f>
        <v>35800.879999999997</v>
      </c>
      <c r="I52" s="47">
        <f t="shared" si="3"/>
        <v>-35800.879999999997</v>
      </c>
    </row>
    <row r="53" spans="1:9" ht="16.2" customHeight="1" x14ac:dyDescent="0.25">
      <c r="A53" s="42">
        <v>12</v>
      </c>
      <c r="B53" s="43" t="s">
        <v>50</v>
      </c>
      <c r="C53" s="43">
        <v>11099</v>
      </c>
      <c r="D53" s="43" t="s">
        <v>62</v>
      </c>
      <c r="E53" s="44">
        <v>0</v>
      </c>
      <c r="F53" s="45">
        <v>0</v>
      </c>
      <c r="G53" s="44">
        <v>2</v>
      </c>
      <c r="H53" s="46">
        <f>SUM([3]โรงพยาบาลส่องดาว!G6:G7)</f>
        <v>31540.29</v>
      </c>
      <c r="I53" s="47">
        <f t="shared" si="3"/>
        <v>-31540.29</v>
      </c>
    </row>
    <row r="54" spans="1:9" ht="16.2" customHeight="1" x14ac:dyDescent="0.25">
      <c r="A54" s="42">
        <v>13</v>
      </c>
      <c r="B54" s="43" t="s">
        <v>50</v>
      </c>
      <c r="C54" s="43">
        <v>11100</v>
      </c>
      <c r="D54" s="43" t="s">
        <v>63</v>
      </c>
      <c r="E54" s="44">
        <v>0</v>
      </c>
      <c r="F54" s="45">
        <v>0</v>
      </c>
      <c r="G54" s="44">
        <v>1</v>
      </c>
      <c r="H54" s="46">
        <f>+[3]โรงพยาบาลเต่างอย!G6</f>
        <v>17389</v>
      </c>
      <c r="I54" s="47">
        <f t="shared" si="3"/>
        <v>-17389</v>
      </c>
    </row>
    <row r="55" spans="1:9" ht="16.2" customHeight="1" x14ac:dyDescent="0.25">
      <c r="A55" s="42">
        <v>14</v>
      </c>
      <c r="B55" s="43" t="s">
        <v>50</v>
      </c>
      <c r="C55" s="43">
        <v>11101</v>
      </c>
      <c r="D55" s="43" t="s">
        <v>64</v>
      </c>
      <c r="E55" s="44">
        <v>0</v>
      </c>
      <c r="F55" s="45">
        <v>0</v>
      </c>
      <c r="G55" s="44">
        <v>1</v>
      </c>
      <c r="H55" s="46">
        <f>+[3]โรงพยาบาลโคกศรีสุพรรณ!G6</f>
        <v>36039.040000000001</v>
      </c>
      <c r="I55" s="47">
        <f t="shared" si="3"/>
        <v>-36039.040000000001</v>
      </c>
    </row>
    <row r="56" spans="1:9" ht="16.2" customHeight="1" x14ac:dyDescent="0.25">
      <c r="A56" s="42">
        <v>15</v>
      </c>
      <c r="B56" s="43" t="s">
        <v>50</v>
      </c>
      <c r="C56" s="43">
        <v>11102</v>
      </c>
      <c r="D56" s="43" t="s">
        <v>65</v>
      </c>
      <c r="E56" s="44">
        <v>0</v>
      </c>
      <c r="F56" s="45">
        <v>0</v>
      </c>
      <c r="G56" s="44">
        <v>1</v>
      </c>
      <c r="H56" s="46">
        <f>+[3]โรงพยาบาลเจริญศิลป์!G6</f>
        <v>42576.1</v>
      </c>
      <c r="I56" s="47">
        <f t="shared" si="3"/>
        <v>-42576.1</v>
      </c>
    </row>
    <row r="57" spans="1:9" ht="16.2" customHeight="1" x14ac:dyDescent="0.25">
      <c r="A57" s="42">
        <v>16</v>
      </c>
      <c r="B57" s="43" t="s">
        <v>50</v>
      </c>
      <c r="C57" s="43">
        <v>11103</v>
      </c>
      <c r="D57" s="43" t="s">
        <v>66</v>
      </c>
      <c r="E57" s="44">
        <v>0</v>
      </c>
      <c r="F57" s="45">
        <v>0</v>
      </c>
      <c r="G57" s="44">
        <v>1</v>
      </c>
      <c r="H57" s="46">
        <f>+[3]โรงพยาบาลโพนนาแก้ว!G6</f>
        <v>62253.4</v>
      </c>
      <c r="I57" s="47">
        <f t="shared" si="3"/>
        <v>-62253.4</v>
      </c>
    </row>
    <row r="58" spans="1:9" ht="16.2" customHeight="1" x14ac:dyDescent="0.25">
      <c r="A58" s="42">
        <v>17</v>
      </c>
      <c r="B58" s="43" t="s">
        <v>50</v>
      </c>
      <c r="C58" s="43">
        <v>11450</v>
      </c>
      <c r="D58" s="43" t="s">
        <v>67</v>
      </c>
      <c r="E58" s="44">
        <v>7</v>
      </c>
      <c r="F58" s="45">
        <f>SUM([3]โรงพยาบาลสว่างแดนดิน!E6:E13)</f>
        <v>161177.39000000001</v>
      </c>
      <c r="G58" s="44">
        <v>1</v>
      </c>
      <c r="H58" s="46">
        <f>+[3]โรงพยาบาลสว่างแดนดิน!G6</f>
        <v>14042</v>
      </c>
      <c r="I58" s="47">
        <f t="shared" si="3"/>
        <v>147135.39000000001</v>
      </c>
    </row>
    <row r="59" spans="1:9" ht="16.2" customHeight="1" x14ac:dyDescent="0.25">
      <c r="A59" s="42">
        <v>18</v>
      </c>
      <c r="B59" s="43" t="s">
        <v>50</v>
      </c>
      <c r="C59" s="43">
        <v>21323</v>
      </c>
      <c r="D59" s="43" t="s">
        <v>68</v>
      </c>
      <c r="E59" s="44">
        <v>0</v>
      </c>
      <c r="F59" s="45">
        <v>0</v>
      </c>
      <c r="G59" s="44">
        <v>1</v>
      </c>
      <c r="H59" s="46">
        <f>+'[3]โรงพยาบาลพระอาจารย์แบน ธนากโร'!G6</f>
        <v>64951.63</v>
      </c>
      <c r="I59" s="47">
        <f t="shared" si="3"/>
        <v>-64951.63</v>
      </c>
    </row>
    <row r="60" spans="1:9" ht="16.2" customHeight="1" x14ac:dyDescent="0.25">
      <c r="A60" s="49"/>
      <c r="B60" s="50" t="s">
        <v>50</v>
      </c>
      <c r="C60" s="50"/>
      <c r="D60" s="50"/>
      <c r="E60" s="51"/>
      <c r="F60" s="52">
        <f>SUM(F42:F59)</f>
        <v>975527.07000000007</v>
      </c>
      <c r="G60" s="52"/>
      <c r="H60" s="52">
        <f>SUM(H42:H59)</f>
        <v>872619.53000000014</v>
      </c>
      <c r="I60" s="52">
        <f>SUM(I42:I59)</f>
        <v>102907.54000000004</v>
      </c>
    </row>
    <row r="61" spans="1:9" ht="16.2" customHeight="1" x14ac:dyDescent="0.25">
      <c r="A61" s="42">
        <v>1</v>
      </c>
      <c r="B61" s="43" t="s">
        <v>76</v>
      </c>
      <c r="C61" s="43">
        <v>10671</v>
      </c>
      <c r="D61" s="43" t="s">
        <v>77</v>
      </c>
      <c r="E61" s="44">
        <v>0</v>
      </c>
      <c r="F61" s="45">
        <v>0</v>
      </c>
      <c r="G61" s="44">
        <v>1</v>
      </c>
      <c r="H61" s="46">
        <f>+[3]โรงพยาบาลอุดรธานี!G6</f>
        <v>29018.400000000001</v>
      </c>
      <c r="I61" s="47">
        <f>+F61-H61</f>
        <v>-29018.400000000001</v>
      </c>
    </row>
    <row r="62" spans="1:9" ht="16.2" customHeight="1" x14ac:dyDescent="0.25">
      <c r="A62" s="49"/>
      <c r="B62" s="50" t="s">
        <v>76</v>
      </c>
      <c r="C62" s="50"/>
      <c r="D62" s="50"/>
      <c r="E62" s="51"/>
      <c r="F62" s="52">
        <f>SUM(F61)</f>
        <v>0</v>
      </c>
      <c r="G62" s="52"/>
      <c r="H62" s="52">
        <f t="shared" ref="H62:I62" si="4">SUM(H61)</f>
        <v>29018.400000000001</v>
      </c>
      <c r="I62" s="52">
        <f t="shared" si="4"/>
        <v>-29018.400000000001</v>
      </c>
    </row>
    <row r="63" spans="1:9" ht="16.2" customHeight="1" x14ac:dyDescent="0.25">
      <c r="A63" s="53" t="s">
        <v>69</v>
      </c>
      <c r="B63" s="54"/>
      <c r="C63" s="54"/>
      <c r="D63" s="55"/>
      <c r="E63" s="56"/>
      <c r="F63" s="57">
        <f>+F18+F26+F41+F60+F62</f>
        <v>2042880.4999999998</v>
      </c>
      <c r="G63" s="58"/>
      <c r="H63" s="57">
        <f>+H18+H26+H41+H60+H62</f>
        <v>2042880.5</v>
      </c>
      <c r="I63" s="57">
        <f>+F63-H63</f>
        <v>0</v>
      </c>
    </row>
    <row r="64" spans="1:9" ht="16.2" customHeight="1" x14ac:dyDescent="0.25">
      <c r="H64" s="32"/>
    </row>
    <row r="67" spans="1:3" ht="16.2" customHeight="1" x14ac:dyDescent="0.25">
      <c r="A67" s="48" t="s">
        <v>70</v>
      </c>
      <c r="C67" s="59"/>
    </row>
  </sheetData>
  <mergeCells count="10">
    <mergeCell ref="A63:D63"/>
    <mergeCell ref="A1:I1"/>
    <mergeCell ref="A2:I2"/>
    <mergeCell ref="A3:I3"/>
    <mergeCell ref="A4:A5"/>
    <mergeCell ref="B4:B5"/>
    <mergeCell ref="C4:C5"/>
    <mergeCell ref="D4:D5"/>
    <mergeCell ref="E4:F4"/>
    <mergeCell ref="G4:H4"/>
  </mergeCells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Footer>หน้าที่ &amp;P จาก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96535-CAA8-4A40-B82C-BDA0A4500C21}">
  <dimension ref="A1:I70"/>
  <sheetViews>
    <sheetView topLeftCell="A40" zoomScale="70" zoomScaleNormal="70" workbookViewId="0">
      <selection activeCell="M51" sqref="M51"/>
    </sheetView>
  </sheetViews>
  <sheetFormatPr defaultRowHeight="16.2" customHeight="1" x14ac:dyDescent="0.25"/>
  <cols>
    <col min="1" max="1" width="5.8984375" style="59" customWidth="1"/>
    <col min="2" max="2" width="10.3984375" style="48" bestFit="1" customWidth="1"/>
    <col min="3" max="3" width="7.19921875" style="48" customWidth="1"/>
    <col min="4" max="4" width="33.3984375" style="48" bestFit="1" customWidth="1"/>
    <col min="5" max="5" width="10.09765625" style="60" bestFit="1" customWidth="1"/>
    <col min="6" max="6" width="14.19921875" style="61" bestFit="1" customWidth="1"/>
    <col min="7" max="7" width="10.09765625" style="60" bestFit="1" customWidth="1"/>
    <col min="8" max="8" width="14.19921875" style="61" bestFit="1" customWidth="1"/>
    <col min="9" max="9" width="12.69921875" style="32" customWidth="1"/>
    <col min="10" max="16384" width="8.796875" style="32"/>
  </cols>
  <sheetData>
    <row r="1" spans="1:9" ht="19.2" customHeight="1" x14ac:dyDescent="0.35">
      <c r="A1" s="31" t="s">
        <v>78</v>
      </c>
      <c r="B1" s="31"/>
      <c r="C1" s="31"/>
      <c r="D1" s="31"/>
      <c r="E1" s="31"/>
      <c r="F1" s="31"/>
      <c r="G1" s="31"/>
      <c r="H1" s="31"/>
      <c r="I1" s="31"/>
    </row>
    <row r="2" spans="1:9" ht="16.2" customHeigh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</row>
    <row r="3" spans="1:9" ht="16.2" customHeight="1" x14ac:dyDescent="0.25">
      <c r="A3" s="33" t="s">
        <v>2</v>
      </c>
      <c r="B3" s="33"/>
      <c r="C3" s="33"/>
      <c r="D3" s="33"/>
      <c r="E3" s="33"/>
      <c r="F3" s="33"/>
      <c r="G3" s="33"/>
      <c r="H3" s="33"/>
      <c r="I3" s="33"/>
    </row>
    <row r="4" spans="1:9" s="38" customFormat="1" ht="16.2" customHeight="1" x14ac:dyDescent="0.25">
      <c r="A4" s="34" t="s">
        <v>3</v>
      </c>
      <c r="B4" s="35" t="s">
        <v>4</v>
      </c>
      <c r="C4" s="35" t="s">
        <v>5</v>
      </c>
      <c r="D4" s="35" t="s">
        <v>6</v>
      </c>
      <c r="E4" s="34" t="s">
        <v>7</v>
      </c>
      <c r="F4" s="34"/>
      <c r="G4" s="34" t="s">
        <v>8</v>
      </c>
      <c r="H4" s="36"/>
      <c r="I4" s="37" t="s">
        <v>9</v>
      </c>
    </row>
    <row r="5" spans="1:9" s="38" customFormat="1" ht="47.4" customHeight="1" x14ac:dyDescent="0.25">
      <c r="A5" s="34"/>
      <c r="B5" s="35"/>
      <c r="C5" s="35"/>
      <c r="D5" s="35"/>
      <c r="E5" s="39" t="s">
        <v>10</v>
      </c>
      <c r="F5" s="39" t="s">
        <v>11</v>
      </c>
      <c r="G5" s="39" t="s">
        <v>10</v>
      </c>
      <c r="H5" s="40" t="s">
        <v>11</v>
      </c>
      <c r="I5" s="41" t="s">
        <v>12</v>
      </c>
    </row>
    <row r="6" spans="1:9" ht="16.2" customHeight="1" x14ac:dyDescent="0.25">
      <c r="A6" s="42">
        <v>1</v>
      </c>
      <c r="B6" s="43" t="s">
        <v>13</v>
      </c>
      <c r="C6" s="43">
        <v>10711</v>
      </c>
      <c r="D6" s="43" t="s">
        <v>14</v>
      </c>
      <c r="E6" s="44">
        <v>11</v>
      </c>
      <c r="F6" s="45">
        <f>SUM('[4]โรงพยาบาลนครพนม '!E6:E17)</f>
        <v>129880.68</v>
      </c>
      <c r="G6" s="44">
        <v>1</v>
      </c>
      <c r="H6" s="46">
        <f>SUM('[4]โรงพยาบาลนครพนม '!G6:G17)</f>
        <v>31530.1</v>
      </c>
      <c r="I6" s="47">
        <f t="shared" ref="I6:I17" si="0">+F6-H6</f>
        <v>98350.579999999987</v>
      </c>
    </row>
    <row r="7" spans="1:9" ht="16.2" customHeight="1" x14ac:dyDescent="0.25">
      <c r="A7" s="42">
        <v>2</v>
      </c>
      <c r="B7" s="43" t="s">
        <v>13</v>
      </c>
      <c r="C7" s="43">
        <v>11104</v>
      </c>
      <c r="D7" s="48" t="s">
        <v>15</v>
      </c>
      <c r="E7" s="44">
        <v>0</v>
      </c>
      <c r="F7" s="45">
        <v>0</v>
      </c>
      <c r="G7" s="44">
        <v>1</v>
      </c>
      <c r="H7" s="46">
        <f>+[4]โรงพยาบาลปลาปาก!G6</f>
        <v>5364</v>
      </c>
      <c r="I7" s="47">
        <f t="shared" si="0"/>
        <v>-5364</v>
      </c>
    </row>
    <row r="8" spans="1:9" ht="16.2" customHeight="1" x14ac:dyDescent="0.25">
      <c r="A8" s="42">
        <v>3</v>
      </c>
      <c r="B8" s="43" t="s">
        <v>13</v>
      </c>
      <c r="C8" s="43">
        <v>11105</v>
      </c>
      <c r="D8" s="43" t="s">
        <v>16</v>
      </c>
      <c r="E8" s="44">
        <v>0</v>
      </c>
      <c r="F8" s="45">
        <v>0</v>
      </c>
      <c r="G8" s="44">
        <v>1</v>
      </c>
      <c r="H8" s="46">
        <f>+[4]โรงพยาบาลท่าอุเทน!G6</f>
        <v>36352</v>
      </c>
      <c r="I8" s="47">
        <f t="shared" si="0"/>
        <v>-36352</v>
      </c>
    </row>
    <row r="9" spans="1:9" ht="16.2" customHeight="1" x14ac:dyDescent="0.25">
      <c r="A9" s="42">
        <v>4</v>
      </c>
      <c r="B9" s="43" t="s">
        <v>13</v>
      </c>
      <c r="C9" s="43">
        <v>11106</v>
      </c>
      <c r="D9" s="43" t="s">
        <v>17</v>
      </c>
      <c r="E9" s="44">
        <v>0</v>
      </c>
      <c r="F9" s="45">
        <v>0</v>
      </c>
      <c r="G9" s="44">
        <v>1</v>
      </c>
      <c r="H9" s="46">
        <f>+[4]โรงพยาบาลบ้านแพง!G6</f>
        <v>4118.59</v>
      </c>
      <c r="I9" s="47">
        <f t="shared" si="0"/>
        <v>-4118.59</v>
      </c>
    </row>
    <row r="10" spans="1:9" ht="16.2" customHeight="1" x14ac:dyDescent="0.25">
      <c r="A10" s="42">
        <v>5</v>
      </c>
      <c r="B10" s="43" t="s">
        <v>13</v>
      </c>
      <c r="C10" s="43">
        <v>11107</v>
      </c>
      <c r="D10" s="43" t="s">
        <v>18</v>
      </c>
      <c r="E10" s="44">
        <v>0</v>
      </c>
      <c r="F10" s="45">
        <v>0</v>
      </c>
      <c r="G10" s="44">
        <v>1</v>
      </c>
      <c r="H10" s="46">
        <f>+[4]โรงพยาบาลนาทม!G6</f>
        <v>15369.45</v>
      </c>
      <c r="I10" s="47">
        <f t="shared" si="0"/>
        <v>-15369.45</v>
      </c>
    </row>
    <row r="11" spans="1:9" ht="16.2" customHeight="1" x14ac:dyDescent="0.25">
      <c r="A11" s="42">
        <v>6</v>
      </c>
      <c r="B11" s="43" t="s">
        <v>13</v>
      </c>
      <c r="C11" s="43">
        <v>11108</v>
      </c>
      <c r="D11" s="43" t="s">
        <v>19</v>
      </c>
      <c r="E11" s="44">
        <v>0</v>
      </c>
      <c r="F11" s="45">
        <v>0</v>
      </c>
      <c r="G11" s="44">
        <v>2</v>
      </c>
      <c r="H11" s="46">
        <f>SUM('[4] โรงพยาบาลเรณูนคร '!G6:G7)</f>
        <v>5871.06</v>
      </c>
      <c r="I11" s="47">
        <f t="shared" si="0"/>
        <v>-5871.06</v>
      </c>
    </row>
    <row r="12" spans="1:9" ht="16.2" customHeight="1" x14ac:dyDescent="0.25">
      <c r="A12" s="42">
        <v>7</v>
      </c>
      <c r="B12" s="43" t="s">
        <v>13</v>
      </c>
      <c r="C12" s="43">
        <v>11109</v>
      </c>
      <c r="D12" s="43" t="s">
        <v>20</v>
      </c>
      <c r="E12" s="44">
        <v>0</v>
      </c>
      <c r="F12" s="45">
        <v>0</v>
      </c>
      <c r="G12" s="44">
        <v>1</v>
      </c>
      <c r="H12" s="46">
        <f>+[4]โรงพยาบาลนาแก!G6</f>
        <v>385.2</v>
      </c>
      <c r="I12" s="47">
        <f t="shared" si="0"/>
        <v>-385.2</v>
      </c>
    </row>
    <row r="13" spans="1:9" ht="16.2" customHeight="1" x14ac:dyDescent="0.25">
      <c r="A13" s="42">
        <v>8</v>
      </c>
      <c r="B13" s="43" t="s">
        <v>13</v>
      </c>
      <c r="C13" s="43">
        <v>11110</v>
      </c>
      <c r="D13" s="43" t="s">
        <v>21</v>
      </c>
      <c r="E13" s="44">
        <v>0</v>
      </c>
      <c r="F13" s="45">
        <v>0</v>
      </c>
      <c r="G13" s="44">
        <v>1</v>
      </c>
      <c r="H13" s="46">
        <f>+[4]โรงพยาบาลศรีสงคราม!G6</f>
        <v>7125.85</v>
      </c>
      <c r="I13" s="47">
        <f t="shared" si="0"/>
        <v>-7125.85</v>
      </c>
    </row>
    <row r="14" spans="1:9" ht="16.2" customHeight="1" x14ac:dyDescent="0.25">
      <c r="A14" s="42">
        <v>9</v>
      </c>
      <c r="B14" s="43" t="s">
        <v>13</v>
      </c>
      <c r="C14" s="43">
        <v>11111</v>
      </c>
      <c r="D14" s="43" t="s">
        <v>22</v>
      </c>
      <c r="E14" s="44">
        <v>0</v>
      </c>
      <c r="F14" s="45">
        <v>0</v>
      </c>
      <c r="G14" s="44">
        <v>1</v>
      </c>
      <c r="H14" s="46">
        <f>+[4]โรงพยาบาลนาหว้า!G6</f>
        <v>13249.02</v>
      </c>
      <c r="I14" s="47">
        <f t="shared" si="0"/>
        <v>-13249.02</v>
      </c>
    </row>
    <row r="15" spans="1:9" ht="16.2" customHeight="1" x14ac:dyDescent="0.25">
      <c r="A15" s="42">
        <v>10</v>
      </c>
      <c r="B15" s="43" t="s">
        <v>13</v>
      </c>
      <c r="C15" s="43">
        <v>11112</v>
      </c>
      <c r="D15" s="43" t="s">
        <v>23</v>
      </c>
      <c r="E15" s="44">
        <v>0</v>
      </c>
      <c r="F15" s="45">
        <v>0</v>
      </c>
      <c r="G15" s="44">
        <v>1</v>
      </c>
      <c r="H15" s="46">
        <f>+[4]โรงพยาบาลโพนสวรรค์!G6</f>
        <v>32408.81</v>
      </c>
      <c r="I15" s="47">
        <f t="shared" si="0"/>
        <v>-32408.81</v>
      </c>
    </row>
    <row r="16" spans="1:9" ht="16.2" customHeight="1" x14ac:dyDescent="0.25">
      <c r="A16" s="42">
        <v>11</v>
      </c>
      <c r="B16" s="43" t="s">
        <v>13</v>
      </c>
      <c r="C16" s="43">
        <v>11451</v>
      </c>
      <c r="D16" s="43" t="s">
        <v>24</v>
      </c>
      <c r="E16" s="44">
        <v>1</v>
      </c>
      <c r="F16" s="45">
        <f>+[4]โรงพยาบาลสมเด็จพระยุพราชธาตุพนม!E7</f>
        <v>480</v>
      </c>
      <c r="G16" s="44">
        <v>1</v>
      </c>
      <c r="H16" s="46">
        <f>+[4]โรงพยาบาลสมเด็จพระยุพราชธาตุพนม!G6</f>
        <v>3156</v>
      </c>
      <c r="I16" s="47">
        <f t="shared" si="0"/>
        <v>-2676</v>
      </c>
    </row>
    <row r="17" spans="1:9" ht="16.2" customHeight="1" x14ac:dyDescent="0.25">
      <c r="A17" s="42">
        <v>12</v>
      </c>
      <c r="B17" s="43" t="s">
        <v>13</v>
      </c>
      <c r="C17" s="43">
        <v>40840</v>
      </c>
      <c r="D17" s="43" t="s">
        <v>25</v>
      </c>
      <c r="E17" s="44">
        <v>0</v>
      </c>
      <c r="F17" s="45">
        <v>0</v>
      </c>
      <c r="G17" s="44">
        <v>1</v>
      </c>
      <c r="H17" s="46">
        <f>+[4]โรงพยาบาลวังยาง!G6</f>
        <v>6960.7</v>
      </c>
      <c r="I17" s="47">
        <f t="shared" si="0"/>
        <v>-6960.7</v>
      </c>
    </row>
    <row r="18" spans="1:9" ht="16.2" customHeight="1" x14ac:dyDescent="0.25">
      <c r="A18" s="49"/>
      <c r="B18" s="50" t="s">
        <v>13</v>
      </c>
      <c r="C18" s="50"/>
      <c r="D18" s="50"/>
      <c r="E18" s="51"/>
      <c r="F18" s="52">
        <f>SUM(F6:F17)</f>
        <v>130360.68</v>
      </c>
      <c r="G18" s="52"/>
      <c r="H18" s="52">
        <f>SUM(H6:H17)</f>
        <v>161890.78000000003</v>
      </c>
      <c r="I18" s="52">
        <f>SUM(I6:I17)</f>
        <v>-31530.100000000009</v>
      </c>
    </row>
    <row r="19" spans="1:9" ht="16.2" customHeight="1" x14ac:dyDescent="0.25">
      <c r="A19" s="42">
        <v>1</v>
      </c>
      <c r="B19" s="43" t="s">
        <v>26</v>
      </c>
      <c r="C19" s="43">
        <v>11040</v>
      </c>
      <c r="D19" s="43" t="s">
        <v>27</v>
      </c>
      <c r="E19" s="44">
        <v>7</v>
      </c>
      <c r="F19" s="45">
        <f>SUM('[4]โรงพยาบาลบึงกาฬ '!E6:E13)</f>
        <v>257390.91999999998</v>
      </c>
      <c r="G19" s="44">
        <v>1</v>
      </c>
      <c r="H19" s="46">
        <f>+'[4]โรงพยาบาลบึงกาฬ '!G6</f>
        <v>102909</v>
      </c>
      <c r="I19" s="47">
        <f t="shared" ref="I19:I26" si="1">+F19-H19</f>
        <v>154481.91999999998</v>
      </c>
    </row>
    <row r="20" spans="1:9" ht="16.2" customHeight="1" x14ac:dyDescent="0.25">
      <c r="A20" s="42">
        <v>2</v>
      </c>
      <c r="B20" s="43" t="s">
        <v>26</v>
      </c>
      <c r="C20" s="43">
        <v>11041</v>
      </c>
      <c r="D20" s="43" t="s">
        <v>28</v>
      </c>
      <c r="E20" s="44">
        <v>0</v>
      </c>
      <c r="F20" s="45">
        <v>0</v>
      </c>
      <c r="G20" s="44">
        <v>1</v>
      </c>
      <c r="H20" s="46">
        <f>+[4]โรงพยาบาลพรเจริญ!G6</f>
        <v>16806.599999999999</v>
      </c>
      <c r="I20" s="47">
        <f t="shared" si="1"/>
        <v>-16806.599999999999</v>
      </c>
    </row>
    <row r="21" spans="1:9" ht="16.2" customHeight="1" x14ac:dyDescent="0.25">
      <c r="A21" s="42">
        <v>3</v>
      </c>
      <c r="B21" s="43" t="s">
        <v>26</v>
      </c>
      <c r="C21" s="43">
        <v>11043</v>
      </c>
      <c r="D21" s="43" t="s">
        <v>29</v>
      </c>
      <c r="E21" s="44">
        <v>0</v>
      </c>
      <c r="F21" s="45">
        <v>0</v>
      </c>
      <c r="G21" s="44">
        <v>1</v>
      </c>
      <c r="H21" s="46">
        <f>+[4]โรงพยาบาลโซ่พิสัย!G6</f>
        <v>33545.33</v>
      </c>
      <c r="I21" s="47">
        <f t="shared" si="1"/>
        <v>-33545.33</v>
      </c>
    </row>
    <row r="22" spans="1:9" ht="16.2" customHeight="1" x14ac:dyDescent="0.25">
      <c r="A22" s="42">
        <v>4</v>
      </c>
      <c r="B22" s="43" t="s">
        <v>26</v>
      </c>
      <c r="C22" s="43">
        <v>11046</v>
      </c>
      <c r="D22" s="43" t="s">
        <v>30</v>
      </c>
      <c r="E22" s="44">
        <v>0</v>
      </c>
      <c r="F22" s="45">
        <v>0</v>
      </c>
      <c r="G22" s="44">
        <v>1</v>
      </c>
      <c r="H22" s="46">
        <f>+[4]โรงพยาบาลเซกา!G6</f>
        <v>64099.47</v>
      </c>
      <c r="I22" s="47">
        <f t="shared" si="1"/>
        <v>-64099.47</v>
      </c>
    </row>
    <row r="23" spans="1:9" ht="16.2" customHeight="1" x14ac:dyDescent="0.25">
      <c r="A23" s="42">
        <v>5</v>
      </c>
      <c r="B23" s="43" t="s">
        <v>26</v>
      </c>
      <c r="C23" s="43">
        <v>11047</v>
      </c>
      <c r="D23" s="43" t="s">
        <v>31</v>
      </c>
      <c r="E23" s="44">
        <v>0</v>
      </c>
      <c r="F23" s="45">
        <v>0</v>
      </c>
      <c r="G23" s="44">
        <v>1</v>
      </c>
      <c r="H23" s="46">
        <f>+'[4]โรงพยาบาลปากคาด '!G6</f>
        <v>77335.64</v>
      </c>
      <c r="I23" s="47">
        <f t="shared" si="1"/>
        <v>-77335.64</v>
      </c>
    </row>
    <row r="24" spans="1:9" ht="16.2" customHeight="1" x14ac:dyDescent="0.25">
      <c r="A24" s="42">
        <v>6</v>
      </c>
      <c r="B24" s="43" t="s">
        <v>26</v>
      </c>
      <c r="C24" s="43">
        <v>11048</v>
      </c>
      <c r="D24" s="43" t="s">
        <v>79</v>
      </c>
      <c r="E24" s="44">
        <v>0</v>
      </c>
      <c r="F24" s="45">
        <v>0</v>
      </c>
      <c r="G24" s="44">
        <v>1</v>
      </c>
      <c r="H24" s="46">
        <f>+[4]โรงพยาบาลบึงโขงหลง!G6</f>
        <v>6238.92</v>
      </c>
      <c r="I24" s="47">
        <f t="shared" si="1"/>
        <v>-6238.92</v>
      </c>
    </row>
    <row r="25" spans="1:9" ht="16.2" customHeight="1" x14ac:dyDescent="0.25">
      <c r="A25" s="42">
        <v>7</v>
      </c>
      <c r="B25" s="43" t="s">
        <v>26</v>
      </c>
      <c r="C25" s="43">
        <v>11049</v>
      </c>
      <c r="D25" s="43" t="s">
        <v>33</v>
      </c>
      <c r="E25" s="44">
        <v>0</v>
      </c>
      <c r="F25" s="45">
        <v>0</v>
      </c>
      <c r="G25" s="44">
        <v>1</v>
      </c>
      <c r="H25" s="46">
        <f>+[4]โรงพยาบาลศรีวิไล!G6</f>
        <v>16114.78</v>
      </c>
      <c r="I25" s="47">
        <f t="shared" si="1"/>
        <v>-16114.78</v>
      </c>
    </row>
    <row r="26" spans="1:9" ht="16.2" customHeight="1" x14ac:dyDescent="0.25">
      <c r="A26" s="42">
        <v>8</v>
      </c>
      <c r="B26" s="43" t="s">
        <v>26</v>
      </c>
      <c r="C26" s="43">
        <v>11050</v>
      </c>
      <c r="D26" s="43" t="s">
        <v>34</v>
      </c>
      <c r="E26" s="44">
        <v>0</v>
      </c>
      <c r="F26" s="45">
        <v>0</v>
      </c>
      <c r="G26" s="44">
        <v>1</v>
      </c>
      <c r="H26" s="46">
        <f>+[4]โรงพยาบาลบุ่งคล้า!G6</f>
        <v>43250.18</v>
      </c>
      <c r="I26" s="47">
        <f t="shared" si="1"/>
        <v>-43250.18</v>
      </c>
    </row>
    <row r="27" spans="1:9" ht="16.2" customHeight="1" x14ac:dyDescent="0.25">
      <c r="A27" s="49"/>
      <c r="B27" s="50" t="s">
        <v>26</v>
      </c>
      <c r="C27" s="50"/>
      <c r="D27" s="50"/>
      <c r="E27" s="51"/>
      <c r="F27" s="52">
        <f>SUM(F19:F26)</f>
        <v>257390.91999999998</v>
      </c>
      <c r="G27" s="52"/>
      <c r="H27" s="52">
        <f>SUM(H19:H26)</f>
        <v>360299.92</v>
      </c>
      <c r="I27" s="52">
        <f>SUM(I19:I26)</f>
        <v>-102909.00000000003</v>
      </c>
    </row>
    <row r="28" spans="1:9" ht="16.2" customHeight="1" x14ac:dyDescent="0.25">
      <c r="A28" s="42">
        <v>1</v>
      </c>
      <c r="B28" s="43" t="s">
        <v>35</v>
      </c>
      <c r="C28" s="43">
        <v>10705</v>
      </c>
      <c r="D28" s="43" t="s">
        <v>36</v>
      </c>
      <c r="E28" s="44">
        <v>13</v>
      </c>
      <c r="F28" s="45">
        <f>SUM('[4]โรงพยาบาลเลย '!E6:E18)</f>
        <v>514201.99</v>
      </c>
      <c r="G28" s="44">
        <v>0</v>
      </c>
      <c r="H28" s="46">
        <v>0</v>
      </c>
      <c r="I28" s="47">
        <f t="shared" ref="I28:I41" si="2">+F28-H28</f>
        <v>514201.99</v>
      </c>
    </row>
    <row r="29" spans="1:9" ht="16.2" customHeight="1" x14ac:dyDescent="0.25">
      <c r="A29" s="42">
        <v>2</v>
      </c>
      <c r="B29" s="43" t="s">
        <v>35</v>
      </c>
      <c r="C29" s="43">
        <v>11030</v>
      </c>
      <c r="D29" s="43" t="s">
        <v>37</v>
      </c>
      <c r="E29" s="44">
        <v>0</v>
      </c>
      <c r="F29" s="45">
        <v>0</v>
      </c>
      <c r="G29" s="44">
        <v>1</v>
      </c>
      <c r="H29" s="46">
        <f>+[4]โรงพยาบาลนาด้วง!G6</f>
        <v>51092.38</v>
      </c>
      <c r="I29" s="47">
        <f t="shared" si="2"/>
        <v>-51092.38</v>
      </c>
    </row>
    <row r="30" spans="1:9" ht="16.2" customHeight="1" x14ac:dyDescent="0.25">
      <c r="A30" s="42">
        <v>3</v>
      </c>
      <c r="B30" s="43" t="s">
        <v>35</v>
      </c>
      <c r="C30" s="43">
        <v>11031</v>
      </c>
      <c r="D30" s="43" t="s">
        <v>38</v>
      </c>
      <c r="E30" s="44">
        <v>0</v>
      </c>
      <c r="F30" s="45">
        <v>0</v>
      </c>
      <c r="G30" s="44">
        <v>1</v>
      </c>
      <c r="H30" s="46">
        <f>+'[4]โรงพยาบาลเชียงคาน '!G6</f>
        <v>92981.8</v>
      </c>
      <c r="I30" s="47">
        <f t="shared" si="2"/>
        <v>-92981.8</v>
      </c>
    </row>
    <row r="31" spans="1:9" ht="16.2" customHeight="1" x14ac:dyDescent="0.25">
      <c r="A31" s="42">
        <v>4</v>
      </c>
      <c r="B31" s="43" t="s">
        <v>35</v>
      </c>
      <c r="C31" s="43">
        <v>11032</v>
      </c>
      <c r="D31" s="43" t="s">
        <v>39</v>
      </c>
      <c r="E31" s="44">
        <v>0</v>
      </c>
      <c r="F31" s="45">
        <v>0</v>
      </c>
      <c r="G31" s="44">
        <v>1</v>
      </c>
      <c r="H31" s="46">
        <f>+[4]โรงพยาบาลปากชม!G6</f>
        <v>56652.18</v>
      </c>
      <c r="I31" s="47">
        <f t="shared" si="2"/>
        <v>-56652.18</v>
      </c>
    </row>
    <row r="32" spans="1:9" ht="16.2" customHeight="1" x14ac:dyDescent="0.25">
      <c r="A32" s="42">
        <v>5</v>
      </c>
      <c r="B32" s="43" t="s">
        <v>35</v>
      </c>
      <c r="C32" s="43">
        <v>11033</v>
      </c>
      <c r="D32" s="43" t="s">
        <v>40</v>
      </c>
      <c r="E32" s="44">
        <v>0</v>
      </c>
      <c r="F32" s="45">
        <v>0</v>
      </c>
      <c r="G32" s="44">
        <v>1</v>
      </c>
      <c r="H32" s="46">
        <f>+[4]โรงพยาบาลนาแห้ว!G6</f>
        <v>15717.06</v>
      </c>
      <c r="I32" s="47">
        <f t="shared" si="2"/>
        <v>-15717.06</v>
      </c>
    </row>
    <row r="33" spans="1:9" ht="16.2" customHeight="1" x14ac:dyDescent="0.25">
      <c r="A33" s="42">
        <v>6</v>
      </c>
      <c r="B33" s="43" t="s">
        <v>35</v>
      </c>
      <c r="C33" s="43">
        <v>11034</v>
      </c>
      <c r="D33" s="43" t="s">
        <v>41</v>
      </c>
      <c r="E33" s="44">
        <v>0</v>
      </c>
      <c r="F33" s="45">
        <v>0</v>
      </c>
      <c r="G33" s="44">
        <v>2</v>
      </c>
      <c r="H33" s="46">
        <f>SUM([4]โรงพยาบาลภูเรือ!G6:G7)</f>
        <v>18801.79</v>
      </c>
      <c r="I33" s="47">
        <f t="shared" si="2"/>
        <v>-18801.79</v>
      </c>
    </row>
    <row r="34" spans="1:9" ht="16.2" customHeight="1" x14ac:dyDescent="0.25">
      <c r="A34" s="42">
        <v>7</v>
      </c>
      <c r="B34" s="43" t="s">
        <v>35</v>
      </c>
      <c r="C34" s="43">
        <v>11035</v>
      </c>
      <c r="D34" s="43" t="s">
        <v>42</v>
      </c>
      <c r="E34" s="44">
        <v>0</v>
      </c>
      <c r="F34" s="45">
        <v>0</v>
      </c>
      <c r="G34" s="44">
        <v>1</v>
      </c>
      <c r="H34" s="46">
        <f>+[4]โรงพยาบาลท่าลี่!G6</f>
        <v>34761.78</v>
      </c>
      <c r="I34" s="47">
        <f t="shared" si="2"/>
        <v>-34761.78</v>
      </c>
    </row>
    <row r="35" spans="1:9" ht="16.2" customHeight="1" x14ac:dyDescent="0.25">
      <c r="A35" s="42">
        <v>8</v>
      </c>
      <c r="B35" s="43" t="s">
        <v>35</v>
      </c>
      <c r="C35" s="43">
        <v>11036</v>
      </c>
      <c r="D35" s="43" t="s">
        <v>43</v>
      </c>
      <c r="E35" s="44">
        <v>2</v>
      </c>
      <c r="F35" s="45">
        <f>SUM([4]โรงพยาบาลวังสะพุง!E6:E8)</f>
        <v>3802.3599999999997</v>
      </c>
      <c r="G35" s="44">
        <v>1</v>
      </c>
      <c r="H35" s="46">
        <f>+[4]โรงพยาบาลวังสะพุง!G6</f>
        <v>42402.58</v>
      </c>
      <c r="I35" s="47">
        <f t="shared" si="2"/>
        <v>-38600.22</v>
      </c>
    </row>
    <row r="36" spans="1:9" ht="16.2" customHeight="1" x14ac:dyDescent="0.25">
      <c r="A36" s="42">
        <v>9</v>
      </c>
      <c r="B36" s="43" t="s">
        <v>35</v>
      </c>
      <c r="C36" s="43">
        <v>11037</v>
      </c>
      <c r="D36" s="43" t="s">
        <v>44</v>
      </c>
      <c r="E36" s="44">
        <v>0</v>
      </c>
      <c r="F36" s="45">
        <v>0</v>
      </c>
      <c r="G36" s="44">
        <v>1</v>
      </c>
      <c r="H36" s="46">
        <f>+[4]โรงพยาบาลภูกระดึง!G6</f>
        <v>42037.279999999999</v>
      </c>
      <c r="I36" s="47">
        <f t="shared" si="2"/>
        <v>-42037.279999999999</v>
      </c>
    </row>
    <row r="37" spans="1:9" ht="16.2" customHeight="1" x14ac:dyDescent="0.25">
      <c r="A37" s="42">
        <v>10</v>
      </c>
      <c r="B37" s="43" t="s">
        <v>35</v>
      </c>
      <c r="C37" s="43">
        <v>11038</v>
      </c>
      <c r="D37" s="43" t="s">
        <v>45</v>
      </c>
      <c r="E37" s="44">
        <v>0</v>
      </c>
      <c r="F37" s="45">
        <v>0</v>
      </c>
      <c r="G37" s="44">
        <v>2</v>
      </c>
      <c r="H37" s="46">
        <f>SUM([4]โรงพยาบาลภูหลวง!G6:G7)</f>
        <v>43243.15</v>
      </c>
      <c r="I37" s="47">
        <f t="shared" si="2"/>
        <v>-43243.15</v>
      </c>
    </row>
    <row r="38" spans="1:9" ht="16.2" customHeight="1" x14ac:dyDescent="0.25">
      <c r="A38" s="42">
        <v>11</v>
      </c>
      <c r="B38" s="43" t="s">
        <v>35</v>
      </c>
      <c r="C38" s="43">
        <v>11039</v>
      </c>
      <c r="D38" s="43" t="s">
        <v>46</v>
      </c>
      <c r="E38" s="44">
        <v>1</v>
      </c>
      <c r="F38" s="45">
        <f>+[4]โรงพยาบาลผาขาว!E7</f>
        <v>12009.4</v>
      </c>
      <c r="G38" s="44">
        <v>1</v>
      </c>
      <c r="H38" s="46">
        <f>+[4]โรงพยาบาลผาขาว!G6</f>
        <v>42083.21</v>
      </c>
      <c r="I38" s="47">
        <f t="shared" si="2"/>
        <v>-30073.809999999998</v>
      </c>
    </row>
    <row r="39" spans="1:9" ht="16.2" customHeight="1" x14ac:dyDescent="0.25">
      <c r="A39" s="42">
        <v>12</v>
      </c>
      <c r="B39" s="43" t="s">
        <v>35</v>
      </c>
      <c r="C39" s="43">
        <v>11447</v>
      </c>
      <c r="D39" s="43" t="s">
        <v>47</v>
      </c>
      <c r="E39" s="44">
        <v>1</v>
      </c>
      <c r="F39" s="45">
        <f>+[4]รพ.สมเด็จพระยุพราชด่านซ้าย!E7</f>
        <v>4284.79</v>
      </c>
      <c r="G39" s="44">
        <v>1</v>
      </c>
      <c r="H39" s="46">
        <f>+[4]รพ.สมเด็จพระยุพราชด่านซ้าย!G6</f>
        <v>19539.400000000001</v>
      </c>
      <c r="I39" s="47">
        <f t="shared" si="2"/>
        <v>-15254.61</v>
      </c>
    </row>
    <row r="40" spans="1:9" ht="16.2" customHeight="1" x14ac:dyDescent="0.25">
      <c r="A40" s="42">
        <v>13</v>
      </c>
      <c r="B40" s="43" t="s">
        <v>35</v>
      </c>
      <c r="C40" s="43">
        <v>14133</v>
      </c>
      <c r="D40" s="43" t="s">
        <v>48</v>
      </c>
      <c r="E40" s="44">
        <v>1</v>
      </c>
      <c r="F40" s="45">
        <f>+[4]โรงพยาบาลเอราวัณ!E7</f>
        <v>6250</v>
      </c>
      <c r="G40" s="44">
        <v>1</v>
      </c>
      <c r="H40" s="46">
        <f>+[4]โรงพยาบาลเอราวัณ!G6</f>
        <v>26480.62</v>
      </c>
      <c r="I40" s="47">
        <f t="shared" si="2"/>
        <v>-20230.62</v>
      </c>
    </row>
    <row r="41" spans="1:9" ht="16.2" customHeight="1" x14ac:dyDescent="0.25">
      <c r="A41" s="42">
        <v>14</v>
      </c>
      <c r="B41" s="43" t="s">
        <v>35</v>
      </c>
      <c r="C41" s="43">
        <v>28861</v>
      </c>
      <c r="D41" s="43" t="s">
        <v>49</v>
      </c>
      <c r="E41" s="44">
        <v>0</v>
      </c>
      <c r="F41" s="45">
        <v>0</v>
      </c>
      <c r="G41" s="44">
        <v>4</v>
      </c>
      <c r="H41" s="46">
        <f>SUM('[4]โรงพยาบาลหนองหิน '!G6:G9)</f>
        <v>54755.310000000005</v>
      </c>
      <c r="I41" s="47">
        <f t="shared" si="2"/>
        <v>-54755.310000000005</v>
      </c>
    </row>
    <row r="42" spans="1:9" ht="16.2" customHeight="1" x14ac:dyDescent="0.25">
      <c r="A42" s="49"/>
      <c r="B42" s="50" t="s">
        <v>35</v>
      </c>
      <c r="C42" s="50"/>
      <c r="D42" s="50"/>
      <c r="E42" s="51"/>
      <c r="F42" s="52">
        <f>SUM(F28:F41)</f>
        <v>540548.54</v>
      </c>
      <c r="G42" s="52"/>
      <c r="H42" s="52">
        <f>SUM(H28:H41)</f>
        <v>540548.54</v>
      </c>
      <c r="I42" s="52">
        <f>SUM(I28:I41)</f>
        <v>0</v>
      </c>
    </row>
    <row r="43" spans="1:9" ht="16.2" customHeight="1" x14ac:dyDescent="0.25">
      <c r="A43" s="42">
        <v>1</v>
      </c>
      <c r="B43" s="43" t="s">
        <v>50</v>
      </c>
      <c r="C43" s="43">
        <v>10710</v>
      </c>
      <c r="D43" s="43" t="s">
        <v>51</v>
      </c>
      <c r="E43" s="44">
        <v>21</v>
      </c>
      <c r="F43" s="45">
        <f>SUM([4]โรงพยาบาลศูนย์สกลนคร!E6:E26)</f>
        <v>636001.63000000012</v>
      </c>
      <c r="G43" s="44">
        <v>1</v>
      </c>
      <c r="H43" s="46">
        <f>SUM([4]โรงพยาบาลศูนย์สกลนคร!G6:G26)</f>
        <v>2700</v>
      </c>
      <c r="I43" s="47">
        <f t="shared" ref="I43:I60" si="3">+F43-H43</f>
        <v>633301.63000000012</v>
      </c>
    </row>
    <row r="44" spans="1:9" ht="16.2" customHeight="1" x14ac:dyDescent="0.25">
      <c r="A44" s="42">
        <v>2</v>
      </c>
      <c r="B44" s="43" t="s">
        <v>50</v>
      </c>
      <c r="C44" s="43">
        <v>11089</v>
      </c>
      <c r="D44" s="43" t="s">
        <v>52</v>
      </c>
      <c r="E44" s="44">
        <v>0</v>
      </c>
      <c r="F44" s="45">
        <v>0</v>
      </c>
      <c r="G44" s="44">
        <v>1</v>
      </c>
      <c r="H44" s="46">
        <f>+'[4] โรงพยาบาลกุสุมาลย์'!G6</f>
        <v>18659.830000000002</v>
      </c>
      <c r="I44" s="47">
        <f t="shared" si="3"/>
        <v>-18659.830000000002</v>
      </c>
    </row>
    <row r="45" spans="1:9" ht="16.2" customHeight="1" x14ac:dyDescent="0.25">
      <c r="A45" s="42">
        <v>3</v>
      </c>
      <c r="B45" s="43" t="s">
        <v>50</v>
      </c>
      <c r="C45" s="43">
        <v>11090</v>
      </c>
      <c r="D45" s="43" t="s">
        <v>53</v>
      </c>
      <c r="E45" s="44">
        <v>0</v>
      </c>
      <c r="F45" s="45">
        <v>0</v>
      </c>
      <c r="G45" s="44">
        <v>1</v>
      </c>
      <c r="H45" s="46">
        <f>+[4]โรงพยาบาลกุดบาก!G6</f>
        <v>27960.5</v>
      </c>
      <c r="I45" s="47">
        <f t="shared" si="3"/>
        <v>-27960.5</v>
      </c>
    </row>
    <row r="46" spans="1:9" ht="16.2" customHeight="1" x14ac:dyDescent="0.25">
      <c r="A46" s="42">
        <v>4</v>
      </c>
      <c r="B46" s="43" t="s">
        <v>50</v>
      </c>
      <c r="C46" s="43">
        <v>11091</v>
      </c>
      <c r="D46" s="43" t="s">
        <v>54</v>
      </c>
      <c r="E46" s="44">
        <v>0</v>
      </c>
      <c r="F46" s="45">
        <v>0</v>
      </c>
      <c r="G46" s="44">
        <v>1</v>
      </c>
      <c r="H46" s="46">
        <f>+[4]โรงพยาบาลพระอาจารย์ฝั้นอาจาโร!G6</f>
        <v>17306.900000000001</v>
      </c>
      <c r="I46" s="47">
        <f t="shared" si="3"/>
        <v>-17306.900000000001</v>
      </c>
    </row>
    <row r="47" spans="1:9" ht="16.2" customHeight="1" x14ac:dyDescent="0.25">
      <c r="A47" s="42">
        <v>5</v>
      </c>
      <c r="B47" s="43" t="s">
        <v>50</v>
      </c>
      <c r="C47" s="43">
        <v>11092</v>
      </c>
      <c r="D47" s="43" t="s">
        <v>55</v>
      </c>
      <c r="E47" s="44">
        <v>0</v>
      </c>
      <c r="F47" s="45">
        <v>0</v>
      </c>
      <c r="G47" s="44">
        <v>2</v>
      </c>
      <c r="H47" s="46">
        <f>SUM([4]โรงพยาบาลพังโคน!G6:G7)</f>
        <v>18124.2</v>
      </c>
      <c r="I47" s="47">
        <f t="shared" si="3"/>
        <v>-18124.2</v>
      </c>
    </row>
    <row r="48" spans="1:9" ht="16.2" customHeight="1" x14ac:dyDescent="0.25">
      <c r="A48" s="42">
        <v>6</v>
      </c>
      <c r="B48" s="43" t="s">
        <v>50</v>
      </c>
      <c r="C48" s="43">
        <v>11093</v>
      </c>
      <c r="D48" s="43" t="s">
        <v>56</v>
      </c>
      <c r="E48" s="44">
        <v>0</v>
      </c>
      <c r="F48" s="45">
        <v>0</v>
      </c>
      <c r="G48" s="44">
        <v>2</v>
      </c>
      <c r="H48" s="46">
        <f>SUM([4]โรงพยาบาลวาริชภูมิ!G6:G7)</f>
        <v>48330.26</v>
      </c>
      <c r="I48" s="47">
        <f t="shared" si="3"/>
        <v>-48330.26</v>
      </c>
    </row>
    <row r="49" spans="1:9" ht="16.2" customHeight="1" x14ac:dyDescent="0.25">
      <c r="A49" s="42">
        <v>7</v>
      </c>
      <c r="B49" s="43" t="s">
        <v>50</v>
      </c>
      <c r="C49" s="43">
        <v>11094</v>
      </c>
      <c r="D49" s="43" t="s">
        <v>57</v>
      </c>
      <c r="E49" s="44">
        <v>0</v>
      </c>
      <c r="F49" s="45">
        <v>0</v>
      </c>
      <c r="G49" s="44">
        <v>1</v>
      </c>
      <c r="H49" s="46">
        <f>+[4]โรงพยาบาลนิคมน้ำอูน!G6</f>
        <v>21875.75</v>
      </c>
      <c r="I49" s="47">
        <f t="shared" si="3"/>
        <v>-21875.75</v>
      </c>
    </row>
    <row r="50" spans="1:9" ht="16.2" customHeight="1" x14ac:dyDescent="0.25">
      <c r="A50" s="42">
        <v>8</v>
      </c>
      <c r="B50" s="43" t="s">
        <v>50</v>
      </c>
      <c r="C50" s="43">
        <v>11095</v>
      </c>
      <c r="D50" s="43" t="s">
        <v>58</v>
      </c>
      <c r="E50" s="44">
        <v>4</v>
      </c>
      <c r="F50" s="45">
        <f>SUM([4]โรงพยาบาลวานรนิวาส!E6:E9)</f>
        <v>23810.32</v>
      </c>
      <c r="G50" s="44">
        <v>2</v>
      </c>
      <c r="H50" s="46">
        <f>SUM([4]โรงพยาบาลวานรนิวาส!G6:G9)</f>
        <v>52570.52</v>
      </c>
      <c r="I50" s="47">
        <f t="shared" si="3"/>
        <v>-28760.199999999997</v>
      </c>
    </row>
    <row r="51" spans="1:9" ht="16.2" customHeight="1" x14ac:dyDescent="0.25">
      <c r="A51" s="42">
        <v>9</v>
      </c>
      <c r="B51" s="43" t="s">
        <v>50</v>
      </c>
      <c r="C51" s="43">
        <v>11096</v>
      </c>
      <c r="D51" s="43" t="s">
        <v>59</v>
      </c>
      <c r="E51" s="44">
        <v>0</v>
      </c>
      <c r="F51" s="45">
        <v>0</v>
      </c>
      <c r="G51" s="44">
        <v>2</v>
      </c>
      <c r="H51" s="46">
        <f>SUM('[4] โรงพยาบาลคำตากล้า'!G6:G7)</f>
        <v>5963.34</v>
      </c>
      <c r="I51" s="47">
        <f t="shared" si="3"/>
        <v>-5963.34</v>
      </c>
    </row>
    <row r="52" spans="1:9" ht="16.2" customHeight="1" x14ac:dyDescent="0.25">
      <c r="A52" s="42">
        <v>10</v>
      </c>
      <c r="B52" s="43" t="s">
        <v>50</v>
      </c>
      <c r="C52" s="43">
        <v>11097</v>
      </c>
      <c r="D52" s="43" t="s">
        <v>60</v>
      </c>
      <c r="E52" s="44">
        <v>2</v>
      </c>
      <c r="F52" s="45">
        <f>SUM([4]โรงพยาบาลบ้านม่วง!E6:E9)</f>
        <v>1559.2</v>
      </c>
      <c r="G52" s="44">
        <v>3</v>
      </c>
      <c r="H52" s="46">
        <f>SUM([4]โรงพยาบาลบ้านม่วง!G6:G9)</f>
        <v>21230.48</v>
      </c>
      <c r="I52" s="47">
        <f t="shared" si="3"/>
        <v>-19671.28</v>
      </c>
    </row>
    <row r="53" spans="1:9" ht="16.2" customHeight="1" x14ac:dyDescent="0.25">
      <c r="A53" s="42">
        <v>11</v>
      </c>
      <c r="B53" s="43" t="s">
        <v>50</v>
      </c>
      <c r="C53" s="43">
        <v>11098</v>
      </c>
      <c r="D53" s="43" t="s">
        <v>61</v>
      </c>
      <c r="E53" s="44">
        <v>0</v>
      </c>
      <c r="F53" s="45">
        <v>0</v>
      </c>
      <c r="G53" s="44">
        <v>2</v>
      </c>
      <c r="H53" s="46">
        <f>SUM([4]โรงพยาบาลอากาศอำนวย!G6:G7)</f>
        <v>37462.67</v>
      </c>
      <c r="I53" s="47">
        <f t="shared" si="3"/>
        <v>-37462.67</v>
      </c>
    </row>
    <row r="54" spans="1:9" ht="16.2" customHeight="1" x14ac:dyDescent="0.25">
      <c r="A54" s="42">
        <v>12</v>
      </c>
      <c r="B54" s="43" t="s">
        <v>50</v>
      </c>
      <c r="C54" s="43">
        <v>11099</v>
      </c>
      <c r="D54" s="43" t="s">
        <v>62</v>
      </c>
      <c r="E54" s="44">
        <v>0</v>
      </c>
      <c r="F54" s="45">
        <v>0</v>
      </c>
      <c r="G54" s="44">
        <v>2</v>
      </c>
      <c r="H54" s="46">
        <f>SUM([4]โรงพยาบาลส่องดาว!G6:G7)</f>
        <v>37526.57</v>
      </c>
      <c r="I54" s="47">
        <f t="shared" si="3"/>
        <v>-37526.57</v>
      </c>
    </row>
    <row r="55" spans="1:9" ht="16.2" customHeight="1" x14ac:dyDescent="0.25">
      <c r="A55" s="42">
        <v>13</v>
      </c>
      <c r="B55" s="43" t="s">
        <v>50</v>
      </c>
      <c r="C55" s="43">
        <v>11100</v>
      </c>
      <c r="D55" s="43" t="s">
        <v>63</v>
      </c>
      <c r="E55" s="44">
        <v>0</v>
      </c>
      <c r="F55" s="45">
        <v>0</v>
      </c>
      <c r="G55" s="44">
        <v>1</v>
      </c>
      <c r="H55" s="46">
        <f>+[4]โรงพยาบาลเต่างอย!G6</f>
        <v>8365.5</v>
      </c>
      <c r="I55" s="47">
        <f t="shared" si="3"/>
        <v>-8365.5</v>
      </c>
    </row>
    <row r="56" spans="1:9" ht="16.2" customHeight="1" x14ac:dyDescent="0.25">
      <c r="A56" s="42">
        <v>14</v>
      </c>
      <c r="B56" s="43" t="s">
        <v>50</v>
      </c>
      <c r="C56" s="43">
        <v>11101</v>
      </c>
      <c r="D56" s="43" t="s">
        <v>64</v>
      </c>
      <c r="E56" s="44">
        <v>0</v>
      </c>
      <c r="F56" s="45">
        <v>0</v>
      </c>
      <c r="G56" s="44">
        <v>1</v>
      </c>
      <c r="H56" s="46">
        <f>+'[4] โรงพยาบาลโคกศรีสุพรรณ'!G6</f>
        <v>80968.850000000006</v>
      </c>
      <c r="I56" s="47">
        <f t="shared" si="3"/>
        <v>-80968.850000000006</v>
      </c>
    </row>
    <row r="57" spans="1:9" ht="16.2" customHeight="1" x14ac:dyDescent="0.25">
      <c r="A57" s="42">
        <v>15</v>
      </c>
      <c r="B57" s="43" t="s">
        <v>50</v>
      </c>
      <c r="C57" s="43">
        <v>11102</v>
      </c>
      <c r="D57" s="43" t="s">
        <v>65</v>
      </c>
      <c r="E57" s="44">
        <v>0</v>
      </c>
      <c r="F57" s="45">
        <v>0</v>
      </c>
      <c r="G57" s="44">
        <v>2</v>
      </c>
      <c r="H57" s="46">
        <f>SUM([4]โรงพยาบาลเจริญศิลป์!G6:G7)</f>
        <v>23390.83</v>
      </c>
      <c r="I57" s="47">
        <f t="shared" si="3"/>
        <v>-23390.83</v>
      </c>
    </row>
    <row r="58" spans="1:9" ht="16.2" customHeight="1" x14ac:dyDescent="0.25">
      <c r="A58" s="42">
        <v>16</v>
      </c>
      <c r="B58" s="43" t="s">
        <v>50</v>
      </c>
      <c r="C58" s="43">
        <v>11103</v>
      </c>
      <c r="D58" s="43" t="s">
        <v>66</v>
      </c>
      <c r="E58" s="44">
        <v>0</v>
      </c>
      <c r="F58" s="45">
        <v>0</v>
      </c>
      <c r="G58" s="44">
        <v>1</v>
      </c>
      <c r="H58" s="46">
        <f>+[4]โรงพยาบาลโพนนาแก้ว!G6</f>
        <v>55761.8</v>
      </c>
      <c r="I58" s="47">
        <f t="shared" si="3"/>
        <v>-55761.8</v>
      </c>
    </row>
    <row r="59" spans="1:9" ht="16.2" customHeight="1" x14ac:dyDescent="0.25">
      <c r="A59" s="42">
        <v>17</v>
      </c>
      <c r="B59" s="43" t="s">
        <v>50</v>
      </c>
      <c r="C59" s="43">
        <v>11450</v>
      </c>
      <c r="D59" s="43" t="s">
        <v>67</v>
      </c>
      <c r="E59" s="44">
        <v>5</v>
      </c>
      <c r="F59" s="45">
        <f>SUM([4]โรงพยาบาลสว่างแดนดิน!E6:E12)</f>
        <v>80558.179999999993</v>
      </c>
      <c r="G59" s="44">
        <v>2</v>
      </c>
      <c r="H59" s="46">
        <f>SUM([4]โรงพยาบาลสว่างแดนดิน!G6:G12)</f>
        <v>60760.7</v>
      </c>
      <c r="I59" s="47">
        <f t="shared" si="3"/>
        <v>19797.479999999996</v>
      </c>
    </row>
    <row r="60" spans="1:9" ht="16.2" customHeight="1" x14ac:dyDescent="0.25">
      <c r="A60" s="42">
        <v>18</v>
      </c>
      <c r="B60" s="43" t="s">
        <v>50</v>
      </c>
      <c r="C60" s="43">
        <v>21323</v>
      </c>
      <c r="D60" s="43" t="s">
        <v>68</v>
      </c>
      <c r="E60" s="44">
        <v>0</v>
      </c>
      <c r="F60" s="45">
        <v>0</v>
      </c>
      <c r="G60" s="44">
        <v>1</v>
      </c>
      <c r="H60" s="46">
        <f>+'[4]โรงพยาบาลพระอาจารย์แบน ธนากโร'!G6</f>
        <v>55281.06</v>
      </c>
      <c r="I60" s="47">
        <f t="shared" si="3"/>
        <v>-55281.06</v>
      </c>
    </row>
    <row r="61" spans="1:9" ht="16.2" customHeight="1" x14ac:dyDescent="0.25">
      <c r="A61" s="49"/>
      <c r="B61" s="50" t="s">
        <v>50</v>
      </c>
      <c r="C61" s="50"/>
      <c r="D61" s="50"/>
      <c r="E61" s="51"/>
      <c r="F61" s="52">
        <f>SUM(F43:F60)</f>
        <v>741929.33000000007</v>
      </c>
      <c r="G61" s="52"/>
      <c r="H61" s="52">
        <f>SUM(H43:H60)</f>
        <v>594239.76</v>
      </c>
      <c r="I61" s="52">
        <f>SUM(I43:I60)</f>
        <v>147689.57000000012</v>
      </c>
    </row>
    <row r="62" spans="1:9" ht="16.2" customHeight="1" x14ac:dyDescent="0.25">
      <c r="A62" s="42">
        <v>1</v>
      </c>
      <c r="B62" s="62" t="s">
        <v>72</v>
      </c>
      <c r="C62" s="43">
        <v>10704</v>
      </c>
      <c r="D62" s="43" t="s">
        <v>73</v>
      </c>
      <c r="E62" s="44">
        <v>0</v>
      </c>
      <c r="F62" s="45">
        <v>0</v>
      </c>
      <c r="G62" s="44">
        <v>1</v>
      </c>
      <c r="H62" s="46">
        <f>+[4]โรงพยาบาลหนองบัวลำภู!G6</f>
        <v>2000.47</v>
      </c>
      <c r="I62" s="47">
        <f>+F62-H62</f>
        <v>-2000.47</v>
      </c>
    </row>
    <row r="63" spans="1:9" ht="16.2" customHeight="1" x14ac:dyDescent="0.25">
      <c r="A63" s="49"/>
      <c r="B63" s="50" t="s">
        <v>72</v>
      </c>
      <c r="C63" s="50"/>
      <c r="D63" s="50"/>
      <c r="E63" s="51"/>
      <c r="F63" s="52">
        <f>SUM(F62)</f>
        <v>0</v>
      </c>
      <c r="G63" s="52"/>
      <c r="H63" s="52">
        <f>SUM(H62)</f>
        <v>2000.47</v>
      </c>
      <c r="I63" s="52">
        <f>SUM(I62)</f>
        <v>-2000.47</v>
      </c>
    </row>
    <row r="64" spans="1:9" ht="16.2" customHeight="1" x14ac:dyDescent="0.25">
      <c r="A64" s="42">
        <v>1</v>
      </c>
      <c r="B64" s="62" t="s">
        <v>76</v>
      </c>
      <c r="C64" s="43">
        <v>10671</v>
      </c>
      <c r="D64" s="43" t="s">
        <v>77</v>
      </c>
      <c r="E64" s="44">
        <v>0</v>
      </c>
      <c r="F64" s="45">
        <v>0</v>
      </c>
      <c r="G64" s="44">
        <v>1</v>
      </c>
      <c r="H64" s="46">
        <f>+[4]โรงพยาบาลอุดรธานี!G6</f>
        <v>11250</v>
      </c>
      <c r="I64" s="47">
        <f>+F64-H64</f>
        <v>-11250</v>
      </c>
    </row>
    <row r="65" spans="1:9" ht="16.2" customHeight="1" x14ac:dyDescent="0.25">
      <c r="A65" s="49"/>
      <c r="B65" s="50" t="s">
        <v>76</v>
      </c>
      <c r="C65" s="50"/>
      <c r="D65" s="50"/>
      <c r="E65" s="51"/>
      <c r="F65" s="52">
        <f>SUM(F64)</f>
        <v>0</v>
      </c>
      <c r="G65" s="52"/>
      <c r="H65" s="52">
        <f t="shared" ref="H65:I65" si="4">SUM(H64)</f>
        <v>11250</v>
      </c>
      <c r="I65" s="52">
        <f t="shared" si="4"/>
        <v>-11250</v>
      </c>
    </row>
    <row r="66" spans="1:9" ht="16.2" customHeight="1" x14ac:dyDescent="0.25">
      <c r="A66" s="53" t="s">
        <v>80</v>
      </c>
      <c r="B66" s="54"/>
      <c r="C66" s="54"/>
      <c r="D66" s="55"/>
      <c r="E66" s="56"/>
      <c r="F66" s="57">
        <f>+F18+F27+F42+F61+F63+F65</f>
        <v>1670229.4700000002</v>
      </c>
      <c r="G66" s="58"/>
      <c r="H66" s="57">
        <f>+H18+H27+H42+H61+H63+H65</f>
        <v>1670229.47</v>
      </c>
      <c r="I66" s="57">
        <f>+F66-H66</f>
        <v>0</v>
      </c>
    </row>
    <row r="67" spans="1:9" ht="16.2" customHeight="1" x14ac:dyDescent="0.25">
      <c r="H67" s="32"/>
    </row>
    <row r="70" spans="1:9" s="48" customFormat="1" ht="16.2" customHeight="1" x14ac:dyDescent="0.25">
      <c r="A70" s="48" t="s">
        <v>70</v>
      </c>
      <c r="C70" s="59"/>
      <c r="E70" s="60"/>
      <c r="F70" s="61"/>
      <c r="G70" s="60"/>
      <c r="H70" s="61"/>
      <c r="I70" s="32"/>
    </row>
  </sheetData>
  <mergeCells count="10">
    <mergeCell ref="A66:D66"/>
    <mergeCell ref="A1:I1"/>
    <mergeCell ref="A2:I2"/>
    <mergeCell ref="A3:I3"/>
    <mergeCell ref="A4:A5"/>
    <mergeCell ref="B4:B5"/>
    <mergeCell ref="C4:C5"/>
    <mergeCell ref="D4:D5"/>
    <mergeCell ref="E4:F4"/>
    <mergeCell ref="G4:H4"/>
  </mergeCells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Footer>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สรุปภาพรวมจังหวัด</vt:lpstr>
      <vt:lpstr>สรุปไตรมาส1</vt:lpstr>
      <vt:lpstr>สรุปไตรมาส2</vt:lpstr>
      <vt:lpstr>สรุปไตรมาส3</vt:lpstr>
      <vt:lpstr>สรุปไตรมาส4</vt:lpstr>
      <vt:lpstr>สรุปไตรมาส1!Print_Titles</vt:lpstr>
      <vt:lpstr>สรุปไตรมาส2!Print_Titles</vt:lpstr>
      <vt:lpstr>สรุปไตรมาส3!Print_Titles</vt:lpstr>
      <vt:lpstr>สรุปไตรมาส4!Print_Titles</vt:lpstr>
      <vt:lpstr>สรุปภาพรวมจังหวัด!Print_Titles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 01</dc:creator>
  <cp:lastModifiedBy>r8way 01</cp:lastModifiedBy>
  <cp:lastPrinted>2024-03-07T08:52:51Z</cp:lastPrinted>
  <dcterms:created xsi:type="dcterms:W3CDTF">2024-03-07T07:28:57Z</dcterms:created>
  <dcterms:modified xsi:type="dcterms:W3CDTF">2024-03-07T09:03:53Z</dcterms:modified>
</cp:coreProperties>
</file>