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SWIFT\Desktop\RUNGTHIP67\ค่าตอบแทน ฉ 11-12\"/>
    </mc:Choice>
  </mc:AlternateContent>
  <xr:revisionPtr revIDLastSave="0" documentId="13_ncr:1_{D1E01F01-28DA-4A96-85D0-0C151581DB2E}" xr6:coauthVersionLast="47" xr6:coauthVersionMax="47" xr10:uidLastSave="{00000000-0000-0000-0000-000000000000}"/>
  <bookViews>
    <workbookView xWindow="-110" yWindow="-110" windowWidth="19420" windowHeight="10300" tabRatio="854" firstSheet="8" activeTab="14" xr2:uid="{00000000-000D-0000-FFFF-FFFF00000000}"/>
  </bookViews>
  <sheets>
    <sheet name="คำชี้แจง" sheetId="1" r:id="rId1"/>
    <sheet name="A1.สรุปวงเงินเขต " sheetId="2" r:id="rId2"/>
    <sheet name="เปรียบเทียบปี 66" sheetId="25" r:id="rId3"/>
    <sheet name="A2.เขตปรับเกลี่ย" sheetId="18" r:id="rId4"/>
    <sheet name="B1.ข้อมูลประกอบการปรับเกลี่ย" sheetId="23" r:id="rId5"/>
    <sheet name="ตรวจ" sheetId="26" r:id="rId6"/>
    <sheet name="ร่างปรับเกลี่ย1" sheetId="27" r:id="rId7"/>
    <sheet name="สรุปร่าง 1" sheetId="31" r:id="rId8"/>
    <sheet name="ร่างปรับเกลี่ย 2" sheetId="30" r:id="rId9"/>
    <sheet name="สรุปร่าง 2" sheetId="32" r:id="rId10"/>
    <sheet name="ผลต่างร่าง 1 และ 2" sheetId="33" r:id="rId11"/>
    <sheet name="รพสต ถ่ายโอน67 จ เลย" sheetId="28" r:id="rId12"/>
    <sheet name="รพสตถ่ายโอน 67 สกล" sheetId="29" r:id="rId13"/>
    <sheet name="B2.ค่าแรง " sheetId="24" r:id="rId14"/>
    <sheet name="B3.รายงานผลการเบิกจ่าย" sheetId="20" r:id="rId15"/>
  </sheets>
  <definedNames>
    <definedName name="_xlnm._FilterDatabase" localSheetId="3" hidden="1">'A2.เขตปรับเกลี่ย'!$A$7:$F$96</definedName>
    <definedName name="_xlnm._FilterDatabase" localSheetId="4" hidden="1">'B1.ข้อมูลประกอบการปรับเกลี่ย'!$A$30:$U$119</definedName>
    <definedName name="_xlnm._FilterDatabase" localSheetId="13" hidden="1">'B2.ค่าแรง '!$A$2:$E$904</definedName>
    <definedName name="_xlnm._FilterDatabase" localSheetId="14" hidden="1">'B3.รายงานผลการเบิกจ่าย'!$Q$5:$Z$908</definedName>
    <definedName name="_xlnm._FilterDatabase" localSheetId="11" hidden="1">'รพสต ถ่ายโอน67 จ เลย'!$A$2:$J$2</definedName>
    <definedName name="_xlnm._FilterDatabase" localSheetId="6" hidden="1">ร่างปรับเกลี่ย1!$A$4:$AD$93</definedName>
    <definedName name="_xlnm.Print_Area" localSheetId="1">'A1.สรุปวงเงินเขต '!$A$1:$E$21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33" l="1"/>
  <c r="I11" i="33"/>
  <c r="J11" i="33"/>
  <c r="J10" i="33"/>
  <c r="I10" i="33"/>
  <c r="H10" i="33"/>
  <c r="J9" i="33"/>
  <c r="I9" i="33"/>
  <c r="H9" i="33"/>
  <c r="J8" i="33"/>
  <c r="I8" i="33"/>
  <c r="H8" i="33"/>
  <c r="J7" i="33"/>
  <c r="I7" i="33"/>
  <c r="H7" i="33"/>
  <c r="J6" i="33"/>
  <c r="I6" i="33"/>
  <c r="H6" i="33"/>
  <c r="J5" i="33"/>
  <c r="I5" i="33"/>
  <c r="H5" i="33"/>
  <c r="J4" i="33"/>
  <c r="I4" i="33"/>
  <c r="H4" i="33"/>
  <c r="E11" i="33"/>
  <c r="G10" i="33"/>
  <c r="G9" i="33"/>
  <c r="G8" i="33"/>
  <c r="G7" i="33"/>
  <c r="G6" i="33"/>
  <c r="G5" i="33"/>
  <c r="G4" i="33"/>
  <c r="F11" i="33"/>
  <c r="D10" i="33"/>
  <c r="D9" i="33"/>
  <c r="D8" i="33"/>
  <c r="D7" i="33"/>
  <c r="D6" i="33"/>
  <c r="D5" i="33"/>
  <c r="C11" i="33"/>
  <c r="B11" i="33"/>
  <c r="F10" i="32"/>
  <c r="I10" i="32" s="1"/>
  <c r="F9" i="32"/>
  <c r="G9" i="32" s="1"/>
  <c r="F8" i="32"/>
  <c r="F7" i="32"/>
  <c r="I7" i="32" s="1"/>
  <c r="F6" i="32"/>
  <c r="G6" i="32" s="1"/>
  <c r="F5" i="32"/>
  <c r="F4" i="32"/>
  <c r="I4" i="32" s="1"/>
  <c r="C10" i="32"/>
  <c r="B10" i="32"/>
  <c r="D10" i="32" s="1"/>
  <c r="C9" i="32"/>
  <c r="B9" i="32"/>
  <c r="H9" i="32" s="1"/>
  <c r="C8" i="32"/>
  <c r="B8" i="32"/>
  <c r="C7" i="32"/>
  <c r="B7" i="32"/>
  <c r="H7" i="32" s="1"/>
  <c r="C6" i="32"/>
  <c r="B6" i="32"/>
  <c r="H6" i="32" s="1"/>
  <c r="D5" i="32"/>
  <c r="C5" i="32"/>
  <c r="B5" i="32"/>
  <c r="C4" i="32"/>
  <c r="B4" i="32"/>
  <c r="H4" i="32" s="1"/>
  <c r="H10" i="32"/>
  <c r="H8" i="32"/>
  <c r="G7" i="32"/>
  <c r="I5" i="32"/>
  <c r="H5" i="32"/>
  <c r="J11" i="31"/>
  <c r="J5" i="31"/>
  <c r="J6" i="31"/>
  <c r="J7" i="31"/>
  <c r="J8" i="31"/>
  <c r="J9" i="31"/>
  <c r="J10" i="31"/>
  <c r="J4" i="31"/>
  <c r="I11" i="31"/>
  <c r="I5" i="31"/>
  <c r="I6" i="31"/>
  <c r="I7" i="31"/>
  <c r="I8" i="31"/>
  <c r="I9" i="31"/>
  <c r="I10" i="31"/>
  <c r="I4" i="31"/>
  <c r="H11" i="31"/>
  <c r="H5" i="31"/>
  <c r="H6" i="31"/>
  <c r="H7" i="31"/>
  <c r="H8" i="31"/>
  <c r="H9" i="31"/>
  <c r="H10" i="31"/>
  <c r="H4" i="31"/>
  <c r="G11" i="31"/>
  <c r="G5" i="31"/>
  <c r="G6" i="31"/>
  <c r="G7" i="31"/>
  <c r="G8" i="31"/>
  <c r="G9" i="31"/>
  <c r="G10" i="31"/>
  <c r="G4" i="31"/>
  <c r="F11" i="31"/>
  <c r="F10" i="31"/>
  <c r="F9" i="31"/>
  <c r="F8" i="31"/>
  <c r="F7" i="31"/>
  <c r="F6" i="31"/>
  <c r="F5" i="31"/>
  <c r="F4" i="31"/>
  <c r="E11" i="31"/>
  <c r="E10" i="31"/>
  <c r="E9" i="31"/>
  <c r="E8" i="31"/>
  <c r="E7" i="31"/>
  <c r="E6" i="31"/>
  <c r="E5" i="31"/>
  <c r="E4" i="31"/>
  <c r="C10" i="31"/>
  <c r="C9" i="31"/>
  <c r="C8" i="31"/>
  <c r="C7" i="31"/>
  <c r="C6" i="31"/>
  <c r="B10" i="31"/>
  <c r="B9" i="31"/>
  <c r="B8" i="31"/>
  <c r="B7" i="31"/>
  <c r="B6" i="31"/>
  <c r="C5" i="31"/>
  <c r="B5" i="31"/>
  <c r="C4" i="31"/>
  <c r="C11" i="31" s="1"/>
  <c r="B4" i="31"/>
  <c r="D4" i="31" s="1"/>
  <c r="AA7" i="30"/>
  <c r="AA8" i="30"/>
  <c r="AA9" i="30"/>
  <c r="AA10" i="30"/>
  <c r="AA11" i="30"/>
  <c r="AA12" i="30"/>
  <c r="AA13" i="30"/>
  <c r="AA14" i="30"/>
  <c r="AA15" i="30"/>
  <c r="AA16" i="30"/>
  <c r="AA17" i="30"/>
  <c r="AA18" i="30"/>
  <c r="AA19" i="30"/>
  <c r="AA20" i="30"/>
  <c r="AA21" i="30"/>
  <c r="AA22" i="30"/>
  <c r="AA23" i="30"/>
  <c r="AA24" i="30"/>
  <c r="AA25" i="30"/>
  <c r="AA26" i="30"/>
  <c r="AA27" i="30"/>
  <c r="AA28" i="30"/>
  <c r="AA29" i="30"/>
  <c r="AA30" i="30"/>
  <c r="AA31" i="30"/>
  <c r="AA32" i="30"/>
  <c r="AA33" i="30"/>
  <c r="AA34" i="30"/>
  <c r="AA35" i="30"/>
  <c r="AA36" i="30"/>
  <c r="AA37" i="30"/>
  <c r="AA38" i="30"/>
  <c r="AA39" i="30"/>
  <c r="AA40" i="30"/>
  <c r="AA41" i="30"/>
  <c r="AA42" i="30"/>
  <c r="AA43" i="30"/>
  <c r="AA44" i="30"/>
  <c r="AA45" i="30"/>
  <c r="AA46" i="30"/>
  <c r="AA47" i="30"/>
  <c r="AA48" i="30"/>
  <c r="AA49" i="30"/>
  <c r="AA50" i="30"/>
  <c r="AA51" i="30"/>
  <c r="AA52" i="30"/>
  <c r="AA53" i="30"/>
  <c r="AA54" i="30"/>
  <c r="AA55" i="30"/>
  <c r="AA56" i="30"/>
  <c r="AA57" i="30"/>
  <c r="AA58" i="30"/>
  <c r="AA59" i="30"/>
  <c r="AA60" i="30"/>
  <c r="AA61" i="30"/>
  <c r="AA62" i="30"/>
  <c r="AA63" i="30"/>
  <c r="AA64" i="30"/>
  <c r="AA65" i="30"/>
  <c r="AA66" i="30"/>
  <c r="AA67" i="30"/>
  <c r="AA68" i="30"/>
  <c r="AA69" i="30"/>
  <c r="AA70" i="30"/>
  <c r="AA71" i="30"/>
  <c r="AA72" i="30"/>
  <c r="AA73" i="30"/>
  <c r="AA74" i="30"/>
  <c r="AA75" i="30"/>
  <c r="AA76" i="30"/>
  <c r="AA77" i="30"/>
  <c r="AA78" i="30"/>
  <c r="AA79" i="30"/>
  <c r="AA80" i="30"/>
  <c r="AA81" i="30"/>
  <c r="AA82" i="30"/>
  <c r="AA83" i="30"/>
  <c r="AA84" i="30"/>
  <c r="AA85" i="30"/>
  <c r="AA86" i="30"/>
  <c r="AA87" i="30"/>
  <c r="AA88" i="30"/>
  <c r="AA89" i="30"/>
  <c r="AA90" i="30"/>
  <c r="AA91" i="30"/>
  <c r="AA92" i="30"/>
  <c r="AA93" i="30"/>
  <c r="AA6" i="30"/>
  <c r="Y7" i="30"/>
  <c r="Y8" i="30"/>
  <c r="Y9" i="30"/>
  <c r="Y10" i="30"/>
  <c r="Y11" i="30"/>
  <c r="Y12" i="30"/>
  <c r="Y13" i="30"/>
  <c r="Y14" i="30"/>
  <c r="Y15" i="30"/>
  <c r="Y16" i="30"/>
  <c r="Y17" i="30"/>
  <c r="Y18" i="30"/>
  <c r="Y19" i="30"/>
  <c r="Y20" i="30"/>
  <c r="Y21" i="30"/>
  <c r="Y22" i="30"/>
  <c r="Y23" i="30"/>
  <c r="Y24" i="30"/>
  <c r="Y25" i="30"/>
  <c r="Y26" i="30"/>
  <c r="Y27" i="30"/>
  <c r="Y28" i="30"/>
  <c r="Y29" i="30"/>
  <c r="Y30" i="30"/>
  <c r="Y31" i="30"/>
  <c r="Y32" i="30"/>
  <c r="Y33" i="30"/>
  <c r="Y34" i="30"/>
  <c r="Y35" i="30"/>
  <c r="Y36" i="30"/>
  <c r="Y37" i="30"/>
  <c r="Y38" i="30"/>
  <c r="Y39" i="30"/>
  <c r="Y40" i="30"/>
  <c r="Y41" i="30"/>
  <c r="Y42" i="30"/>
  <c r="Y43" i="30"/>
  <c r="Y44" i="30"/>
  <c r="Y45" i="30"/>
  <c r="Y46" i="30"/>
  <c r="Y47" i="30"/>
  <c r="Y48" i="30"/>
  <c r="Y49" i="30"/>
  <c r="Y50" i="30"/>
  <c r="Y51" i="30"/>
  <c r="Y52" i="30"/>
  <c r="Y53" i="30"/>
  <c r="Y54" i="30"/>
  <c r="Y55" i="30"/>
  <c r="Y56" i="30"/>
  <c r="Y57" i="30"/>
  <c r="Y58" i="30"/>
  <c r="Y59" i="30"/>
  <c r="Y60" i="30"/>
  <c r="Y61" i="30"/>
  <c r="Y62" i="30"/>
  <c r="Y63" i="30"/>
  <c r="Y64" i="30"/>
  <c r="Y65" i="30"/>
  <c r="Y66" i="30"/>
  <c r="Y67" i="30"/>
  <c r="Y68" i="30"/>
  <c r="Y69" i="30"/>
  <c r="Y70" i="30"/>
  <c r="Y71" i="30"/>
  <c r="Y72" i="30"/>
  <c r="Y73" i="30"/>
  <c r="Y74" i="30"/>
  <c r="Y75" i="30"/>
  <c r="Y76" i="30"/>
  <c r="Y77" i="30"/>
  <c r="Y78" i="30"/>
  <c r="Y79" i="30"/>
  <c r="Y80" i="30"/>
  <c r="Y81" i="30"/>
  <c r="Y82" i="30"/>
  <c r="Y83" i="30"/>
  <c r="Y84" i="30"/>
  <c r="Y85" i="30"/>
  <c r="Y86" i="30"/>
  <c r="Y87" i="30"/>
  <c r="Y88" i="30"/>
  <c r="Y89" i="30"/>
  <c r="Y90" i="30"/>
  <c r="Y91" i="30"/>
  <c r="Y92" i="30"/>
  <c r="Y93" i="30"/>
  <c r="Y6" i="30"/>
  <c r="W7" i="30"/>
  <c r="W8" i="30"/>
  <c r="W9" i="30"/>
  <c r="W10" i="30"/>
  <c r="W11" i="30"/>
  <c r="W12" i="30"/>
  <c r="W13" i="30"/>
  <c r="W14" i="30"/>
  <c r="W15" i="30"/>
  <c r="W16" i="30"/>
  <c r="W17" i="30"/>
  <c r="W18" i="30"/>
  <c r="W19" i="30"/>
  <c r="W20" i="30"/>
  <c r="W21" i="30"/>
  <c r="W22" i="30"/>
  <c r="W23" i="30"/>
  <c r="W24" i="30"/>
  <c r="W25" i="30"/>
  <c r="W26" i="30"/>
  <c r="W27" i="30"/>
  <c r="W28" i="30"/>
  <c r="W29" i="30"/>
  <c r="W30" i="30"/>
  <c r="W31" i="30"/>
  <c r="W32" i="30"/>
  <c r="W33" i="30"/>
  <c r="W34" i="30"/>
  <c r="W35" i="30"/>
  <c r="W36" i="30"/>
  <c r="W37" i="30"/>
  <c r="W38" i="30"/>
  <c r="W39" i="30"/>
  <c r="W40" i="30"/>
  <c r="W41" i="30"/>
  <c r="W42" i="30"/>
  <c r="W43" i="30"/>
  <c r="W44" i="30"/>
  <c r="W45" i="30"/>
  <c r="W46" i="30"/>
  <c r="W47" i="30"/>
  <c r="W48" i="30"/>
  <c r="W49" i="30"/>
  <c r="W50" i="30"/>
  <c r="W51" i="30"/>
  <c r="W52" i="30"/>
  <c r="W53" i="30"/>
  <c r="W54" i="30"/>
  <c r="W55" i="30"/>
  <c r="W56" i="30"/>
  <c r="W57" i="30"/>
  <c r="W58" i="30"/>
  <c r="W59" i="30"/>
  <c r="W60" i="30"/>
  <c r="W61" i="30"/>
  <c r="W62" i="30"/>
  <c r="W63" i="30"/>
  <c r="W64" i="30"/>
  <c r="W65" i="30"/>
  <c r="W66" i="30"/>
  <c r="W67" i="30"/>
  <c r="W68" i="30"/>
  <c r="W69" i="30"/>
  <c r="W70" i="30"/>
  <c r="W71" i="30"/>
  <c r="W72" i="30"/>
  <c r="W73" i="30"/>
  <c r="W74" i="30"/>
  <c r="W75" i="30"/>
  <c r="W76" i="30"/>
  <c r="W77" i="30"/>
  <c r="W78" i="30"/>
  <c r="W79" i="30"/>
  <c r="W80" i="30"/>
  <c r="W81" i="30"/>
  <c r="W82" i="30"/>
  <c r="W83" i="30"/>
  <c r="W84" i="30"/>
  <c r="W85" i="30"/>
  <c r="W86" i="30"/>
  <c r="W87" i="30"/>
  <c r="W88" i="30"/>
  <c r="W89" i="30"/>
  <c r="W90" i="30"/>
  <c r="W91" i="30"/>
  <c r="W92" i="30"/>
  <c r="W93" i="30"/>
  <c r="W6" i="30"/>
  <c r="AG3" i="27"/>
  <c r="AF3" i="27"/>
  <c r="AE3" i="27"/>
  <c r="G11" i="33" l="1"/>
  <c r="D4" i="33"/>
  <c r="D11" i="33" s="1"/>
  <c r="G10" i="32"/>
  <c r="J10" i="32" s="1"/>
  <c r="I9" i="32"/>
  <c r="I11" i="32" s="1"/>
  <c r="I8" i="32"/>
  <c r="I6" i="32"/>
  <c r="F11" i="32"/>
  <c r="D8" i="32"/>
  <c r="D6" i="32"/>
  <c r="D9" i="32"/>
  <c r="B11" i="32"/>
  <c r="D7" i="32"/>
  <c r="J7" i="32" s="1"/>
  <c r="D4" i="32"/>
  <c r="J9" i="32"/>
  <c r="H11" i="32"/>
  <c r="J6" i="32"/>
  <c r="C11" i="32"/>
  <c r="D11" i="32" s="1"/>
  <c r="G8" i="32"/>
  <c r="E11" i="32"/>
  <c r="G4" i="32"/>
  <c r="G5" i="32"/>
  <c r="J5" i="32" s="1"/>
  <c r="B11" i="31"/>
  <c r="D10" i="31"/>
  <c r="D5" i="31"/>
  <c r="D7" i="31"/>
  <c r="D11" i="31"/>
  <c r="D9" i="31"/>
  <c r="D8" i="31"/>
  <c r="D6" i="31"/>
  <c r="S96" i="27"/>
  <c r="J8" i="32" l="1"/>
  <c r="G11" i="32"/>
  <c r="J4" i="32"/>
  <c r="S93" i="30"/>
  <c r="Q93" i="30"/>
  <c r="U93" i="30" s="1"/>
  <c r="K93" i="30"/>
  <c r="S92" i="30"/>
  <c r="Q92" i="30"/>
  <c r="U92" i="30" s="1"/>
  <c r="K92" i="30"/>
  <c r="S91" i="30"/>
  <c r="Q91" i="30"/>
  <c r="U91" i="30" s="1"/>
  <c r="K91" i="30"/>
  <c r="S90" i="30"/>
  <c r="Q90" i="30"/>
  <c r="U90" i="30" s="1"/>
  <c r="K90" i="30"/>
  <c r="S89" i="30"/>
  <c r="Q89" i="30"/>
  <c r="U89" i="30" s="1"/>
  <c r="K89" i="30"/>
  <c r="S88" i="30"/>
  <c r="Q88" i="30"/>
  <c r="U88" i="30" s="1"/>
  <c r="K88" i="30"/>
  <c r="S87" i="30"/>
  <c r="Q87" i="30"/>
  <c r="R87" i="30" s="1"/>
  <c r="K87" i="30"/>
  <c r="S86" i="30"/>
  <c r="Q86" i="30"/>
  <c r="K86" i="30"/>
  <c r="S85" i="30"/>
  <c r="Q85" i="30"/>
  <c r="U85" i="30" s="1"/>
  <c r="K85" i="30"/>
  <c r="S84" i="30"/>
  <c r="Q84" i="30"/>
  <c r="U84" i="30" s="1"/>
  <c r="K84" i="30"/>
  <c r="S83" i="30"/>
  <c r="Q83" i="30"/>
  <c r="U83" i="30" s="1"/>
  <c r="K83" i="30"/>
  <c r="S82" i="30"/>
  <c r="Q82" i="30"/>
  <c r="R82" i="30" s="1"/>
  <c r="K82" i="30"/>
  <c r="S81" i="30"/>
  <c r="Q81" i="30"/>
  <c r="U81" i="30" s="1"/>
  <c r="K81" i="30"/>
  <c r="S80" i="30"/>
  <c r="Q80" i="30"/>
  <c r="U80" i="30" s="1"/>
  <c r="K80" i="30"/>
  <c r="S79" i="30"/>
  <c r="Q79" i="30"/>
  <c r="U79" i="30" s="1"/>
  <c r="K79" i="30"/>
  <c r="S78" i="30"/>
  <c r="Q78" i="30"/>
  <c r="K78" i="30"/>
  <c r="S77" i="30"/>
  <c r="Q77" i="30"/>
  <c r="R77" i="30" s="1"/>
  <c r="K77" i="30"/>
  <c r="S76" i="30"/>
  <c r="Q76" i="30"/>
  <c r="U76" i="30" s="1"/>
  <c r="K76" i="30"/>
  <c r="S75" i="30"/>
  <c r="Q75" i="30"/>
  <c r="U75" i="30" s="1"/>
  <c r="K75" i="30"/>
  <c r="S74" i="30"/>
  <c r="Q74" i="30"/>
  <c r="R74" i="30" s="1"/>
  <c r="K74" i="30"/>
  <c r="S73" i="30"/>
  <c r="Q73" i="30"/>
  <c r="U73" i="30" s="1"/>
  <c r="K73" i="30"/>
  <c r="S72" i="30"/>
  <c r="Q72" i="30"/>
  <c r="K72" i="30"/>
  <c r="S71" i="30"/>
  <c r="Q71" i="30"/>
  <c r="U71" i="30" s="1"/>
  <c r="K71" i="30"/>
  <c r="S70" i="30"/>
  <c r="Q70" i="30"/>
  <c r="K70" i="30"/>
  <c r="S69" i="30"/>
  <c r="Q69" i="30"/>
  <c r="R69" i="30" s="1"/>
  <c r="K69" i="30"/>
  <c r="S68" i="30"/>
  <c r="Q68" i="30"/>
  <c r="U68" i="30" s="1"/>
  <c r="K68" i="30"/>
  <c r="S67" i="30"/>
  <c r="Q67" i="30"/>
  <c r="U67" i="30" s="1"/>
  <c r="K67" i="30"/>
  <c r="S66" i="30"/>
  <c r="Q66" i="30"/>
  <c r="R66" i="30" s="1"/>
  <c r="K66" i="30"/>
  <c r="S65" i="30"/>
  <c r="Q65" i="30"/>
  <c r="U65" i="30" s="1"/>
  <c r="K65" i="30"/>
  <c r="S64" i="30"/>
  <c r="Q64" i="30"/>
  <c r="U64" i="30" s="1"/>
  <c r="K64" i="30"/>
  <c r="S63" i="30"/>
  <c r="Q63" i="30"/>
  <c r="U63" i="30" s="1"/>
  <c r="K63" i="30"/>
  <c r="S62" i="30"/>
  <c r="Q62" i="30"/>
  <c r="K62" i="30"/>
  <c r="S61" i="30"/>
  <c r="Q61" i="30"/>
  <c r="R61" i="30" s="1"/>
  <c r="K61" i="30"/>
  <c r="S60" i="30"/>
  <c r="Q60" i="30"/>
  <c r="U60" i="30" s="1"/>
  <c r="K60" i="30"/>
  <c r="S59" i="30"/>
  <c r="Q59" i="30"/>
  <c r="U59" i="30" s="1"/>
  <c r="K59" i="30"/>
  <c r="S58" i="30"/>
  <c r="Q58" i="30"/>
  <c r="R58" i="30" s="1"/>
  <c r="K58" i="30"/>
  <c r="S57" i="30"/>
  <c r="Q57" i="30"/>
  <c r="R57" i="30" s="1"/>
  <c r="K57" i="30"/>
  <c r="S56" i="30"/>
  <c r="Q56" i="30"/>
  <c r="U56" i="30" s="1"/>
  <c r="K56" i="30"/>
  <c r="S55" i="30"/>
  <c r="Q55" i="30"/>
  <c r="U55" i="30" s="1"/>
  <c r="K55" i="30"/>
  <c r="S54" i="30"/>
  <c r="Q54" i="30"/>
  <c r="K54" i="30"/>
  <c r="S53" i="30"/>
  <c r="Q53" i="30"/>
  <c r="R53" i="30" s="1"/>
  <c r="K53" i="30"/>
  <c r="S52" i="30"/>
  <c r="Q52" i="30"/>
  <c r="U52" i="30" s="1"/>
  <c r="K52" i="30"/>
  <c r="S51" i="30"/>
  <c r="Q51" i="30"/>
  <c r="U51" i="30" s="1"/>
  <c r="K51" i="30"/>
  <c r="S50" i="30"/>
  <c r="Q50" i="30"/>
  <c r="R50" i="30" s="1"/>
  <c r="K50" i="30"/>
  <c r="S49" i="30"/>
  <c r="Q49" i="30"/>
  <c r="U49" i="30" s="1"/>
  <c r="K49" i="30"/>
  <c r="U48" i="30"/>
  <c r="S48" i="30"/>
  <c r="R48" i="30"/>
  <c r="Q48" i="30"/>
  <c r="K48" i="30"/>
  <c r="S47" i="30"/>
  <c r="Q47" i="30"/>
  <c r="U47" i="30" s="1"/>
  <c r="K47" i="30"/>
  <c r="S46" i="30"/>
  <c r="Q46" i="30"/>
  <c r="K46" i="30"/>
  <c r="U45" i="30"/>
  <c r="S45" i="30"/>
  <c r="R45" i="30"/>
  <c r="K45" i="30"/>
  <c r="S44" i="30"/>
  <c r="Q44" i="30"/>
  <c r="U44" i="30" s="1"/>
  <c r="K44" i="30"/>
  <c r="S43" i="30"/>
  <c r="Q43" i="30"/>
  <c r="U43" i="30" s="1"/>
  <c r="K43" i="30"/>
  <c r="S42" i="30"/>
  <c r="Q42" i="30"/>
  <c r="U42" i="30" s="1"/>
  <c r="K42" i="30"/>
  <c r="S41" i="30"/>
  <c r="Q41" i="30"/>
  <c r="K41" i="30"/>
  <c r="S40" i="30"/>
  <c r="Q40" i="30"/>
  <c r="R40" i="30" s="1"/>
  <c r="K40" i="30"/>
  <c r="S39" i="30"/>
  <c r="Q39" i="30"/>
  <c r="U39" i="30" s="1"/>
  <c r="K39" i="30"/>
  <c r="S38" i="30"/>
  <c r="Q38" i="30"/>
  <c r="U38" i="30" s="1"/>
  <c r="K38" i="30"/>
  <c r="S37" i="30"/>
  <c r="Q37" i="30"/>
  <c r="U37" i="30" s="1"/>
  <c r="K37" i="30"/>
  <c r="S36" i="30"/>
  <c r="Q36" i="30"/>
  <c r="U36" i="30" s="1"/>
  <c r="K36" i="30"/>
  <c r="S35" i="30"/>
  <c r="Q35" i="30"/>
  <c r="U35" i="30" s="1"/>
  <c r="K35" i="30"/>
  <c r="S34" i="30"/>
  <c r="Q34" i="30"/>
  <c r="U34" i="30" s="1"/>
  <c r="K34" i="30"/>
  <c r="S33" i="30"/>
  <c r="Q33" i="30"/>
  <c r="K33" i="30"/>
  <c r="S32" i="30"/>
  <c r="Q32" i="30"/>
  <c r="R32" i="30" s="1"/>
  <c r="K32" i="30"/>
  <c r="S31" i="30"/>
  <c r="Q31" i="30"/>
  <c r="U31" i="30" s="1"/>
  <c r="K31" i="30"/>
  <c r="S30" i="30"/>
  <c r="Q30" i="30"/>
  <c r="U30" i="30" s="1"/>
  <c r="K30" i="30"/>
  <c r="S29" i="30"/>
  <c r="Q29" i="30"/>
  <c r="R29" i="30" s="1"/>
  <c r="K29" i="30"/>
  <c r="S28" i="30"/>
  <c r="Q28" i="30"/>
  <c r="U28" i="30" s="1"/>
  <c r="K28" i="30"/>
  <c r="S27" i="30"/>
  <c r="Q27" i="30"/>
  <c r="K27" i="30"/>
  <c r="S26" i="30"/>
  <c r="Q26" i="30"/>
  <c r="R26" i="30" s="1"/>
  <c r="K26" i="30"/>
  <c r="S25" i="30"/>
  <c r="Q25" i="30"/>
  <c r="K25" i="30"/>
  <c r="S24" i="30"/>
  <c r="Q24" i="30"/>
  <c r="U24" i="30" s="1"/>
  <c r="K24" i="30"/>
  <c r="S23" i="30"/>
  <c r="Q23" i="30"/>
  <c r="R23" i="30" s="1"/>
  <c r="K23" i="30"/>
  <c r="S22" i="30"/>
  <c r="Q22" i="30"/>
  <c r="U22" i="30" s="1"/>
  <c r="K22" i="30"/>
  <c r="S21" i="30"/>
  <c r="Q21" i="30"/>
  <c r="U21" i="30" s="1"/>
  <c r="K21" i="30"/>
  <c r="S20" i="30"/>
  <c r="Q20" i="30"/>
  <c r="R20" i="30" s="1"/>
  <c r="K20" i="30"/>
  <c r="S19" i="30"/>
  <c r="Q19" i="30"/>
  <c r="U19" i="30" s="1"/>
  <c r="K19" i="30"/>
  <c r="S18" i="30"/>
  <c r="Q18" i="30"/>
  <c r="U18" i="30" s="1"/>
  <c r="K18" i="30"/>
  <c r="S17" i="30"/>
  <c r="Q17" i="30"/>
  <c r="U17" i="30" s="1"/>
  <c r="X17" i="30" s="1"/>
  <c r="K17" i="30"/>
  <c r="S16" i="30"/>
  <c r="Q16" i="30"/>
  <c r="U16" i="30" s="1"/>
  <c r="K16" i="30"/>
  <c r="S15" i="30"/>
  <c r="Q15" i="30"/>
  <c r="R15" i="30" s="1"/>
  <c r="K15" i="30"/>
  <c r="S14" i="30"/>
  <c r="Q14" i="30"/>
  <c r="K14" i="30"/>
  <c r="S13" i="30"/>
  <c r="Q13" i="30"/>
  <c r="U13" i="30" s="1"/>
  <c r="K13" i="30"/>
  <c r="S12" i="30"/>
  <c r="Q12" i="30"/>
  <c r="R12" i="30" s="1"/>
  <c r="K12" i="30"/>
  <c r="S11" i="30"/>
  <c r="Q11" i="30"/>
  <c r="U11" i="30" s="1"/>
  <c r="K11" i="30"/>
  <c r="S10" i="30"/>
  <c r="Q10" i="30"/>
  <c r="U10" i="30" s="1"/>
  <c r="K10" i="30"/>
  <c r="S9" i="30"/>
  <c r="Q9" i="30"/>
  <c r="R9" i="30" s="1"/>
  <c r="K9" i="30"/>
  <c r="S8" i="30"/>
  <c r="Q8" i="30"/>
  <c r="U8" i="30" s="1"/>
  <c r="K8" i="30"/>
  <c r="S7" i="30"/>
  <c r="Q7" i="30"/>
  <c r="R7" i="30" s="1"/>
  <c r="K7" i="30"/>
  <c r="S6" i="30"/>
  <c r="Q6" i="30"/>
  <c r="R6" i="30" s="1"/>
  <c r="K6" i="30"/>
  <c r="P3" i="30"/>
  <c r="O3" i="30"/>
  <c r="N3" i="30"/>
  <c r="M3" i="30"/>
  <c r="L3" i="30"/>
  <c r="J3" i="30"/>
  <c r="I3" i="30"/>
  <c r="J11" i="32" l="1"/>
  <c r="R55" i="30"/>
  <c r="T55" i="30" s="1"/>
  <c r="U69" i="30"/>
  <c r="U57" i="30"/>
  <c r="K3" i="30"/>
  <c r="T45" i="30"/>
  <c r="R49" i="30"/>
  <c r="R59" i="30"/>
  <c r="T59" i="30" s="1"/>
  <c r="R38" i="30"/>
  <c r="T38" i="30" s="1"/>
  <c r="U58" i="30"/>
  <c r="R63" i="30"/>
  <c r="T63" i="30" s="1"/>
  <c r="U77" i="30"/>
  <c r="R24" i="30"/>
  <c r="T24" i="30" s="1"/>
  <c r="R71" i="30"/>
  <c r="T71" i="30" s="1"/>
  <c r="S3" i="30"/>
  <c r="U29" i="30"/>
  <c r="U82" i="30"/>
  <c r="R90" i="30"/>
  <c r="T90" i="30" s="1"/>
  <c r="R79" i="30"/>
  <c r="T79" i="30" s="1"/>
  <c r="R8" i="30"/>
  <c r="T8" i="30" s="1"/>
  <c r="U23" i="30"/>
  <c r="X23" i="30" s="1"/>
  <c r="R28" i="30"/>
  <c r="T28" i="30" s="1"/>
  <c r="R30" i="30"/>
  <c r="T30" i="30" s="1"/>
  <c r="R81" i="30"/>
  <c r="T81" i="30" s="1"/>
  <c r="R17" i="30"/>
  <c r="T17" i="30" s="1"/>
  <c r="R37" i="30"/>
  <c r="T37" i="30" s="1"/>
  <c r="R47" i="30"/>
  <c r="T47" i="30" s="1"/>
  <c r="U50" i="30"/>
  <c r="T53" i="30"/>
  <c r="T57" i="30"/>
  <c r="T61" i="30"/>
  <c r="R65" i="30"/>
  <c r="T65" i="30" s="1"/>
  <c r="R73" i="30"/>
  <c r="T73" i="30" s="1"/>
  <c r="R92" i="30"/>
  <c r="T92" i="30" s="1"/>
  <c r="U15" i="30"/>
  <c r="X15" i="30" s="1"/>
  <c r="R72" i="30"/>
  <c r="T72" i="30" s="1"/>
  <c r="R89" i="30"/>
  <c r="T89" i="30" s="1"/>
  <c r="T9" i="30"/>
  <c r="U7" i="30"/>
  <c r="X7" i="30" s="1"/>
  <c r="R16" i="30"/>
  <c r="T16" i="30" s="1"/>
  <c r="R34" i="30"/>
  <c r="T34" i="30" s="1"/>
  <c r="R36" i="30"/>
  <c r="T36" i="30" s="1"/>
  <c r="R42" i="30"/>
  <c r="T42" i="30" s="1"/>
  <c r="R44" i="30"/>
  <c r="T44" i="30" s="1"/>
  <c r="T48" i="30"/>
  <c r="R56" i="30"/>
  <c r="T56" i="30" s="1"/>
  <c r="T87" i="30"/>
  <c r="U9" i="30"/>
  <c r="X9" i="30" s="1"/>
  <c r="T32" i="30"/>
  <c r="T40" i="30"/>
  <c r="U66" i="30"/>
  <c r="T69" i="30"/>
  <c r="U72" i="30"/>
  <c r="U74" i="30"/>
  <c r="T77" i="30"/>
  <c r="U87" i="30"/>
  <c r="T12" i="30"/>
  <c r="X21" i="30"/>
  <c r="T15" i="30"/>
  <c r="X8" i="30"/>
  <c r="X13" i="30"/>
  <c r="X22" i="30"/>
  <c r="X19" i="30"/>
  <c r="T7" i="30"/>
  <c r="X11" i="30"/>
  <c r="X16" i="30"/>
  <c r="T20" i="30"/>
  <c r="X24" i="30"/>
  <c r="T23" i="30"/>
  <c r="R14" i="30"/>
  <c r="T14" i="30" s="1"/>
  <c r="R22" i="30"/>
  <c r="T22" i="30" s="1"/>
  <c r="R11" i="30"/>
  <c r="T11" i="30" s="1"/>
  <c r="U12" i="30"/>
  <c r="R19" i="30"/>
  <c r="T19" i="30" s="1"/>
  <c r="U20" i="30"/>
  <c r="T26" i="30"/>
  <c r="U62" i="30"/>
  <c r="R62" i="30"/>
  <c r="T82" i="30"/>
  <c r="U25" i="30"/>
  <c r="R25" i="30"/>
  <c r="T25" i="30" s="1"/>
  <c r="U6" i="30"/>
  <c r="X10" i="30"/>
  <c r="R13" i="30"/>
  <c r="T13" i="30" s="1"/>
  <c r="U14" i="30"/>
  <c r="X18" i="30"/>
  <c r="R21" i="30"/>
  <c r="T21" i="30" s="1"/>
  <c r="U41" i="30"/>
  <c r="R41" i="30"/>
  <c r="T6" i="30"/>
  <c r="U54" i="30"/>
  <c r="R54" i="30"/>
  <c r="R10" i="30"/>
  <c r="R18" i="30"/>
  <c r="U33" i="30"/>
  <c r="R33" i="30"/>
  <c r="T33" i="30" s="1"/>
  <c r="U46" i="30"/>
  <c r="R46" i="30"/>
  <c r="T49" i="30"/>
  <c r="T74" i="30"/>
  <c r="Q3" i="30"/>
  <c r="U27" i="30"/>
  <c r="R27" i="30"/>
  <c r="T66" i="30"/>
  <c r="U78" i="30"/>
  <c r="R78" i="30"/>
  <c r="T50" i="30"/>
  <c r="U86" i="30"/>
  <c r="R86" i="30"/>
  <c r="T86" i="30" s="1"/>
  <c r="U70" i="30"/>
  <c r="R70" i="30"/>
  <c r="T29" i="30"/>
  <c r="R31" i="30"/>
  <c r="U32" i="30"/>
  <c r="R39" i="30"/>
  <c r="T39" i="30" s="1"/>
  <c r="U40" i="30"/>
  <c r="R52" i="30"/>
  <c r="T52" i="30" s="1"/>
  <c r="U53" i="30"/>
  <c r="T58" i="30"/>
  <c r="R60" i="30"/>
  <c r="T60" i="30" s="1"/>
  <c r="U61" i="30"/>
  <c r="R68" i="30"/>
  <c r="T68" i="30" s="1"/>
  <c r="R76" i="30"/>
  <c r="T76" i="30" s="1"/>
  <c r="R84" i="30"/>
  <c r="T84" i="30" s="1"/>
  <c r="U26" i="30"/>
  <c r="R51" i="30"/>
  <c r="R67" i="30"/>
  <c r="T67" i="30" s="1"/>
  <c r="R75" i="30"/>
  <c r="T75" i="30" s="1"/>
  <c r="R83" i="30"/>
  <c r="T83" i="30" s="1"/>
  <c r="R91" i="30"/>
  <c r="T91" i="30" s="1"/>
  <c r="R35" i="30"/>
  <c r="T35" i="30" s="1"/>
  <c r="R43" i="30"/>
  <c r="T43" i="30" s="1"/>
  <c r="R64" i="30"/>
  <c r="T64" i="30" s="1"/>
  <c r="R80" i="30"/>
  <c r="T80" i="30" s="1"/>
  <c r="R88" i="30"/>
  <c r="T88" i="30" s="1"/>
  <c r="R85" i="30"/>
  <c r="T85" i="30" s="1"/>
  <c r="R93" i="30"/>
  <c r="T93" i="30" s="1"/>
  <c r="X12" i="30" l="1"/>
  <c r="T27" i="30"/>
  <c r="X25" i="30"/>
  <c r="R3" i="30"/>
  <c r="T70" i="30"/>
  <c r="T31" i="30"/>
  <c r="X6" i="30"/>
  <c r="U3" i="30"/>
  <c r="V3" i="30" s="1"/>
  <c r="T62" i="30"/>
  <c r="T18" i="30"/>
  <c r="T51" i="30"/>
  <c r="T46" i="30"/>
  <c r="T54" i="30"/>
  <c r="T41" i="30"/>
  <c r="X14" i="30"/>
  <c r="T78" i="30"/>
  <c r="X20" i="30"/>
  <c r="T10" i="30"/>
  <c r="V7" i="30" l="1"/>
  <c r="V71" i="30"/>
  <c r="V69" i="30"/>
  <c r="V64" i="30"/>
  <c r="V36" i="30"/>
  <c r="V33" i="30"/>
  <c r="V28" i="30"/>
  <c r="V26" i="30"/>
  <c r="V90" i="30"/>
  <c r="V76" i="30"/>
  <c r="V38" i="30"/>
  <c r="V15" i="30"/>
  <c r="V79" i="30"/>
  <c r="V8" i="30"/>
  <c r="V72" i="30"/>
  <c r="V68" i="30"/>
  <c r="V41" i="30"/>
  <c r="V52" i="30"/>
  <c r="V34" i="30"/>
  <c r="V19" i="30"/>
  <c r="V37" i="30"/>
  <c r="V46" i="30"/>
  <c r="V23" i="30"/>
  <c r="V16" i="30"/>
  <c r="V80" i="30"/>
  <c r="V13" i="30"/>
  <c r="V49" i="30"/>
  <c r="V54" i="30"/>
  <c r="V87" i="30"/>
  <c r="V84" i="30"/>
  <c r="V42" i="30"/>
  <c r="V27" i="30"/>
  <c r="V45" i="30"/>
  <c r="V31" i="30"/>
  <c r="V75" i="30"/>
  <c r="V24" i="30"/>
  <c r="V88" i="30"/>
  <c r="V53" i="30"/>
  <c r="V57" i="30"/>
  <c r="V21" i="30"/>
  <c r="V50" i="30"/>
  <c r="V35" i="30"/>
  <c r="V77" i="30"/>
  <c r="V62" i="30"/>
  <c r="V60" i="30"/>
  <c r="V78" i="30"/>
  <c r="V55" i="30"/>
  <c r="V59" i="30"/>
  <c r="V51" i="30"/>
  <c r="V74" i="30"/>
  <c r="V86" i="30"/>
  <c r="V39" i="30"/>
  <c r="V20" i="30"/>
  <c r="V32" i="30"/>
  <c r="V73" i="30"/>
  <c r="V85" i="30"/>
  <c r="V65" i="30"/>
  <c r="V61" i="30"/>
  <c r="V58" i="30"/>
  <c r="V43" i="30"/>
  <c r="V11" i="30"/>
  <c r="V70" i="30"/>
  <c r="V47" i="30"/>
  <c r="V40" i="30"/>
  <c r="V89" i="30"/>
  <c r="V9" i="30"/>
  <c r="V81" i="30"/>
  <c r="V93" i="30"/>
  <c r="V66" i="30"/>
  <c r="V67" i="30"/>
  <c r="V14" i="30"/>
  <c r="V92" i="30"/>
  <c r="V48" i="30"/>
  <c r="V17" i="30"/>
  <c r="V10" i="30"/>
  <c r="V12" i="30"/>
  <c r="V22" i="30"/>
  <c r="V63" i="30"/>
  <c r="V29" i="30"/>
  <c r="V56" i="30"/>
  <c r="V91" i="30"/>
  <c r="V25" i="30"/>
  <c r="V83" i="30"/>
  <c r="V18" i="30"/>
  <c r="V82" i="30"/>
  <c r="V44" i="30"/>
  <c r="V30" i="30"/>
  <c r="V6" i="30"/>
  <c r="T3" i="30"/>
  <c r="X3" i="30"/>
  <c r="U45" i="27" l="1"/>
  <c r="AH45" i="27" s="1"/>
  <c r="S7" i="27"/>
  <c r="S8" i="27"/>
  <c r="S9" i="27"/>
  <c r="S10" i="27"/>
  <c r="S11" i="27"/>
  <c r="S12" i="27"/>
  <c r="S13" i="27"/>
  <c r="S14" i="27"/>
  <c r="S15" i="27"/>
  <c r="S16" i="27"/>
  <c r="S17" i="27"/>
  <c r="S18" i="27"/>
  <c r="S19" i="27"/>
  <c r="S20" i="27"/>
  <c r="S21" i="27"/>
  <c r="S22" i="27"/>
  <c r="S23" i="27"/>
  <c r="S24" i="27"/>
  <c r="S25" i="27"/>
  <c r="S26" i="27"/>
  <c r="S27" i="27"/>
  <c r="S28" i="27"/>
  <c r="S29" i="27"/>
  <c r="S30" i="27"/>
  <c r="S31" i="27"/>
  <c r="S32" i="27"/>
  <c r="S33" i="27"/>
  <c r="S34" i="27"/>
  <c r="S35" i="27"/>
  <c r="S36" i="27"/>
  <c r="S37" i="27"/>
  <c r="S38" i="27"/>
  <c r="S39" i="27"/>
  <c r="S40" i="27"/>
  <c r="S41" i="27"/>
  <c r="S42" i="27"/>
  <c r="S43" i="27"/>
  <c r="S44" i="27"/>
  <c r="S45" i="27"/>
  <c r="S46" i="27"/>
  <c r="S47" i="27"/>
  <c r="S48" i="27"/>
  <c r="S49" i="27"/>
  <c r="S50" i="27"/>
  <c r="S51" i="27"/>
  <c r="S52" i="27"/>
  <c r="S53" i="27"/>
  <c r="S54" i="27"/>
  <c r="S55" i="27"/>
  <c r="S56" i="27"/>
  <c r="S57" i="27"/>
  <c r="S58" i="27"/>
  <c r="S59" i="27"/>
  <c r="S60" i="27"/>
  <c r="S61" i="27"/>
  <c r="S62" i="27"/>
  <c r="S63" i="27"/>
  <c r="S64" i="27"/>
  <c r="S65" i="27"/>
  <c r="S66" i="27"/>
  <c r="S67" i="27"/>
  <c r="S68" i="27"/>
  <c r="S69" i="27"/>
  <c r="S70" i="27"/>
  <c r="S71" i="27"/>
  <c r="S72" i="27"/>
  <c r="S73" i="27"/>
  <c r="S74" i="27"/>
  <c r="S75" i="27"/>
  <c r="S76" i="27"/>
  <c r="S77" i="27"/>
  <c r="S78" i="27"/>
  <c r="S79" i="27"/>
  <c r="S80" i="27"/>
  <c r="S81" i="27"/>
  <c r="S82" i="27"/>
  <c r="S83" i="27"/>
  <c r="S84" i="27"/>
  <c r="S85" i="27"/>
  <c r="S86" i="27"/>
  <c r="S87" i="27"/>
  <c r="S88" i="27"/>
  <c r="S89" i="27"/>
  <c r="S90" i="27"/>
  <c r="S91" i="27"/>
  <c r="S92" i="27"/>
  <c r="S93" i="27"/>
  <c r="S6" i="27"/>
  <c r="R45" i="27"/>
  <c r="Q29" i="27"/>
  <c r="U29" i="27" s="1"/>
  <c r="AH29" i="27" s="1"/>
  <c r="T45" i="27" l="1"/>
  <c r="S3" i="27"/>
  <c r="R29" i="27"/>
  <c r="T29" i="27" s="1"/>
  <c r="P3" i="27"/>
  <c r="O3" i="27"/>
  <c r="Q7" i="27"/>
  <c r="Q8" i="27"/>
  <c r="Q9" i="27"/>
  <c r="Q10" i="27"/>
  <c r="Q11" i="27"/>
  <c r="Q12" i="27"/>
  <c r="Q13" i="27"/>
  <c r="Q14" i="27"/>
  <c r="Q15" i="27"/>
  <c r="Q16" i="27"/>
  <c r="Q17" i="27"/>
  <c r="Q18" i="27"/>
  <c r="Q19" i="27"/>
  <c r="Q20" i="27"/>
  <c r="Q21" i="27"/>
  <c r="Q22" i="27"/>
  <c r="Q23" i="27"/>
  <c r="Q24" i="27"/>
  <c r="Q25" i="27"/>
  <c r="Q26" i="27"/>
  <c r="Q27" i="27"/>
  <c r="Q28" i="27"/>
  <c r="Q30" i="27"/>
  <c r="Q31" i="27"/>
  <c r="Q32" i="27"/>
  <c r="Q33" i="27"/>
  <c r="Q34" i="27"/>
  <c r="Q35" i="27"/>
  <c r="Q36" i="27"/>
  <c r="Q37" i="27"/>
  <c r="Q38" i="27"/>
  <c r="Q39" i="27"/>
  <c r="Q40" i="27"/>
  <c r="Q41" i="27"/>
  <c r="Q42" i="27"/>
  <c r="Q43" i="27"/>
  <c r="Q44" i="27"/>
  <c r="Q46" i="27"/>
  <c r="Q47" i="27"/>
  <c r="Q48" i="27"/>
  <c r="Q49" i="27"/>
  <c r="Q50" i="27"/>
  <c r="Q51" i="27"/>
  <c r="Q52" i="27"/>
  <c r="Q53" i="27"/>
  <c r="Q54" i="27"/>
  <c r="Q55" i="27"/>
  <c r="Q56" i="27"/>
  <c r="Q57" i="27"/>
  <c r="Q58" i="27"/>
  <c r="Q59" i="27"/>
  <c r="Q60" i="27"/>
  <c r="Q61" i="27"/>
  <c r="Q62" i="27"/>
  <c r="Q63" i="27"/>
  <c r="Q64" i="27"/>
  <c r="Q65" i="27"/>
  <c r="Q66" i="27"/>
  <c r="Q67" i="27"/>
  <c r="Q68" i="27"/>
  <c r="Q69" i="27"/>
  <c r="Q70" i="27"/>
  <c r="Q71" i="27"/>
  <c r="Q72" i="27"/>
  <c r="Q73" i="27"/>
  <c r="Q74" i="27"/>
  <c r="Q75" i="27"/>
  <c r="Q76" i="27"/>
  <c r="Q77" i="27"/>
  <c r="Q78" i="27"/>
  <c r="Q79" i="27"/>
  <c r="Q80" i="27"/>
  <c r="Q81" i="27"/>
  <c r="Q82" i="27"/>
  <c r="Q83" i="27"/>
  <c r="Q84" i="27"/>
  <c r="Q85" i="27"/>
  <c r="Q86" i="27"/>
  <c r="Q87" i="27"/>
  <c r="Q88" i="27"/>
  <c r="Q89" i="27"/>
  <c r="Q90" i="27"/>
  <c r="Q91" i="27"/>
  <c r="Q92" i="27"/>
  <c r="Q93" i="27"/>
  <c r="Q6" i="27"/>
  <c r="R68" i="27" l="1"/>
  <c r="T68" i="27" s="1"/>
  <c r="U68" i="27"/>
  <c r="AH68" i="27" s="1"/>
  <c r="R35" i="27"/>
  <c r="T35" i="27" s="1"/>
  <c r="U35" i="27"/>
  <c r="AH35" i="27" s="1"/>
  <c r="U67" i="27"/>
  <c r="AH67" i="27" s="1"/>
  <c r="T67" i="27"/>
  <c r="R42" i="27"/>
  <c r="T42" i="27" s="1"/>
  <c r="U42" i="27"/>
  <c r="AH42" i="27" s="1"/>
  <c r="U82" i="27"/>
  <c r="AH82" i="27" s="1"/>
  <c r="R82" i="27"/>
  <c r="T82" i="27" s="1"/>
  <c r="U66" i="27"/>
  <c r="AH66" i="27" s="1"/>
  <c r="R66" i="27"/>
  <c r="T66" i="27" s="1"/>
  <c r="R50" i="27"/>
  <c r="T50" i="27" s="1"/>
  <c r="U50" i="27"/>
  <c r="AH50" i="27" s="1"/>
  <c r="U41" i="27"/>
  <c r="AH41" i="27" s="1"/>
  <c r="R41" i="27"/>
  <c r="T41" i="27" s="1"/>
  <c r="U33" i="27"/>
  <c r="AH33" i="27" s="1"/>
  <c r="R33" i="27"/>
  <c r="T33" i="27" s="1"/>
  <c r="U16" i="27"/>
  <c r="R16" i="27"/>
  <c r="T16" i="27" s="1"/>
  <c r="U8" i="27"/>
  <c r="R8" i="27"/>
  <c r="T8" i="27" s="1"/>
  <c r="R76" i="27"/>
  <c r="T76" i="27" s="1"/>
  <c r="U76" i="27"/>
  <c r="AH76" i="27" s="1"/>
  <c r="U18" i="27"/>
  <c r="R18" i="27"/>
  <c r="T18" i="27" s="1"/>
  <c r="R91" i="27"/>
  <c r="T91" i="27" s="1"/>
  <c r="U91" i="27"/>
  <c r="AH91" i="27" s="1"/>
  <c r="R59" i="27"/>
  <c r="T59" i="27" s="1"/>
  <c r="U59" i="27"/>
  <c r="AH59" i="27" s="1"/>
  <c r="U25" i="27"/>
  <c r="R25" i="27"/>
  <c r="T25" i="27" s="1"/>
  <c r="R74" i="27"/>
  <c r="T74" i="27" s="1"/>
  <c r="U74" i="27"/>
  <c r="AH74" i="27" s="1"/>
  <c r="U58" i="27"/>
  <c r="AH58" i="27" s="1"/>
  <c r="T58" i="27"/>
  <c r="U24" i="27"/>
  <c r="R24" i="27"/>
  <c r="T24" i="27" s="1"/>
  <c r="R89" i="27"/>
  <c r="T89" i="27" s="1"/>
  <c r="U89" i="27"/>
  <c r="AH89" i="27" s="1"/>
  <c r="U81" i="27"/>
  <c r="AH81" i="27" s="1"/>
  <c r="R81" i="27"/>
  <c r="T81" i="27" s="1"/>
  <c r="U73" i="27"/>
  <c r="AH73" i="27" s="1"/>
  <c r="T73" i="27"/>
  <c r="U65" i="27"/>
  <c r="AH65" i="27" s="1"/>
  <c r="R65" i="27"/>
  <c r="T65" i="27" s="1"/>
  <c r="R57" i="27"/>
  <c r="T57" i="27" s="1"/>
  <c r="U57" i="27"/>
  <c r="AH57" i="27" s="1"/>
  <c r="U49" i="27"/>
  <c r="AH49" i="27" s="1"/>
  <c r="R49" i="27"/>
  <c r="T49" i="27" s="1"/>
  <c r="U40" i="27"/>
  <c r="AH40" i="27" s="1"/>
  <c r="R40" i="27"/>
  <c r="T40" i="27" s="1"/>
  <c r="U32" i="27"/>
  <c r="AH32" i="27" s="1"/>
  <c r="R32" i="27"/>
  <c r="T32" i="27" s="1"/>
  <c r="U23" i="27"/>
  <c r="R23" i="27"/>
  <c r="T23" i="27" s="1"/>
  <c r="U15" i="27"/>
  <c r="R15" i="27"/>
  <c r="T15" i="27" s="1"/>
  <c r="U7" i="27"/>
  <c r="R7" i="27"/>
  <c r="T7" i="27" s="1"/>
  <c r="R84" i="27"/>
  <c r="T84" i="27" s="1"/>
  <c r="U84" i="27"/>
  <c r="AH84" i="27" s="1"/>
  <c r="R43" i="27"/>
  <c r="T43" i="27" s="1"/>
  <c r="U43" i="27"/>
  <c r="AH43" i="27" s="1"/>
  <c r="R75" i="27"/>
  <c r="T75" i="27" s="1"/>
  <c r="U75" i="27"/>
  <c r="AH75" i="27" s="1"/>
  <c r="U17" i="27"/>
  <c r="R17" i="27"/>
  <c r="T17" i="27" s="1"/>
  <c r="U88" i="27"/>
  <c r="AH88" i="27" s="1"/>
  <c r="R88" i="27"/>
  <c r="T88" i="27" s="1"/>
  <c r="U56" i="27"/>
  <c r="AH56" i="27" s="1"/>
  <c r="R56" i="27"/>
  <c r="T56" i="27" s="1"/>
  <c r="U39" i="27"/>
  <c r="AH39" i="27" s="1"/>
  <c r="R39" i="27"/>
  <c r="T39" i="27" s="1"/>
  <c r="U14" i="27"/>
  <c r="R14" i="27"/>
  <c r="T14" i="27" s="1"/>
  <c r="U71" i="27"/>
  <c r="AH71" i="27" s="1"/>
  <c r="R71" i="27"/>
  <c r="T71" i="27" s="1"/>
  <c r="U47" i="27"/>
  <c r="AH47" i="27" s="1"/>
  <c r="R47" i="27"/>
  <c r="T47" i="27" s="1"/>
  <c r="R21" i="27"/>
  <c r="T21" i="27" s="1"/>
  <c r="U21" i="27"/>
  <c r="R13" i="27"/>
  <c r="T13" i="27" s="1"/>
  <c r="U13" i="27"/>
  <c r="R60" i="27"/>
  <c r="T60" i="27" s="1"/>
  <c r="U60" i="27"/>
  <c r="AH60" i="27" s="1"/>
  <c r="R10" i="27"/>
  <c r="T10" i="27" s="1"/>
  <c r="U10" i="27"/>
  <c r="U9" i="27"/>
  <c r="R9" i="27"/>
  <c r="T9" i="27" s="1"/>
  <c r="R90" i="27"/>
  <c r="T90" i="27" s="1"/>
  <c r="U90" i="27"/>
  <c r="AH90" i="27" s="1"/>
  <c r="U80" i="27"/>
  <c r="AH80" i="27" s="1"/>
  <c r="R80" i="27"/>
  <c r="T80" i="27" s="1"/>
  <c r="U64" i="27"/>
  <c r="AH64" i="27" s="1"/>
  <c r="R64" i="27"/>
  <c r="T64" i="27" s="1"/>
  <c r="U48" i="27"/>
  <c r="AH48" i="27" s="1"/>
  <c r="R48" i="27"/>
  <c r="T48" i="27" s="1"/>
  <c r="U31" i="27"/>
  <c r="AH31" i="27" s="1"/>
  <c r="R31" i="27"/>
  <c r="T31" i="27" s="1"/>
  <c r="U22" i="27"/>
  <c r="R22" i="27"/>
  <c r="T22" i="27" s="1"/>
  <c r="U87" i="27"/>
  <c r="AH87" i="27" s="1"/>
  <c r="R87" i="27"/>
  <c r="T87" i="27" s="1"/>
  <c r="U55" i="27"/>
  <c r="AH55" i="27" s="1"/>
  <c r="R55" i="27"/>
  <c r="T55" i="27" s="1"/>
  <c r="U38" i="27"/>
  <c r="AH38" i="27" s="1"/>
  <c r="R38" i="27"/>
  <c r="T38" i="27" s="1"/>
  <c r="U86" i="27"/>
  <c r="AH86" i="27" s="1"/>
  <c r="R86" i="27"/>
  <c r="T86" i="27" s="1"/>
  <c r="U62" i="27"/>
  <c r="AH62" i="27" s="1"/>
  <c r="R62" i="27"/>
  <c r="T62" i="27" s="1"/>
  <c r="U46" i="27"/>
  <c r="AH46" i="27" s="1"/>
  <c r="R46" i="27"/>
  <c r="T46" i="27" s="1"/>
  <c r="R37" i="27"/>
  <c r="T37" i="27" s="1"/>
  <c r="U37" i="27"/>
  <c r="AH37" i="27" s="1"/>
  <c r="R28" i="27"/>
  <c r="T28" i="27" s="1"/>
  <c r="U28" i="27"/>
  <c r="AH28" i="27" s="1"/>
  <c r="R20" i="27"/>
  <c r="T20" i="27" s="1"/>
  <c r="U20" i="27"/>
  <c r="R12" i="27"/>
  <c r="T12" i="27" s="1"/>
  <c r="U12" i="27"/>
  <c r="R92" i="27"/>
  <c r="T92" i="27" s="1"/>
  <c r="U92" i="27"/>
  <c r="AH92" i="27" s="1"/>
  <c r="R52" i="27"/>
  <c r="T52" i="27" s="1"/>
  <c r="U52" i="27"/>
  <c r="AH52" i="27" s="1"/>
  <c r="U26" i="27"/>
  <c r="AH26" i="27" s="1"/>
  <c r="T26" i="27"/>
  <c r="R83" i="27"/>
  <c r="T83" i="27" s="1"/>
  <c r="U83" i="27"/>
  <c r="AH83" i="27" s="1"/>
  <c r="R51" i="27"/>
  <c r="T51" i="27" s="1"/>
  <c r="U51" i="27"/>
  <c r="AH51" i="27" s="1"/>
  <c r="U34" i="27"/>
  <c r="AH34" i="27" s="1"/>
  <c r="R34" i="27"/>
  <c r="T34" i="27" s="1"/>
  <c r="U72" i="27"/>
  <c r="AH72" i="27" s="1"/>
  <c r="R72" i="27"/>
  <c r="T72" i="27" s="1"/>
  <c r="U79" i="27"/>
  <c r="AH79" i="27" s="1"/>
  <c r="R79" i="27"/>
  <c r="T79" i="27" s="1"/>
  <c r="U63" i="27"/>
  <c r="AH63" i="27" s="1"/>
  <c r="R63" i="27"/>
  <c r="T63" i="27" s="1"/>
  <c r="U30" i="27"/>
  <c r="AH30" i="27" s="1"/>
  <c r="R30" i="27"/>
  <c r="T30" i="27" s="1"/>
  <c r="U6" i="27"/>
  <c r="AH6" i="27" s="1"/>
  <c r="U78" i="27"/>
  <c r="AH78" i="27" s="1"/>
  <c r="R78" i="27"/>
  <c r="T78" i="27" s="1"/>
  <c r="U70" i="27"/>
  <c r="AH70" i="27" s="1"/>
  <c r="R70" i="27"/>
  <c r="T70" i="27" s="1"/>
  <c r="U54" i="27"/>
  <c r="AH54" i="27" s="1"/>
  <c r="R54" i="27"/>
  <c r="T54" i="27" s="1"/>
  <c r="R93" i="27"/>
  <c r="T93" i="27" s="1"/>
  <c r="U93" i="27"/>
  <c r="AH93" i="27" s="1"/>
  <c r="R85" i="27"/>
  <c r="T85" i="27" s="1"/>
  <c r="U85" i="27"/>
  <c r="AH85" i="27" s="1"/>
  <c r="R77" i="27"/>
  <c r="T77" i="27" s="1"/>
  <c r="U77" i="27"/>
  <c r="AH77" i="27" s="1"/>
  <c r="U69" i="27"/>
  <c r="AH69" i="27" s="1"/>
  <c r="R69" i="27"/>
  <c r="T69" i="27" s="1"/>
  <c r="U61" i="27"/>
  <c r="AH61" i="27" s="1"/>
  <c r="R61" i="27"/>
  <c r="T61" i="27" s="1"/>
  <c r="R53" i="27"/>
  <c r="T53" i="27" s="1"/>
  <c r="U53" i="27"/>
  <c r="AH53" i="27" s="1"/>
  <c r="R44" i="27"/>
  <c r="T44" i="27" s="1"/>
  <c r="U44" i="27"/>
  <c r="AH44" i="27" s="1"/>
  <c r="R36" i="27"/>
  <c r="T36" i="27" s="1"/>
  <c r="U36" i="27"/>
  <c r="AH36" i="27" s="1"/>
  <c r="R27" i="27"/>
  <c r="T27" i="27" s="1"/>
  <c r="U27" i="27"/>
  <c r="AH27" i="27" s="1"/>
  <c r="R19" i="27"/>
  <c r="T19" i="27" s="1"/>
  <c r="U19" i="27"/>
  <c r="R11" i="27"/>
  <c r="T11" i="27" s="1"/>
  <c r="U11" i="27"/>
  <c r="Q3" i="27"/>
  <c r="K93" i="27"/>
  <c r="K92" i="27"/>
  <c r="K91" i="27"/>
  <c r="K90" i="27"/>
  <c r="K89" i="27"/>
  <c r="K88" i="27"/>
  <c r="K87" i="27"/>
  <c r="K86" i="27"/>
  <c r="K85" i="27"/>
  <c r="K84" i="27"/>
  <c r="K83" i="27"/>
  <c r="K82" i="27"/>
  <c r="K81" i="27"/>
  <c r="K80" i="27"/>
  <c r="K79" i="27"/>
  <c r="K78" i="27"/>
  <c r="K77" i="27"/>
  <c r="K76" i="27"/>
  <c r="K75" i="27"/>
  <c r="K74" i="27"/>
  <c r="K73" i="27"/>
  <c r="K72" i="27"/>
  <c r="K71" i="27"/>
  <c r="K70" i="27"/>
  <c r="K69" i="27"/>
  <c r="K68" i="27"/>
  <c r="K67" i="27"/>
  <c r="K66" i="27"/>
  <c r="K65" i="27"/>
  <c r="K64" i="27"/>
  <c r="K63" i="27"/>
  <c r="K62" i="27"/>
  <c r="K61" i="27"/>
  <c r="K60" i="27"/>
  <c r="K59" i="27"/>
  <c r="K58" i="27"/>
  <c r="K57" i="27"/>
  <c r="K56" i="27"/>
  <c r="K55" i="27"/>
  <c r="K54" i="27"/>
  <c r="K53" i="27"/>
  <c r="K52" i="27"/>
  <c r="K51" i="27"/>
  <c r="K50" i="27"/>
  <c r="K49" i="27"/>
  <c r="K48" i="27"/>
  <c r="K47" i="27"/>
  <c r="K46" i="27"/>
  <c r="K45" i="27"/>
  <c r="K44" i="27"/>
  <c r="K43" i="27"/>
  <c r="K42" i="27"/>
  <c r="K41" i="27"/>
  <c r="K40" i="27"/>
  <c r="K39" i="27"/>
  <c r="K38" i="27"/>
  <c r="K37" i="27"/>
  <c r="K36" i="27"/>
  <c r="K35" i="27"/>
  <c r="K34" i="27"/>
  <c r="K33" i="27"/>
  <c r="K32" i="27"/>
  <c r="K31" i="27"/>
  <c r="K30" i="27"/>
  <c r="K29" i="27"/>
  <c r="K28" i="27"/>
  <c r="K27" i="27"/>
  <c r="K26" i="27"/>
  <c r="K25" i="27"/>
  <c r="K24" i="27"/>
  <c r="K23" i="27"/>
  <c r="K22" i="27"/>
  <c r="K21" i="27"/>
  <c r="K20" i="27"/>
  <c r="K19" i="27"/>
  <c r="K18" i="27"/>
  <c r="K17" i="27"/>
  <c r="K16" i="27"/>
  <c r="K15" i="27"/>
  <c r="K14" i="27"/>
  <c r="K13" i="27"/>
  <c r="K12" i="27"/>
  <c r="K11" i="27"/>
  <c r="K10" i="27"/>
  <c r="K9" i="27"/>
  <c r="K8" i="27"/>
  <c r="K7" i="27"/>
  <c r="K6" i="27"/>
  <c r="N3" i="27"/>
  <c r="M3" i="27"/>
  <c r="L3" i="27"/>
  <c r="J3" i="27"/>
  <c r="I3" i="27"/>
  <c r="U33" i="26"/>
  <c r="U34" i="26"/>
  <c r="U35" i="26"/>
  <c r="U36" i="26"/>
  <c r="U37" i="26"/>
  <c r="U38" i="26"/>
  <c r="U39" i="26"/>
  <c r="U40" i="26"/>
  <c r="U41" i="26"/>
  <c r="U42" i="26"/>
  <c r="U43" i="26"/>
  <c r="U44" i="26"/>
  <c r="U45" i="26"/>
  <c r="U46" i="26"/>
  <c r="U47" i="26"/>
  <c r="U48" i="26"/>
  <c r="U49" i="26"/>
  <c r="U50" i="26"/>
  <c r="U51" i="26"/>
  <c r="U52" i="26"/>
  <c r="U53" i="26"/>
  <c r="U54" i="26"/>
  <c r="U55" i="26"/>
  <c r="U56" i="26"/>
  <c r="U57" i="26"/>
  <c r="U58" i="26"/>
  <c r="U59" i="26"/>
  <c r="U60" i="26"/>
  <c r="U61" i="26"/>
  <c r="U62" i="26"/>
  <c r="U63" i="26"/>
  <c r="U64" i="26"/>
  <c r="U65" i="26"/>
  <c r="U66" i="26"/>
  <c r="U67" i="26"/>
  <c r="U68" i="26"/>
  <c r="U69" i="26"/>
  <c r="U70" i="26"/>
  <c r="U71" i="26"/>
  <c r="U72" i="26"/>
  <c r="U73" i="26"/>
  <c r="U74" i="26"/>
  <c r="U75" i="26"/>
  <c r="U76" i="26"/>
  <c r="U77" i="26"/>
  <c r="U78" i="26"/>
  <c r="U79" i="26"/>
  <c r="U80" i="26"/>
  <c r="U81" i="26"/>
  <c r="U82" i="26"/>
  <c r="U83" i="26"/>
  <c r="U84" i="26"/>
  <c r="U85" i="26"/>
  <c r="U86" i="26"/>
  <c r="U87" i="26"/>
  <c r="U88" i="26"/>
  <c r="U89" i="26"/>
  <c r="U90" i="26"/>
  <c r="U91" i="26"/>
  <c r="U92" i="26"/>
  <c r="U93" i="26"/>
  <c r="U94" i="26"/>
  <c r="U95" i="26"/>
  <c r="U96" i="26"/>
  <c r="U97" i="26"/>
  <c r="U98" i="26"/>
  <c r="U99" i="26"/>
  <c r="U100" i="26"/>
  <c r="U101" i="26"/>
  <c r="U102" i="26"/>
  <c r="U103" i="26"/>
  <c r="U104" i="26"/>
  <c r="U105" i="26"/>
  <c r="U106" i="26"/>
  <c r="U107" i="26"/>
  <c r="U108" i="26"/>
  <c r="U109" i="26"/>
  <c r="U110" i="26"/>
  <c r="U111" i="26"/>
  <c r="U112" i="26"/>
  <c r="U113" i="26"/>
  <c r="U114" i="26"/>
  <c r="U115" i="26"/>
  <c r="U116" i="26"/>
  <c r="U117" i="26"/>
  <c r="U118" i="26"/>
  <c r="U119" i="26"/>
  <c r="U32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29" i="26" s="1"/>
  <c r="X29" i="26"/>
  <c r="W29" i="26"/>
  <c r="V29" i="26"/>
  <c r="Q29" i="26"/>
  <c r="P29" i="26"/>
  <c r="O29" i="26"/>
  <c r="N29" i="26"/>
  <c r="M29" i="26"/>
  <c r="L29" i="26"/>
  <c r="J29" i="26"/>
  <c r="I29" i="26"/>
  <c r="Y22" i="27" l="1"/>
  <c r="AH22" i="27"/>
  <c r="Y24" i="27"/>
  <c r="AH24" i="27"/>
  <c r="Y8" i="27"/>
  <c r="AH8" i="27"/>
  <c r="Y13" i="27"/>
  <c r="AH13" i="27"/>
  <c r="Y11" i="27"/>
  <c r="AH11" i="27"/>
  <c r="Y14" i="27"/>
  <c r="AH14" i="27"/>
  <c r="Y17" i="27"/>
  <c r="AH17" i="27"/>
  <c r="Y7" i="27"/>
  <c r="AH7" i="27"/>
  <c r="Y16" i="27"/>
  <c r="AH16" i="27"/>
  <c r="Y12" i="27"/>
  <c r="AH12" i="27"/>
  <c r="Y21" i="27"/>
  <c r="AH21" i="27"/>
  <c r="Y19" i="27"/>
  <c r="AH19" i="27"/>
  <c r="Y9" i="27"/>
  <c r="AH9" i="27"/>
  <c r="Y15" i="27"/>
  <c r="AH15" i="27"/>
  <c r="Y18" i="27"/>
  <c r="AH18" i="27"/>
  <c r="Y20" i="27"/>
  <c r="AH20" i="27"/>
  <c r="Y10" i="27"/>
  <c r="AH10" i="27"/>
  <c r="Y23" i="27"/>
  <c r="AH23" i="27"/>
  <c r="Y25" i="27"/>
  <c r="AH25" i="27"/>
  <c r="R3" i="27"/>
  <c r="T6" i="27"/>
  <c r="T3" i="27" s="1"/>
  <c r="U3" i="27"/>
  <c r="V96" i="27" s="1"/>
  <c r="Y6" i="27"/>
  <c r="K3" i="27"/>
  <c r="E5" i="25"/>
  <c r="F5" i="25" s="1"/>
  <c r="E6" i="25"/>
  <c r="F6" i="25" s="1"/>
  <c r="E7" i="25"/>
  <c r="F7" i="25" s="1"/>
  <c r="E8" i="25"/>
  <c r="F8" i="25" s="1"/>
  <c r="E9" i="25"/>
  <c r="F9" i="25" s="1"/>
  <c r="E10" i="25"/>
  <c r="F10" i="25" s="1"/>
  <c r="E11" i="25"/>
  <c r="F11" i="25" s="1"/>
  <c r="E12" i="25"/>
  <c r="F12" i="25" s="1"/>
  <c r="E13" i="25"/>
  <c r="F13" i="25" s="1"/>
  <c r="E14" i="25"/>
  <c r="F14" i="25" s="1"/>
  <c r="E15" i="25"/>
  <c r="F15" i="25" s="1"/>
  <c r="E4" i="25"/>
  <c r="F4" i="25" s="1"/>
  <c r="D16" i="25"/>
  <c r="Y3" i="27" l="1"/>
  <c r="AH3" i="27"/>
  <c r="W95" i="27"/>
  <c r="V95" i="27"/>
  <c r="E16" i="25"/>
  <c r="F16" i="25" s="1"/>
  <c r="L3" i="18" l="1"/>
  <c r="E4" i="2"/>
  <c r="E5" i="2"/>
  <c r="E6" i="2"/>
  <c r="E7" i="2"/>
  <c r="E8" i="2"/>
  <c r="E9" i="2"/>
  <c r="E10" i="2"/>
  <c r="E11" i="2"/>
  <c r="E12" i="2"/>
  <c r="E13" i="2"/>
  <c r="E14" i="2"/>
  <c r="E15" i="2"/>
  <c r="E3" i="2"/>
  <c r="G9" i="18"/>
  <c r="N9" i="18" s="1"/>
  <c r="H9" i="18"/>
  <c r="O9" i="18" s="1"/>
  <c r="I9" i="18"/>
  <c r="G10" i="18"/>
  <c r="N10" i="18" s="1"/>
  <c r="H10" i="18"/>
  <c r="O10" i="18" s="1"/>
  <c r="I10" i="18"/>
  <c r="G11" i="18"/>
  <c r="N11" i="18" s="1"/>
  <c r="H11" i="18"/>
  <c r="O11" i="18" s="1"/>
  <c r="I11" i="18"/>
  <c r="G12" i="18"/>
  <c r="N12" i="18" s="1"/>
  <c r="H12" i="18"/>
  <c r="O12" i="18" s="1"/>
  <c r="I12" i="18"/>
  <c r="G13" i="18"/>
  <c r="N13" i="18" s="1"/>
  <c r="H13" i="18"/>
  <c r="O13" i="18" s="1"/>
  <c r="I13" i="18"/>
  <c r="G14" i="18"/>
  <c r="N14" i="18" s="1"/>
  <c r="H14" i="18"/>
  <c r="O14" i="18" s="1"/>
  <c r="I14" i="18"/>
  <c r="G15" i="18"/>
  <c r="N15" i="18" s="1"/>
  <c r="H15" i="18"/>
  <c r="O15" i="18" s="1"/>
  <c r="I15" i="18"/>
  <c r="G16" i="18"/>
  <c r="N16" i="18" s="1"/>
  <c r="H16" i="18"/>
  <c r="O16" i="18" s="1"/>
  <c r="I16" i="18"/>
  <c r="G17" i="18"/>
  <c r="N17" i="18" s="1"/>
  <c r="H17" i="18"/>
  <c r="O17" i="18" s="1"/>
  <c r="I17" i="18"/>
  <c r="G18" i="18"/>
  <c r="N18" i="18" s="1"/>
  <c r="H18" i="18"/>
  <c r="O18" i="18" s="1"/>
  <c r="I18" i="18"/>
  <c r="G19" i="18"/>
  <c r="N19" i="18" s="1"/>
  <c r="H19" i="18"/>
  <c r="O19" i="18" s="1"/>
  <c r="I19" i="18"/>
  <c r="G20" i="18"/>
  <c r="N20" i="18" s="1"/>
  <c r="H20" i="18"/>
  <c r="O20" i="18" s="1"/>
  <c r="I20" i="18"/>
  <c r="G21" i="18"/>
  <c r="N21" i="18" s="1"/>
  <c r="H21" i="18"/>
  <c r="O21" i="18" s="1"/>
  <c r="I21" i="18"/>
  <c r="G22" i="18"/>
  <c r="N22" i="18" s="1"/>
  <c r="H22" i="18"/>
  <c r="O22" i="18" s="1"/>
  <c r="I22" i="18"/>
  <c r="G23" i="18"/>
  <c r="N23" i="18" s="1"/>
  <c r="H23" i="18"/>
  <c r="O23" i="18" s="1"/>
  <c r="I23" i="18"/>
  <c r="G24" i="18"/>
  <c r="N24" i="18" s="1"/>
  <c r="H24" i="18"/>
  <c r="O24" i="18" s="1"/>
  <c r="I24" i="18"/>
  <c r="G25" i="18"/>
  <c r="N25" i="18" s="1"/>
  <c r="H25" i="18"/>
  <c r="O25" i="18" s="1"/>
  <c r="I25" i="18"/>
  <c r="G26" i="18"/>
  <c r="N26" i="18" s="1"/>
  <c r="H26" i="18"/>
  <c r="O26" i="18" s="1"/>
  <c r="I26" i="18"/>
  <c r="G27" i="18"/>
  <c r="N27" i="18" s="1"/>
  <c r="H27" i="18"/>
  <c r="O27" i="18" s="1"/>
  <c r="I27" i="18"/>
  <c r="G28" i="18"/>
  <c r="N28" i="18" s="1"/>
  <c r="H28" i="18"/>
  <c r="O28" i="18" s="1"/>
  <c r="I28" i="18"/>
  <c r="G29" i="18"/>
  <c r="N29" i="18" s="1"/>
  <c r="H29" i="18"/>
  <c r="O29" i="18" s="1"/>
  <c r="I29" i="18"/>
  <c r="G30" i="18"/>
  <c r="N30" i="18" s="1"/>
  <c r="H30" i="18"/>
  <c r="O30" i="18" s="1"/>
  <c r="I30" i="18"/>
  <c r="G31" i="18"/>
  <c r="N31" i="18" s="1"/>
  <c r="H31" i="18"/>
  <c r="O31" i="18" s="1"/>
  <c r="I31" i="18"/>
  <c r="G32" i="18"/>
  <c r="N32" i="18" s="1"/>
  <c r="H32" i="18"/>
  <c r="O32" i="18" s="1"/>
  <c r="I32" i="18"/>
  <c r="G33" i="18"/>
  <c r="N33" i="18" s="1"/>
  <c r="H33" i="18"/>
  <c r="O33" i="18" s="1"/>
  <c r="I33" i="18"/>
  <c r="G34" i="18"/>
  <c r="N34" i="18" s="1"/>
  <c r="H34" i="18"/>
  <c r="O34" i="18" s="1"/>
  <c r="I34" i="18"/>
  <c r="G35" i="18"/>
  <c r="N35" i="18" s="1"/>
  <c r="H35" i="18"/>
  <c r="O35" i="18" s="1"/>
  <c r="I35" i="18"/>
  <c r="G36" i="18"/>
  <c r="N36" i="18" s="1"/>
  <c r="H36" i="18"/>
  <c r="O36" i="18" s="1"/>
  <c r="I36" i="18"/>
  <c r="G37" i="18"/>
  <c r="N37" i="18" s="1"/>
  <c r="H37" i="18"/>
  <c r="O37" i="18" s="1"/>
  <c r="I37" i="18"/>
  <c r="G38" i="18"/>
  <c r="N38" i="18" s="1"/>
  <c r="H38" i="18"/>
  <c r="O38" i="18" s="1"/>
  <c r="I38" i="18"/>
  <c r="G39" i="18"/>
  <c r="N39" i="18" s="1"/>
  <c r="H39" i="18"/>
  <c r="O39" i="18" s="1"/>
  <c r="I39" i="18"/>
  <c r="G40" i="18"/>
  <c r="N40" i="18" s="1"/>
  <c r="H40" i="18"/>
  <c r="O40" i="18" s="1"/>
  <c r="I40" i="18"/>
  <c r="G41" i="18"/>
  <c r="N41" i="18" s="1"/>
  <c r="H41" i="18"/>
  <c r="O41" i="18" s="1"/>
  <c r="I41" i="18"/>
  <c r="G42" i="18"/>
  <c r="N42" i="18" s="1"/>
  <c r="H42" i="18"/>
  <c r="O42" i="18" s="1"/>
  <c r="I42" i="18"/>
  <c r="G43" i="18"/>
  <c r="N43" i="18" s="1"/>
  <c r="H43" i="18"/>
  <c r="O43" i="18" s="1"/>
  <c r="I43" i="18"/>
  <c r="G44" i="18"/>
  <c r="N44" i="18" s="1"/>
  <c r="H44" i="18"/>
  <c r="O44" i="18" s="1"/>
  <c r="I44" i="18"/>
  <c r="G45" i="18"/>
  <c r="N45" i="18" s="1"/>
  <c r="H45" i="18"/>
  <c r="O45" i="18" s="1"/>
  <c r="I45" i="18"/>
  <c r="G46" i="18"/>
  <c r="N46" i="18" s="1"/>
  <c r="H46" i="18"/>
  <c r="O46" i="18" s="1"/>
  <c r="I46" i="18"/>
  <c r="G47" i="18"/>
  <c r="N47" i="18" s="1"/>
  <c r="H47" i="18"/>
  <c r="O47" i="18" s="1"/>
  <c r="I47" i="18"/>
  <c r="G48" i="18"/>
  <c r="N48" i="18" s="1"/>
  <c r="H48" i="18"/>
  <c r="O48" i="18" s="1"/>
  <c r="I48" i="18"/>
  <c r="G49" i="18"/>
  <c r="N49" i="18" s="1"/>
  <c r="H49" i="18"/>
  <c r="O49" i="18" s="1"/>
  <c r="I49" i="18"/>
  <c r="G50" i="18"/>
  <c r="N50" i="18" s="1"/>
  <c r="H50" i="18"/>
  <c r="O50" i="18" s="1"/>
  <c r="I50" i="18"/>
  <c r="G51" i="18"/>
  <c r="N51" i="18" s="1"/>
  <c r="H51" i="18"/>
  <c r="O51" i="18" s="1"/>
  <c r="I51" i="18"/>
  <c r="G52" i="18"/>
  <c r="N52" i="18" s="1"/>
  <c r="H52" i="18"/>
  <c r="O52" i="18" s="1"/>
  <c r="I52" i="18"/>
  <c r="G53" i="18"/>
  <c r="N53" i="18" s="1"/>
  <c r="H53" i="18"/>
  <c r="O53" i="18" s="1"/>
  <c r="I53" i="18"/>
  <c r="G54" i="18"/>
  <c r="N54" i="18" s="1"/>
  <c r="H54" i="18"/>
  <c r="O54" i="18" s="1"/>
  <c r="I54" i="18"/>
  <c r="G55" i="18"/>
  <c r="N55" i="18" s="1"/>
  <c r="H55" i="18"/>
  <c r="O55" i="18" s="1"/>
  <c r="I55" i="18"/>
  <c r="G56" i="18"/>
  <c r="N56" i="18" s="1"/>
  <c r="H56" i="18"/>
  <c r="O56" i="18" s="1"/>
  <c r="I56" i="18"/>
  <c r="G57" i="18"/>
  <c r="N57" i="18" s="1"/>
  <c r="H57" i="18"/>
  <c r="O57" i="18" s="1"/>
  <c r="I57" i="18"/>
  <c r="G58" i="18"/>
  <c r="N58" i="18" s="1"/>
  <c r="H58" i="18"/>
  <c r="O58" i="18" s="1"/>
  <c r="I58" i="18"/>
  <c r="G59" i="18"/>
  <c r="N59" i="18" s="1"/>
  <c r="H59" i="18"/>
  <c r="O59" i="18" s="1"/>
  <c r="I59" i="18"/>
  <c r="G60" i="18"/>
  <c r="N60" i="18" s="1"/>
  <c r="H60" i="18"/>
  <c r="O60" i="18" s="1"/>
  <c r="I60" i="18"/>
  <c r="G61" i="18"/>
  <c r="N61" i="18" s="1"/>
  <c r="H61" i="18"/>
  <c r="O61" i="18" s="1"/>
  <c r="I61" i="18"/>
  <c r="G62" i="18"/>
  <c r="N62" i="18" s="1"/>
  <c r="H62" i="18"/>
  <c r="O62" i="18" s="1"/>
  <c r="I62" i="18"/>
  <c r="G63" i="18"/>
  <c r="N63" i="18" s="1"/>
  <c r="H63" i="18"/>
  <c r="O63" i="18" s="1"/>
  <c r="I63" i="18"/>
  <c r="G64" i="18"/>
  <c r="N64" i="18" s="1"/>
  <c r="H64" i="18"/>
  <c r="O64" i="18" s="1"/>
  <c r="I64" i="18"/>
  <c r="G65" i="18"/>
  <c r="N65" i="18" s="1"/>
  <c r="H65" i="18"/>
  <c r="O65" i="18" s="1"/>
  <c r="I65" i="18"/>
  <c r="G66" i="18"/>
  <c r="N66" i="18" s="1"/>
  <c r="H66" i="18"/>
  <c r="O66" i="18" s="1"/>
  <c r="I66" i="18"/>
  <c r="G67" i="18"/>
  <c r="N67" i="18" s="1"/>
  <c r="H67" i="18"/>
  <c r="O67" i="18" s="1"/>
  <c r="I67" i="18"/>
  <c r="G68" i="18"/>
  <c r="N68" i="18" s="1"/>
  <c r="H68" i="18"/>
  <c r="O68" i="18" s="1"/>
  <c r="I68" i="18"/>
  <c r="G69" i="18"/>
  <c r="N69" i="18" s="1"/>
  <c r="H69" i="18"/>
  <c r="O69" i="18" s="1"/>
  <c r="I69" i="18"/>
  <c r="G70" i="18"/>
  <c r="N70" i="18" s="1"/>
  <c r="H70" i="18"/>
  <c r="O70" i="18" s="1"/>
  <c r="I70" i="18"/>
  <c r="G71" i="18"/>
  <c r="N71" i="18" s="1"/>
  <c r="H71" i="18"/>
  <c r="O71" i="18" s="1"/>
  <c r="I71" i="18"/>
  <c r="G72" i="18"/>
  <c r="N72" i="18" s="1"/>
  <c r="H72" i="18"/>
  <c r="O72" i="18" s="1"/>
  <c r="I72" i="18"/>
  <c r="G73" i="18"/>
  <c r="N73" i="18" s="1"/>
  <c r="H73" i="18"/>
  <c r="O73" i="18" s="1"/>
  <c r="I73" i="18"/>
  <c r="G74" i="18"/>
  <c r="N74" i="18" s="1"/>
  <c r="H74" i="18"/>
  <c r="O74" i="18" s="1"/>
  <c r="I74" i="18"/>
  <c r="G75" i="18"/>
  <c r="N75" i="18" s="1"/>
  <c r="H75" i="18"/>
  <c r="O75" i="18" s="1"/>
  <c r="I75" i="18"/>
  <c r="G76" i="18"/>
  <c r="N76" i="18" s="1"/>
  <c r="H76" i="18"/>
  <c r="O76" i="18" s="1"/>
  <c r="I76" i="18"/>
  <c r="G77" i="18"/>
  <c r="N77" i="18" s="1"/>
  <c r="H77" i="18"/>
  <c r="O77" i="18" s="1"/>
  <c r="I77" i="18"/>
  <c r="G78" i="18"/>
  <c r="N78" i="18" s="1"/>
  <c r="H78" i="18"/>
  <c r="O78" i="18" s="1"/>
  <c r="I78" i="18"/>
  <c r="G79" i="18"/>
  <c r="N79" i="18" s="1"/>
  <c r="H79" i="18"/>
  <c r="O79" i="18" s="1"/>
  <c r="I79" i="18"/>
  <c r="G80" i="18"/>
  <c r="N80" i="18" s="1"/>
  <c r="H80" i="18"/>
  <c r="O80" i="18" s="1"/>
  <c r="I80" i="18"/>
  <c r="G81" i="18"/>
  <c r="N81" i="18" s="1"/>
  <c r="H81" i="18"/>
  <c r="O81" i="18" s="1"/>
  <c r="I81" i="18"/>
  <c r="G82" i="18"/>
  <c r="N82" i="18" s="1"/>
  <c r="H82" i="18"/>
  <c r="O82" i="18" s="1"/>
  <c r="I82" i="18"/>
  <c r="G83" i="18"/>
  <c r="N83" i="18" s="1"/>
  <c r="H83" i="18"/>
  <c r="O83" i="18" s="1"/>
  <c r="I83" i="18"/>
  <c r="G84" i="18"/>
  <c r="N84" i="18" s="1"/>
  <c r="H84" i="18"/>
  <c r="O84" i="18" s="1"/>
  <c r="I84" i="18"/>
  <c r="G85" i="18"/>
  <c r="N85" i="18" s="1"/>
  <c r="H85" i="18"/>
  <c r="O85" i="18" s="1"/>
  <c r="I85" i="18"/>
  <c r="G86" i="18"/>
  <c r="N86" i="18" s="1"/>
  <c r="H86" i="18"/>
  <c r="O86" i="18" s="1"/>
  <c r="I86" i="18"/>
  <c r="G87" i="18"/>
  <c r="N87" i="18" s="1"/>
  <c r="H87" i="18"/>
  <c r="O87" i="18" s="1"/>
  <c r="I87" i="18"/>
  <c r="G88" i="18"/>
  <c r="N88" i="18" s="1"/>
  <c r="H88" i="18"/>
  <c r="O88" i="18" s="1"/>
  <c r="I88" i="18"/>
  <c r="G89" i="18"/>
  <c r="N89" i="18" s="1"/>
  <c r="H89" i="18"/>
  <c r="O89" i="18" s="1"/>
  <c r="I89" i="18"/>
  <c r="G90" i="18"/>
  <c r="N90" i="18" s="1"/>
  <c r="H90" i="18"/>
  <c r="O90" i="18" s="1"/>
  <c r="I90" i="18"/>
  <c r="G91" i="18"/>
  <c r="N91" i="18" s="1"/>
  <c r="H91" i="18"/>
  <c r="O91" i="18" s="1"/>
  <c r="I91" i="18"/>
  <c r="G92" i="18"/>
  <c r="N92" i="18" s="1"/>
  <c r="H92" i="18"/>
  <c r="O92" i="18" s="1"/>
  <c r="I92" i="18"/>
  <c r="G93" i="18"/>
  <c r="N93" i="18" s="1"/>
  <c r="H93" i="18"/>
  <c r="O93" i="18" s="1"/>
  <c r="I93" i="18"/>
  <c r="G94" i="18"/>
  <c r="N94" i="18" s="1"/>
  <c r="H94" i="18"/>
  <c r="O94" i="18" s="1"/>
  <c r="I94" i="18"/>
  <c r="G95" i="18"/>
  <c r="N95" i="18" s="1"/>
  <c r="H95" i="18"/>
  <c r="O95" i="18" s="1"/>
  <c r="I95" i="18"/>
  <c r="G96" i="18"/>
  <c r="N96" i="18" s="1"/>
  <c r="H96" i="18"/>
  <c r="O96" i="18" s="1"/>
  <c r="I96" i="18"/>
  <c r="N5" i="18" l="1"/>
  <c r="O5" i="18"/>
  <c r="H5" i="18"/>
  <c r="I5" i="18"/>
  <c r="G5" i="18"/>
  <c r="L29" i="23" l="1"/>
  <c r="M29" i="23"/>
  <c r="N29" i="23"/>
  <c r="O29" i="23"/>
  <c r="P29" i="23"/>
  <c r="Q29" i="23"/>
  <c r="R29" i="23"/>
  <c r="S29" i="23"/>
  <c r="T29" i="23"/>
  <c r="J29" i="23"/>
  <c r="I29" i="23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8" i="23"/>
  <c r="K49" i="23"/>
  <c r="K50" i="23"/>
  <c r="K51" i="23"/>
  <c r="K52" i="23"/>
  <c r="K53" i="23"/>
  <c r="K54" i="23"/>
  <c r="K55" i="23"/>
  <c r="K56" i="23"/>
  <c r="K57" i="23"/>
  <c r="K58" i="23"/>
  <c r="K59" i="23"/>
  <c r="K60" i="23"/>
  <c r="K61" i="23"/>
  <c r="K62" i="23"/>
  <c r="K63" i="23"/>
  <c r="K64" i="23"/>
  <c r="K65" i="23"/>
  <c r="K66" i="23"/>
  <c r="K67" i="23"/>
  <c r="K68" i="23"/>
  <c r="K69" i="23"/>
  <c r="K70" i="23"/>
  <c r="K71" i="23"/>
  <c r="K72" i="23"/>
  <c r="K73" i="23"/>
  <c r="K74" i="23"/>
  <c r="K75" i="23"/>
  <c r="K76" i="23"/>
  <c r="K77" i="23"/>
  <c r="K78" i="23"/>
  <c r="K79" i="23"/>
  <c r="K80" i="23"/>
  <c r="K81" i="23"/>
  <c r="K82" i="23"/>
  <c r="K83" i="23"/>
  <c r="K84" i="23"/>
  <c r="K85" i="23"/>
  <c r="K86" i="23"/>
  <c r="K87" i="23"/>
  <c r="K88" i="23"/>
  <c r="K89" i="23"/>
  <c r="K90" i="23"/>
  <c r="K91" i="23"/>
  <c r="K92" i="23"/>
  <c r="K93" i="23"/>
  <c r="K94" i="23"/>
  <c r="K95" i="23"/>
  <c r="K96" i="23"/>
  <c r="K97" i="23"/>
  <c r="K98" i="23"/>
  <c r="K99" i="23"/>
  <c r="K100" i="23"/>
  <c r="K101" i="23"/>
  <c r="K102" i="23"/>
  <c r="K103" i="23"/>
  <c r="K104" i="23"/>
  <c r="K105" i="23"/>
  <c r="K106" i="23"/>
  <c r="K107" i="23"/>
  <c r="K108" i="23"/>
  <c r="K109" i="23"/>
  <c r="K110" i="23"/>
  <c r="K111" i="23"/>
  <c r="K112" i="23"/>
  <c r="K113" i="23"/>
  <c r="K114" i="23"/>
  <c r="K115" i="23"/>
  <c r="K116" i="23"/>
  <c r="K117" i="23"/>
  <c r="K118" i="23"/>
  <c r="K119" i="23"/>
  <c r="K29" i="23" l="1"/>
  <c r="L9" i="18" l="1"/>
  <c r="P9" i="18" s="1"/>
  <c r="X6" i="20" s="1"/>
  <c r="Y6" i="20" s="1"/>
  <c r="L10" i="18"/>
  <c r="L11" i="18"/>
  <c r="L12" i="18"/>
  <c r="L13" i="18"/>
  <c r="L14" i="18"/>
  <c r="L15" i="18"/>
  <c r="L16" i="18"/>
  <c r="L17" i="18"/>
  <c r="L18" i="18"/>
  <c r="L19" i="18"/>
  <c r="L20" i="18"/>
  <c r="L21" i="18"/>
  <c r="P21" i="18" s="1"/>
  <c r="X18" i="20" s="1"/>
  <c r="Y18" i="20" s="1"/>
  <c r="L22" i="18"/>
  <c r="L23" i="18"/>
  <c r="L24" i="18"/>
  <c r="L25" i="18"/>
  <c r="L26" i="18"/>
  <c r="L27" i="18"/>
  <c r="L28" i="18"/>
  <c r="L29" i="18"/>
  <c r="P29" i="18" s="1"/>
  <c r="X26" i="20" s="1"/>
  <c r="Y26" i="20" s="1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P43" i="18" s="1"/>
  <c r="X40" i="20" s="1"/>
  <c r="Y40" i="20" s="1"/>
  <c r="L44" i="18"/>
  <c r="L45" i="18"/>
  <c r="L46" i="18"/>
  <c r="L47" i="18"/>
  <c r="L48" i="18"/>
  <c r="L49" i="18"/>
  <c r="L50" i="18"/>
  <c r="L51" i="18"/>
  <c r="L52" i="18"/>
  <c r="L53" i="18"/>
  <c r="L54" i="18"/>
  <c r="L55" i="18"/>
  <c r="L56" i="18"/>
  <c r="L57" i="18"/>
  <c r="L58" i="18"/>
  <c r="L59" i="18"/>
  <c r="L60" i="18"/>
  <c r="L61" i="18"/>
  <c r="P61" i="18" s="1"/>
  <c r="X58" i="20" s="1"/>
  <c r="Y58" i="20" s="1"/>
  <c r="L62" i="18"/>
  <c r="L63" i="18"/>
  <c r="L64" i="18"/>
  <c r="L65" i="18"/>
  <c r="L66" i="18"/>
  <c r="L67" i="18"/>
  <c r="L68" i="18"/>
  <c r="L69" i="18"/>
  <c r="L70" i="18"/>
  <c r="P70" i="18" s="1"/>
  <c r="X67" i="20" s="1"/>
  <c r="Y67" i="20" s="1"/>
  <c r="L71" i="18"/>
  <c r="L72" i="18"/>
  <c r="L73" i="18"/>
  <c r="L74" i="18"/>
  <c r="L75" i="18"/>
  <c r="L76" i="18"/>
  <c r="P76" i="18" s="1"/>
  <c r="X73" i="20" s="1"/>
  <c r="Y73" i="20" s="1"/>
  <c r="L77" i="18"/>
  <c r="L78" i="18"/>
  <c r="L79" i="18"/>
  <c r="L80" i="18"/>
  <c r="L81" i="18"/>
  <c r="L82" i="18"/>
  <c r="L83" i="18"/>
  <c r="L84" i="18"/>
  <c r="L85" i="18"/>
  <c r="L86" i="18"/>
  <c r="L87" i="18"/>
  <c r="L88" i="18"/>
  <c r="L89" i="18"/>
  <c r="L90" i="18"/>
  <c r="L91" i="18"/>
  <c r="L92" i="18"/>
  <c r="L93" i="18"/>
  <c r="L94" i="18"/>
  <c r="L95" i="18"/>
  <c r="L96" i="18"/>
  <c r="M95" i="18" l="1"/>
  <c r="P95" i="18"/>
  <c r="X92" i="20" s="1"/>
  <c r="Y92" i="20" s="1"/>
  <c r="M87" i="18"/>
  <c r="P87" i="18"/>
  <c r="X84" i="20" s="1"/>
  <c r="Y84" i="20" s="1"/>
  <c r="M79" i="18"/>
  <c r="P79" i="18"/>
  <c r="X76" i="20" s="1"/>
  <c r="Y76" i="20" s="1"/>
  <c r="M71" i="18"/>
  <c r="P71" i="18"/>
  <c r="X68" i="20" s="1"/>
  <c r="Y68" i="20" s="1"/>
  <c r="M63" i="18"/>
  <c r="P63" i="18"/>
  <c r="X60" i="20" s="1"/>
  <c r="Y60" i="20" s="1"/>
  <c r="M55" i="18"/>
  <c r="P55" i="18"/>
  <c r="X52" i="20" s="1"/>
  <c r="Y52" i="20" s="1"/>
  <c r="M47" i="18"/>
  <c r="P47" i="18"/>
  <c r="X44" i="20" s="1"/>
  <c r="Y44" i="20" s="1"/>
  <c r="M39" i="18"/>
  <c r="P39" i="18"/>
  <c r="X36" i="20" s="1"/>
  <c r="Y36" i="20" s="1"/>
  <c r="M31" i="18"/>
  <c r="P31" i="18"/>
  <c r="X28" i="20" s="1"/>
  <c r="Y28" i="20" s="1"/>
  <c r="M23" i="18"/>
  <c r="P23" i="18"/>
  <c r="X20" i="20" s="1"/>
  <c r="Y20" i="20" s="1"/>
  <c r="M15" i="18"/>
  <c r="P15" i="18"/>
  <c r="X12" i="20" s="1"/>
  <c r="Y12" i="20" s="1"/>
  <c r="M94" i="18"/>
  <c r="P94" i="18"/>
  <c r="X91" i="20" s="1"/>
  <c r="Y91" i="20" s="1"/>
  <c r="M86" i="18"/>
  <c r="P86" i="18"/>
  <c r="X83" i="20" s="1"/>
  <c r="Y83" i="20" s="1"/>
  <c r="M78" i="18"/>
  <c r="P78" i="18"/>
  <c r="X75" i="20" s="1"/>
  <c r="Y75" i="20" s="1"/>
  <c r="M62" i="18"/>
  <c r="P62" i="18"/>
  <c r="X59" i="20" s="1"/>
  <c r="Y59" i="20" s="1"/>
  <c r="M54" i="18"/>
  <c r="P54" i="18"/>
  <c r="X51" i="20" s="1"/>
  <c r="Y51" i="20" s="1"/>
  <c r="M46" i="18"/>
  <c r="P46" i="18"/>
  <c r="X43" i="20" s="1"/>
  <c r="Y43" i="20" s="1"/>
  <c r="M38" i="18"/>
  <c r="P38" i="18"/>
  <c r="X35" i="20" s="1"/>
  <c r="Y35" i="20" s="1"/>
  <c r="M30" i="18"/>
  <c r="P30" i="18"/>
  <c r="X27" i="20" s="1"/>
  <c r="Y27" i="20" s="1"/>
  <c r="M22" i="18"/>
  <c r="P22" i="18"/>
  <c r="X19" i="20" s="1"/>
  <c r="Y19" i="20" s="1"/>
  <c r="M14" i="18"/>
  <c r="P14" i="18"/>
  <c r="X11" i="20" s="1"/>
  <c r="Y11" i="20" s="1"/>
  <c r="M93" i="18"/>
  <c r="P93" i="18"/>
  <c r="X90" i="20" s="1"/>
  <c r="Y90" i="20" s="1"/>
  <c r="M13" i="18"/>
  <c r="P13" i="18"/>
  <c r="X10" i="20" s="1"/>
  <c r="Y10" i="20" s="1"/>
  <c r="M85" i="18"/>
  <c r="P85" i="18"/>
  <c r="X82" i="20" s="1"/>
  <c r="Y82" i="20" s="1"/>
  <c r="M77" i="18"/>
  <c r="P77" i="18"/>
  <c r="X74" i="20" s="1"/>
  <c r="Y74" i="20" s="1"/>
  <c r="M69" i="18"/>
  <c r="P69" i="18"/>
  <c r="X66" i="20" s="1"/>
  <c r="Y66" i="20" s="1"/>
  <c r="M92" i="18"/>
  <c r="P92" i="18"/>
  <c r="X89" i="20" s="1"/>
  <c r="Y89" i="20" s="1"/>
  <c r="M68" i="18"/>
  <c r="P68" i="18"/>
  <c r="X65" i="20" s="1"/>
  <c r="Y65" i="20" s="1"/>
  <c r="M60" i="18"/>
  <c r="P60" i="18"/>
  <c r="X57" i="20" s="1"/>
  <c r="Y57" i="20" s="1"/>
  <c r="M52" i="18"/>
  <c r="P52" i="18"/>
  <c r="X49" i="20" s="1"/>
  <c r="Y49" i="20" s="1"/>
  <c r="M44" i="18"/>
  <c r="P44" i="18"/>
  <c r="X41" i="20" s="1"/>
  <c r="Y41" i="20" s="1"/>
  <c r="M36" i="18"/>
  <c r="P36" i="18"/>
  <c r="X33" i="20" s="1"/>
  <c r="Y33" i="20" s="1"/>
  <c r="M28" i="18"/>
  <c r="P28" i="18"/>
  <c r="X25" i="20" s="1"/>
  <c r="Y25" i="20" s="1"/>
  <c r="M20" i="18"/>
  <c r="P20" i="18"/>
  <c r="X17" i="20" s="1"/>
  <c r="Y17" i="20" s="1"/>
  <c r="M12" i="18"/>
  <c r="P12" i="18"/>
  <c r="X9" i="20" s="1"/>
  <c r="Y9" i="20" s="1"/>
  <c r="M53" i="18"/>
  <c r="P53" i="18"/>
  <c r="X50" i="20" s="1"/>
  <c r="Y50" i="20" s="1"/>
  <c r="M45" i="18"/>
  <c r="P45" i="18"/>
  <c r="X42" i="20" s="1"/>
  <c r="Y42" i="20" s="1"/>
  <c r="M37" i="18"/>
  <c r="P37" i="18"/>
  <c r="X34" i="20" s="1"/>
  <c r="Y34" i="20" s="1"/>
  <c r="M84" i="18"/>
  <c r="P84" i="18"/>
  <c r="X81" i="20" s="1"/>
  <c r="Y81" i="20" s="1"/>
  <c r="M91" i="18"/>
  <c r="P91" i="18"/>
  <c r="X88" i="20" s="1"/>
  <c r="Y88" i="20" s="1"/>
  <c r="M83" i="18"/>
  <c r="P83" i="18"/>
  <c r="X80" i="20" s="1"/>
  <c r="Y80" i="20" s="1"/>
  <c r="M75" i="18"/>
  <c r="P75" i="18"/>
  <c r="X72" i="20" s="1"/>
  <c r="Y72" i="20" s="1"/>
  <c r="M67" i="18"/>
  <c r="P67" i="18"/>
  <c r="X64" i="20" s="1"/>
  <c r="Y64" i="20" s="1"/>
  <c r="M59" i="18"/>
  <c r="P59" i="18"/>
  <c r="X56" i="20" s="1"/>
  <c r="Y56" i="20" s="1"/>
  <c r="M51" i="18"/>
  <c r="P51" i="18"/>
  <c r="X48" i="20" s="1"/>
  <c r="Y48" i="20" s="1"/>
  <c r="M35" i="18"/>
  <c r="P35" i="18"/>
  <c r="X32" i="20" s="1"/>
  <c r="Y32" i="20" s="1"/>
  <c r="M27" i="18"/>
  <c r="P27" i="18"/>
  <c r="X24" i="20" s="1"/>
  <c r="Y24" i="20" s="1"/>
  <c r="M19" i="18"/>
  <c r="P19" i="18"/>
  <c r="X16" i="20" s="1"/>
  <c r="Y16" i="20" s="1"/>
  <c r="M11" i="18"/>
  <c r="P11" i="18"/>
  <c r="X8" i="20" s="1"/>
  <c r="Y8" i="20" s="1"/>
  <c r="M90" i="18"/>
  <c r="P90" i="18"/>
  <c r="X87" i="20" s="1"/>
  <c r="Y87" i="20" s="1"/>
  <c r="M82" i="18"/>
  <c r="P82" i="18"/>
  <c r="X79" i="20" s="1"/>
  <c r="Y79" i="20" s="1"/>
  <c r="M74" i="18"/>
  <c r="P74" i="18"/>
  <c r="X71" i="20" s="1"/>
  <c r="Y71" i="20" s="1"/>
  <c r="M66" i="18"/>
  <c r="P66" i="18"/>
  <c r="X63" i="20" s="1"/>
  <c r="Y63" i="20" s="1"/>
  <c r="M58" i="18"/>
  <c r="P58" i="18"/>
  <c r="X55" i="20" s="1"/>
  <c r="Y55" i="20" s="1"/>
  <c r="M50" i="18"/>
  <c r="P50" i="18"/>
  <c r="X47" i="20" s="1"/>
  <c r="Y47" i="20" s="1"/>
  <c r="M42" i="18"/>
  <c r="P42" i="18"/>
  <c r="X39" i="20" s="1"/>
  <c r="Y39" i="20" s="1"/>
  <c r="M34" i="18"/>
  <c r="P34" i="18"/>
  <c r="X31" i="20" s="1"/>
  <c r="Y31" i="20" s="1"/>
  <c r="M26" i="18"/>
  <c r="P26" i="18"/>
  <c r="X23" i="20" s="1"/>
  <c r="Y23" i="20" s="1"/>
  <c r="M18" i="18"/>
  <c r="P18" i="18"/>
  <c r="X15" i="20" s="1"/>
  <c r="Y15" i="20" s="1"/>
  <c r="M10" i="18"/>
  <c r="P10" i="18"/>
  <c r="X7" i="20" s="1"/>
  <c r="Y7" i="20" s="1"/>
  <c r="M89" i="18"/>
  <c r="P89" i="18"/>
  <c r="X86" i="20" s="1"/>
  <c r="Y86" i="20" s="1"/>
  <c r="M65" i="18"/>
  <c r="P65" i="18"/>
  <c r="X62" i="20" s="1"/>
  <c r="Y62" i="20" s="1"/>
  <c r="M49" i="18"/>
  <c r="P49" i="18"/>
  <c r="X46" i="20" s="1"/>
  <c r="Y46" i="20" s="1"/>
  <c r="M33" i="18"/>
  <c r="P33" i="18"/>
  <c r="X30" i="20" s="1"/>
  <c r="Y30" i="20" s="1"/>
  <c r="M17" i="18"/>
  <c r="P17" i="18"/>
  <c r="X14" i="20" s="1"/>
  <c r="Y14" i="20" s="1"/>
  <c r="M81" i="18"/>
  <c r="P81" i="18"/>
  <c r="X78" i="20" s="1"/>
  <c r="Y78" i="20" s="1"/>
  <c r="M73" i="18"/>
  <c r="P73" i="18"/>
  <c r="X70" i="20" s="1"/>
  <c r="Y70" i="20" s="1"/>
  <c r="M57" i="18"/>
  <c r="P57" i="18"/>
  <c r="X54" i="20" s="1"/>
  <c r="Y54" i="20" s="1"/>
  <c r="M41" i="18"/>
  <c r="P41" i="18"/>
  <c r="X38" i="20" s="1"/>
  <c r="Y38" i="20" s="1"/>
  <c r="M25" i="18"/>
  <c r="P25" i="18"/>
  <c r="X22" i="20" s="1"/>
  <c r="Y22" i="20" s="1"/>
  <c r="M96" i="18"/>
  <c r="P96" i="18"/>
  <c r="X93" i="20" s="1"/>
  <c r="Y93" i="20" s="1"/>
  <c r="M88" i="18"/>
  <c r="P88" i="18"/>
  <c r="X85" i="20" s="1"/>
  <c r="Y85" i="20" s="1"/>
  <c r="M80" i="18"/>
  <c r="P80" i="18"/>
  <c r="X77" i="20" s="1"/>
  <c r="Y77" i="20" s="1"/>
  <c r="M72" i="18"/>
  <c r="P72" i="18"/>
  <c r="X69" i="20" s="1"/>
  <c r="Y69" i="20" s="1"/>
  <c r="M64" i="18"/>
  <c r="P64" i="18"/>
  <c r="X61" i="20" s="1"/>
  <c r="Y61" i="20" s="1"/>
  <c r="M56" i="18"/>
  <c r="P56" i="18"/>
  <c r="X53" i="20" s="1"/>
  <c r="Y53" i="20" s="1"/>
  <c r="M48" i="18"/>
  <c r="P48" i="18"/>
  <c r="X45" i="20" s="1"/>
  <c r="Y45" i="20" s="1"/>
  <c r="M40" i="18"/>
  <c r="P40" i="18"/>
  <c r="X37" i="20" s="1"/>
  <c r="Y37" i="20" s="1"/>
  <c r="M32" i="18"/>
  <c r="P32" i="18"/>
  <c r="X29" i="20" s="1"/>
  <c r="Y29" i="20" s="1"/>
  <c r="M24" i="18"/>
  <c r="P24" i="18"/>
  <c r="X21" i="20" s="1"/>
  <c r="Y21" i="20" s="1"/>
  <c r="M16" i="18"/>
  <c r="P16" i="18"/>
  <c r="X13" i="20" s="1"/>
  <c r="Y13" i="20" s="1"/>
  <c r="L4" i="18"/>
  <c r="L5" i="18" s="1"/>
  <c r="L2" i="18" s="1"/>
  <c r="M6" i="18"/>
  <c r="M76" i="18"/>
  <c r="M61" i="18"/>
  <c r="M29" i="18"/>
  <c r="M21" i="18"/>
  <c r="M9" i="18"/>
  <c r="M43" i="18"/>
  <c r="M70" i="18"/>
  <c r="P5" i="18" l="1"/>
  <c r="V83" i="27"/>
  <c r="V11" i="27"/>
  <c r="V90" i="27"/>
  <c r="V82" i="27"/>
  <c r="V74" i="27"/>
  <c r="V66" i="27"/>
  <c r="V58" i="27"/>
  <c r="V50" i="27"/>
  <c r="V42" i="27"/>
  <c r="V34" i="27"/>
  <c r="V26" i="27"/>
  <c r="V18" i="27"/>
  <c r="V10" i="27"/>
  <c r="V91" i="27"/>
  <c r="V75" i="27"/>
  <c r="V67" i="27"/>
  <c r="V19" i="27"/>
  <c r="V89" i="27"/>
  <c r="V81" i="27"/>
  <c r="V73" i="27"/>
  <c r="V65" i="27"/>
  <c r="V57" i="27"/>
  <c r="V49" i="27"/>
  <c r="V41" i="27"/>
  <c r="V33" i="27"/>
  <c r="V25" i="27"/>
  <c r="V17" i="27"/>
  <c r="V9" i="27"/>
  <c r="V27" i="27"/>
  <c r="V88" i="27"/>
  <c r="V80" i="27"/>
  <c r="V72" i="27"/>
  <c r="V64" i="27"/>
  <c r="V56" i="27"/>
  <c r="V48" i="27"/>
  <c r="V40" i="27"/>
  <c r="V32" i="27"/>
  <c r="V24" i="27"/>
  <c r="V16" i="27"/>
  <c r="V8" i="27"/>
  <c r="V51" i="27"/>
  <c r="V87" i="27"/>
  <c r="V79" i="27"/>
  <c r="V71" i="27"/>
  <c r="V63" i="27"/>
  <c r="V55" i="27"/>
  <c r="V47" i="27"/>
  <c r="V39" i="27"/>
  <c r="V31" i="27"/>
  <c r="V23" i="27"/>
  <c r="V15" i="27"/>
  <c r="V7" i="27"/>
  <c r="V59" i="27"/>
  <c r="V86" i="27"/>
  <c r="V78" i="27"/>
  <c r="V70" i="27"/>
  <c r="V62" i="27"/>
  <c r="V54" i="27"/>
  <c r="V46" i="27"/>
  <c r="V38" i="27"/>
  <c r="V30" i="27"/>
  <c r="V22" i="27"/>
  <c r="V14" i="27"/>
  <c r="V43" i="27"/>
  <c r="V93" i="27"/>
  <c r="AI93" i="27" s="1"/>
  <c r="AJ93" i="27" s="1"/>
  <c r="V85" i="27"/>
  <c r="V77" i="27"/>
  <c r="V69" i="27"/>
  <c r="V61" i="27"/>
  <c r="V53" i="27"/>
  <c r="V45" i="27"/>
  <c r="V37" i="27"/>
  <c r="V29" i="27"/>
  <c r="AI29" i="27" s="1"/>
  <c r="AJ29" i="27" s="1"/>
  <c r="V21" i="27"/>
  <c r="V13" i="27"/>
  <c r="V35" i="27"/>
  <c r="W67" i="27"/>
  <c r="AD67" i="27" s="1"/>
  <c r="W27" i="27"/>
  <c r="AD27" i="27" s="1"/>
  <c r="W90" i="27"/>
  <c r="AD90" i="27" s="1"/>
  <c r="W82" i="27"/>
  <c r="AD82" i="27" s="1"/>
  <c r="W74" i="27"/>
  <c r="AD74" i="27" s="1"/>
  <c r="W66" i="27"/>
  <c r="AD66" i="27" s="1"/>
  <c r="W58" i="27"/>
  <c r="AD58" i="27" s="1"/>
  <c r="W50" i="27"/>
  <c r="AD50" i="27" s="1"/>
  <c r="W42" i="27"/>
  <c r="AD42" i="27" s="1"/>
  <c r="W34" i="27"/>
  <c r="AD34" i="27" s="1"/>
  <c r="W26" i="27"/>
  <c r="AD26" i="27" s="1"/>
  <c r="W18" i="27"/>
  <c r="AD18" i="27" s="1"/>
  <c r="W10" i="27"/>
  <c r="AD10" i="27" s="1"/>
  <c r="W91" i="27"/>
  <c r="AD91" i="27" s="1"/>
  <c r="W35" i="27"/>
  <c r="AD35" i="27" s="1"/>
  <c r="W11" i="27"/>
  <c r="AD11" i="27" s="1"/>
  <c r="W89" i="27"/>
  <c r="AD89" i="27" s="1"/>
  <c r="W81" i="27"/>
  <c r="AD81" i="27" s="1"/>
  <c r="W73" i="27"/>
  <c r="AD73" i="27" s="1"/>
  <c r="W65" i="27"/>
  <c r="AD65" i="27" s="1"/>
  <c r="W57" i="27"/>
  <c r="AD57" i="27" s="1"/>
  <c r="W49" i="27"/>
  <c r="AD49" i="27" s="1"/>
  <c r="W41" i="27"/>
  <c r="AD41" i="27" s="1"/>
  <c r="W33" i="27"/>
  <c r="AD33" i="27" s="1"/>
  <c r="W25" i="27"/>
  <c r="AD25" i="27" s="1"/>
  <c r="W17" i="27"/>
  <c r="AD17" i="27" s="1"/>
  <c r="W9" i="27"/>
  <c r="AD9" i="27" s="1"/>
  <c r="W51" i="27"/>
  <c r="AD51" i="27" s="1"/>
  <c r="W88" i="27"/>
  <c r="AD88" i="27" s="1"/>
  <c r="W80" i="27"/>
  <c r="AD80" i="27" s="1"/>
  <c r="W72" i="27"/>
  <c r="AD72" i="27" s="1"/>
  <c r="W64" i="27"/>
  <c r="AD64" i="27" s="1"/>
  <c r="W56" i="27"/>
  <c r="AD56" i="27" s="1"/>
  <c r="W48" i="27"/>
  <c r="AD48" i="27" s="1"/>
  <c r="W40" i="27"/>
  <c r="AD40" i="27" s="1"/>
  <c r="W32" i="27"/>
  <c r="AD32" i="27" s="1"/>
  <c r="W24" i="27"/>
  <c r="AD24" i="27" s="1"/>
  <c r="W16" i="27"/>
  <c r="AD16" i="27" s="1"/>
  <c r="W8" i="27"/>
  <c r="AD8" i="27" s="1"/>
  <c r="W75" i="27"/>
  <c r="AD75" i="27" s="1"/>
  <c r="W87" i="27"/>
  <c r="AD87" i="27" s="1"/>
  <c r="W79" i="27"/>
  <c r="AD79" i="27" s="1"/>
  <c r="W71" i="27"/>
  <c r="AD71" i="27" s="1"/>
  <c r="W63" i="27"/>
  <c r="AD63" i="27" s="1"/>
  <c r="W55" i="27"/>
  <c r="AD55" i="27" s="1"/>
  <c r="W47" i="27"/>
  <c r="AD47" i="27" s="1"/>
  <c r="W39" i="27"/>
  <c r="AD39" i="27" s="1"/>
  <c r="W31" i="27"/>
  <c r="AD31" i="27" s="1"/>
  <c r="W23" i="27"/>
  <c r="AD23" i="27" s="1"/>
  <c r="W15" i="27"/>
  <c r="AD15" i="27" s="1"/>
  <c r="W7" i="27"/>
  <c r="AD7" i="27" s="1"/>
  <c r="W43" i="27"/>
  <c r="AD43" i="27" s="1"/>
  <c r="W86" i="27"/>
  <c r="AD86" i="27" s="1"/>
  <c r="W78" i="27"/>
  <c r="AD78" i="27" s="1"/>
  <c r="W70" i="27"/>
  <c r="AD70" i="27" s="1"/>
  <c r="W62" i="27"/>
  <c r="AD62" i="27" s="1"/>
  <c r="W54" i="27"/>
  <c r="AD54" i="27" s="1"/>
  <c r="W46" i="27"/>
  <c r="AD46" i="27" s="1"/>
  <c r="W38" i="27"/>
  <c r="AD38" i="27" s="1"/>
  <c r="W30" i="27"/>
  <c r="AD30" i="27" s="1"/>
  <c r="W22" i="27"/>
  <c r="AD22" i="27" s="1"/>
  <c r="W14" i="27"/>
  <c r="AD14" i="27" s="1"/>
  <c r="W59" i="27"/>
  <c r="AD59" i="27" s="1"/>
  <c r="W19" i="27"/>
  <c r="AD19" i="27" s="1"/>
  <c r="W93" i="27"/>
  <c r="AD93" i="27" s="1"/>
  <c r="W85" i="27"/>
  <c r="AD85" i="27" s="1"/>
  <c r="W77" i="27"/>
  <c r="AD77" i="27" s="1"/>
  <c r="W69" i="27"/>
  <c r="AD69" i="27" s="1"/>
  <c r="W61" i="27"/>
  <c r="AD61" i="27" s="1"/>
  <c r="W53" i="27"/>
  <c r="AD53" i="27" s="1"/>
  <c r="W45" i="27"/>
  <c r="AD45" i="27" s="1"/>
  <c r="W37" i="27"/>
  <c r="AD37" i="27" s="1"/>
  <c r="W29" i="27"/>
  <c r="AD29" i="27" s="1"/>
  <c r="W21" i="27"/>
  <c r="AD21" i="27" s="1"/>
  <c r="W13" i="27"/>
  <c r="AD13" i="27" s="1"/>
  <c r="W83" i="27"/>
  <c r="AD83" i="27" s="1"/>
  <c r="W92" i="27"/>
  <c r="AD92" i="27" s="1"/>
  <c r="W84" i="27"/>
  <c r="AD84" i="27" s="1"/>
  <c r="W76" i="27"/>
  <c r="AD76" i="27" s="1"/>
  <c r="W68" i="27"/>
  <c r="AD68" i="27" s="1"/>
  <c r="W60" i="27"/>
  <c r="AD60" i="27" s="1"/>
  <c r="W52" i="27"/>
  <c r="AD52" i="27" s="1"/>
  <c r="W44" i="27"/>
  <c r="AD44" i="27" s="1"/>
  <c r="W36" i="27"/>
  <c r="AD36" i="27" s="1"/>
  <c r="W28" i="27"/>
  <c r="AD28" i="27" s="1"/>
  <c r="W20" i="27"/>
  <c r="AD20" i="27" s="1"/>
  <c r="W6" i="27"/>
  <c r="AD6" i="27" s="1"/>
  <c r="W12" i="27"/>
  <c r="AD12" i="27" s="1"/>
  <c r="V92" i="27"/>
  <c r="V84" i="27"/>
  <c r="V76" i="27"/>
  <c r="AI76" i="27" s="1"/>
  <c r="AJ76" i="27" s="1"/>
  <c r="V68" i="27"/>
  <c r="V60" i="27"/>
  <c r="AI60" i="27" s="1"/>
  <c r="AJ60" i="27" s="1"/>
  <c r="V52" i="27"/>
  <c r="V44" i="27"/>
  <c r="V36" i="27"/>
  <c r="V28" i="27"/>
  <c r="V20" i="27"/>
  <c r="V6" i="27"/>
  <c r="AI6" i="27" s="1"/>
  <c r="V12" i="27"/>
  <c r="AI51" i="27" l="1"/>
  <c r="AJ51" i="27" s="1"/>
  <c r="AI45" i="27"/>
  <c r="AJ45" i="27" s="1"/>
  <c r="AC14" i="27"/>
  <c r="AI14" i="27"/>
  <c r="AJ14" i="27" s="1"/>
  <c r="AC78" i="27"/>
  <c r="AI78" i="27"/>
  <c r="AJ78" i="27" s="1"/>
  <c r="AC47" i="27"/>
  <c r="AI47" i="27"/>
  <c r="AJ47" i="27" s="1"/>
  <c r="AC16" i="27"/>
  <c r="AI16" i="27"/>
  <c r="AJ16" i="27" s="1"/>
  <c r="AC80" i="27"/>
  <c r="AI80" i="27"/>
  <c r="AJ80" i="27" s="1"/>
  <c r="AC49" i="27"/>
  <c r="AI49" i="27"/>
  <c r="AJ49" i="27" s="1"/>
  <c r="AC75" i="27"/>
  <c r="AI75" i="27"/>
  <c r="AJ75" i="27" s="1"/>
  <c r="AI58" i="27"/>
  <c r="AJ58" i="27" s="1"/>
  <c r="AC20" i="27"/>
  <c r="AI20" i="27"/>
  <c r="AJ20" i="27" s="1"/>
  <c r="AC84" i="27"/>
  <c r="AI84" i="27"/>
  <c r="AJ84" i="27" s="1"/>
  <c r="AC53" i="27"/>
  <c r="AI53" i="27"/>
  <c r="AJ53" i="27" s="1"/>
  <c r="AC22" i="27"/>
  <c r="AI22" i="27"/>
  <c r="AJ22" i="27" s="1"/>
  <c r="AC86" i="27"/>
  <c r="AI86" i="27"/>
  <c r="AJ86" i="27" s="1"/>
  <c r="AC55" i="27"/>
  <c r="AI55" i="27"/>
  <c r="AJ55" i="27" s="1"/>
  <c r="AC24" i="27"/>
  <c r="AI24" i="27"/>
  <c r="AJ24" i="27" s="1"/>
  <c r="AC88" i="27"/>
  <c r="AI88" i="27"/>
  <c r="AJ88" i="27" s="1"/>
  <c r="AC57" i="27"/>
  <c r="AI57" i="27"/>
  <c r="AJ57" i="27" s="1"/>
  <c r="AC91" i="27"/>
  <c r="AI91" i="27"/>
  <c r="AJ91" i="27" s="1"/>
  <c r="AC66" i="27"/>
  <c r="AI66" i="27"/>
  <c r="AJ66" i="27" s="1"/>
  <c r="AJ6" i="27"/>
  <c r="AC28" i="27"/>
  <c r="AI28" i="27"/>
  <c r="AJ28" i="27" s="1"/>
  <c r="AC92" i="27"/>
  <c r="AI92" i="27"/>
  <c r="AJ92" i="27" s="1"/>
  <c r="AC61" i="27"/>
  <c r="AI61" i="27"/>
  <c r="AJ61" i="27" s="1"/>
  <c r="AC30" i="27"/>
  <c r="AI30" i="27"/>
  <c r="AJ30" i="27" s="1"/>
  <c r="AI59" i="27"/>
  <c r="AJ59" i="27" s="1"/>
  <c r="AC63" i="27"/>
  <c r="AI63" i="27"/>
  <c r="AJ63" i="27" s="1"/>
  <c r="AC32" i="27"/>
  <c r="AI32" i="27"/>
  <c r="AJ32" i="27" s="1"/>
  <c r="AC27" i="27"/>
  <c r="AI27" i="27"/>
  <c r="AJ27" i="27" s="1"/>
  <c r="AC65" i="27"/>
  <c r="AI65" i="27"/>
  <c r="AJ65" i="27" s="1"/>
  <c r="AC10" i="27"/>
  <c r="AI10" i="27"/>
  <c r="AJ10" i="27" s="1"/>
  <c r="AC74" i="27"/>
  <c r="AI74" i="27"/>
  <c r="AJ74" i="27" s="1"/>
  <c r="AI35" i="27"/>
  <c r="AJ35" i="27" s="1"/>
  <c r="AC69" i="27"/>
  <c r="AI69" i="27"/>
  <c r="AJ69" i="27" s="1"/>
  <c r="AC38" i="27"/>
  <c r="AI38" i="27"/>
  <c r="AJ38" i="27" s="1"/>
  <c r="AC7" i="27"/>
  <c r="AI7" i="27"/>
  <c r="AJ7" i="27" s="1"/>
  <c r="AC71" i="27"/>
  <c r="AI71" i="27"/>
  <c r="AJ71" i="27" s="1"/>
  <c r="AI40" i="27"/>
  <c r="AJ40" i="27" s="1"/>
  <c r="AC9" i="27"/>
  <c r="AI9" i="27"/>
  <c r="AJ9" i="27" s="1"/>
  <c r="AI73" i="27"/>
  <c r="AJ73" i="27" s="1"/>
  <c r="AC18" i="27"/>
  <c r="AI18" i="27"/>
  <c r="AJ18" i="27" s="1"/>
  <c r="AC82" i="27"/>
  <c r="AI82" i="27"/>
  <c r="AJ82" i="27" s="1"/>
  <c r="AC13" i="27"/>
  <c r="AI13" i="27"/>
  <c r="AJ13" i="27" s="1"/>
  <c r="AC77" i="27"/>
  <c r="AI77" i="27"/>
  <c r="AJ77" i="27" s="1"/>
  <c r="AC46" i="27"/>
  <c r="AI46" i="27"/>
  <c r="AJ46" i="27" s="1"/>
  <c r="AC15" i="27"/>
  <c r="AI15" i="27"/>
  <c r="AJ15" i="27" s="1"/>
  <c r="AC79" i="27"/>
  <c r="AI79" i="27"/>
  <c r="AJ79" i="27" s="1"/>
  <c r="AC48" i="27"/>
  <c r="AI48" i="27"/>
  <c r="AJ48" i="27" s="1"/>
  <c r="AC17" i="27"/>
  <c r="AI17" i="27"/>
  <c r="AJ17" i="27" s="1"/>
  <c r="AC81" i="27"/>
  <c r="AI81" i="27"/>
  <c r="AJ81" i="27" s="1"/>
  <c r="AI26" i="27"/>
  <c r="AJ26" i="27" s="1"/>
  <c r="AC90" i="27"/>
  <c r="AI90" i="27"/>
  <c r="AJ90" i="27" s="1"/>
  <c r="AC36" i="27"/>
  <c r="AI36" i="27"/>
  <c r="AJ36" i="27" s="1"/>
  <c r="AC44" i="27"/>
  <c r="AI44" i="27"/>
  <c r="AJ44" i="27" s="1"/>
  <c r="AC52" i="27"/>
  <c r="AI52" i="27"/>
  <c r="AJ52" i="27" s="1"/>
  <c r="AC21" i="27"/>
  <c r="AI21" i="27"/>
  <c r="AJ21" i="27" s="1"/>
  <c r="AC85" i="27"/>
  <c r="AI85" i="27"/>
  <c r="AJ85" i="27" s="1"/>
  <c r="AI54" i="27"/>
  <c r="AJ54" i="27" s="1"/>
  <c r="AI23" i="27"/>
  <c r="AJ23" i="27" s="1"/>
  <c r="AI87" i="27"/>
  <c r="AJ87" i="27" s="1"/>
  <c r="AI56" i="27"/>
  <c r="AJ56" i="27" s="1"/>
  <c r="AI25" i="27"/>
  <c r="AJ25" i="27" s="1"/>
  <c r="AI89" i="27"/>
  <c r="AJ89" i="27" s="1"/>
  <c r="AI34" i="27"/>
  <c r="AJ34" i="27" s="1"/>
  <c r="AI11" i="27"/>
  <c r="AJ11" i="27" s="1"/>
  <c r="AI62" i="27"/>
  <c r="AJ62" i="27" s="1"/>
  <c r="AI31" i="27"/>
  <c r="AJ31" i="27" s="1"/>
  <c r="AI64" i="27"/>
  <c r="AJ64" i="27" s="1"/>
  <c r="AI33" i="27"/>
  <c r="AJ33" i="27" s="1"/>
  <c r="AI19" i="27"/>
  <c r="AJ19" i="27" s="1"/>
  <c r="AI42" i="27"/>
  <c r="AJ42" i="27" s="1"/>
  <c r="AI83" i="27"/>
  <c r="AJ83" i="27" s="1"/>
  <c r="AC12" i="27"/>
  <c r="AI12" i="27"/>
  <c r="AJ12" i="27" s="1"/>
  <c r="AC68" i="27"/>
  <c r="AI68" i="27"/>
  <c r="AJ68" i="27" s="1"/>
  <c r="AI37" i="27"/>
  <c r="AJ37" i="27" s="1"/>
  <c r="AC43" i="27"/>
  <c r="AI43" i="27"/>
  <c r="AJ43" i="27" s="1"/>
  <c r="AI70" i="27"/>
  <c r="AJ70" i="27" s="1"/>
  <c r="AI39" i="27"/>
  <c r="AJ39" i="27" s="1"/>
  <c r="AI8" i="27"/>
  <c r="AJ8" i="27" s="1"/>
  <c r="AI72" i="27"/>
  <c r="AJ72" i="27" s="1"/>
  <c r="AI41" i="27"/>
  <c r="AJ41" i="27" s="1"/>
  <c r="AI67" i="27"/>
  <c r="AJ67" i="27" s="1"/>
  <c r="AI50" i="27"/>
  <c r="AJ50" i="27" s="1"/>
  <c r="X60" i="27"/>
  <c r="AA60" i="27" s="1"/>
  <c r="Z76" i="27"/>
  <c r="AB76" i="27" s="1"/>
  <c r="AC76" i="27"/>
  <c r="X36" i="27"/>
  <c r="AA36" i="27" s="1"/>
  <c r="X52" i="27"/>
  <c r="AA52" i="27" s="1"/>
  <c r="Z59" i="27"/>
  <c r="AB59" i="27" s="1"/>
  <c r="AC59" i="27"/>
  <c r="Z35" i="27"/>
  <c r="AB35" i="27" s="1"/>
  <c r="AC35" i="27"/>
  <c r="Z45" i="27"/>
  <c r="AB45" i="27" s="1"/>
  <c r="AC45" i="27"/>
  <c r="X84" i="27"/>
  <c r="AA84" i="27" s="1"/>
  <c r="Z54" i="27"/>
  <c r="AB54" i="27" s="1"/>
  <c r="AC54" i="27"/>
  <c r="Z23" i="27"/>
  <c r="AB23" i="27" s="1"/>
  <c r="AC23" i="27"/>
  <c r="Z87" i="27"/>
  <c r="AB87" i="27" s="1"/>
  <c r="AC87" i="27"/>
  <c r="Z56" i="27"/>
  <c r="AB56" i="27" s="1"/>
  <c r="AC56" i="27"/>
  <c r="Z25" i="27"/>
  <c r="AB25" i="27" s="1"/>
  <c r="AC25" i="27"/>
  <c r="Z89" i="27"/>
  <c r="AB89" i="27" s="1"/>
  <c r="AC89" i="27"/>
  <c r="Z34" i="27"/>
  <c r="AB34" i="27" s="1"/>
  <c r="AC34" i="27"/>
  <c r="Z11" i="27"/>
  <c r="AB11" i="27" s="1"/>
  <c r="AC11" i="27"/>
  <c r="Z60" i="27"/>
  <c r="AB60" i="27" s="1"/>
  <c r="AC60" i="27"/>
  <c r="Z29" i="27"/>
  <c r="AB29" i="27" s="1"/>
  <c r="AC29" i="27"/>
  <c r="Z93" i="27"/>
  <c r="AB93" i="27" s="1"/>
  <c r="AC93" i="27"/>
  <c r="Z62" i="27"/>
  <c r="AB62" i="27" s="1"/>
  <c r="AC62" i="27"/>
  <c r="Z31" i="27"/>
  <c r="AB31" i="27" s="1"/>
  <c r="AC31" i="27"/>
  <c r="Z51" i="27"/>
  <c r="AB51" i="27" s="1"/>
  <c r="AC51" i="27"/>
  <c r="Z64" i="27"/>
  <c r="AB64" i="27" s="1"/>
  <c r="AC64" i="27"/>
  <c r="Z33" i="27"/>
  <c r="AB33" i="27" s="1"/>
  <c r="AC33" i="27"/>
  <c r="Z19" i="27"/>
  <c r="AB19" i="27" s="1"/>
  <c r="AC19" i="27"/>
  <c r="Z42" i="27"/>
  <c r="AB42" i="27" s="1"/>
  <c r="AC42" i="27"/>
  <c r="Z83" i="27"/>
  <c r="AB83" i="27" s="1"/>
  <c r="AC83" i="27"/>
  <c r="Z37" i="27"/>
  <c r="AB37" i="27" s="1"/>
  <c r="AC37" i="27"/>
  <c r="Z70" i="27"/>
  <c r="AB70" i="27" s="1"/>
  <c r="AC70" i="27"/>
  <c r="Z39" i="27"/>
  <c r="AB39" i="27" s="1"/>
  <c r="AC39" i="27"/>
  <c r="Z8" i="27"/>
  <c r="AB8" i="27" s="1"/>
  <c r="AC8" i="27"/>
  <c r="Z72" i="27"/>
  <c r="AB72" i="27" s="1"/>
  <c r="AC72" i="27"/>
  <c r="Z41" i="27"/>
  <c r="AB41" i="27" s="1"/>
  <c r="AC41" i="27"/>
  <c r="Z67" i="27"/>
  <c r="AB67" i="27" s="1"/>
  <c r="Z50" i="27"/>
  <c r="AB50" i="27" s="1"/>
  <c r="AC50" i="27"/>
  <c r="X68" i="27"/>
  <c r="AA68" i="27" s="1"/>
  <c r="Z68" i="27"/>
  <c r="AB68" i="27" s="1"/>
  <c r="Z43" i="27"/>
  <c r="AB43" i="27" s="1"/>
  <c r="Z28" i="27"/>
  <c r="AB28" i="27" s="1"/>
  <c r="Z14" i="27"/>
  <c r="AB14" i="27" s="1"/>
  <c r="Z78" i="27"/>
  <c r="AB78" i="27" s="1"/>
  <c r="Z47" i="27"/>
  <c r="AB47" i="27" s="1"/>
  <c r="Z16" i="27"/>
  <c r="AB16" i="27" s="1"/>
  <c r="Z80" i="27"/>
  <c r="AB80" i="27" s="1"/>
  <c r="Z49" i="27"/>
  <c r="AB49" i="27" s="1"/>
  <c r="Z75" i="27"/>
  <c r="AB75" i="27" s="1"/>
  <c r="Z58" i="27"/>
  <c r="AB58" i="27" s="1"/>
  <c r="X21" i="27"/>
  <c r="AA21" i="27" s="1"/>
  <c r="Z21" i="27"/>
  <c r="AB21" i="27" s="1"/>
  <c r="X85" i="27"/>
  <c r="AA85" i="27" s="1"/>
  <c r="Z85" i="27"/>
  <c r="AB85" i="27" s="1"/>
  <c r="X6" i="27"/>
  <c r="AA6" i="27" s="1"/>
  <c r="Z6" i="27"/>
  <c r="AB6" i="27" s="1"/>
  <c r="Z84" i="27"/>
  <c r="AB84" i="27" s="1"/>
  <c r="Z53" i="27"/>
  <c r="AB53" i="27" s="1"/>
  <c r="X86" i="27"/>
  <c r="AA86" i="27" s="1"/>
  <c r="Z86" i="27"/>
  <c r="AB86" i="27" s="1"/>
  <c r="X24" i="27"/>
  <c r="AA24" i="27" s="1"/>
  <c r="Z24" i="27"/>
  <c r="AB24" i="27" s="1"/>
  <c r="X88" i="27"/>
  <c r="AA88" i="27" s="1"/>
  <c r="Z88" i="27"/>
  <c r="AB88" i="27" s="1"/>
  <c r="X57" i="27"/>
  <c r="AA57" i="27" s="1"/>
  <c r="Z57" i="27"/>
  <c r="AB57" i="27" s="1"/>
  <c r="Z66" i="27"/>
  <c r="AB66" i="27" s="1"/>
  <c r="Z92" i="27"/>
  <c r="AB92" i="27" s="1"/>
  <c r="Z30" i="27"/>
  <c r="AB30" i="27" s="1"/>
  <c r="Z63" i="27"/>
  <c r="AB63" i="27" s="1"/>
  <c r="Z27" i="27"/>
  <c r="AB27" i="27" s="1"/>
  <c r="Z65" i="27"/>
  <c r="AB65" i="27" s="1"/>
  <c r="Z10" i="27"/>
  <c r="AB10" i="27" s="1"/>
  <c r="Z69" i="27"/>
  <c r="AB69" i="27" s="1"/>
  <c r="X38" i="27"/>
  <c r="AA38" i="27" s="1"/>
  <c r="Z38" i="27"/>
  <c r="AB38" i="27" s="1"/>
  <c r="X7" i="27"/>
  <c r="AA7" i="27" s="1"/>
  <c r="Z7" i="27"/>
  <c r="AB7" i="27" s="1"/>
  <c r="X71" i="27"/>
  <c r="AA71" i="27" s="1"/>
  <c r="Z71" i="27"/>
  <c r="AB71" i="27" s="1"/>
  <c r="X40" i="27"/>
  <c r="AA40" i="27" s="1"/>
  <c r="Z40" i="27"/>
  <c r="AB40" i="27" s="1"/>
  <c r="X9" i="27"/>
  <c r="AA9" i="27" s="1"/>
  <c r="Z9" i="27"/>
  <c r="AB9" i="27" s="1"/>
  <c r="X73" i="27"/>
  <c r="AA73" i="27" s="1"/>
  <c r="Z73" i="27"/>
  <c r="AB73" i="27" s="1"/>
  <c r="X18" i="27"/>
  <c r="AA18" i="27" s="1"/>
  <c r="Z18" i="27"/>
  <c r="AB18" i="27" s="1"/>
  <c r="X82" i="27"/>
  <c r="AA82" i="27" s="1"/>
  <c r="Z82" i="27"/>
  <c r="AB82" i="27" s="1"/>
  <c r="X22" i="27"/>
  <c r="AA22" i="27" s="1"/>
  <c r="Z22" i="27"/>
  <c r="AB22" i="27" s="1"/>
  <c r="X55" i="27"/>
  <c r="AA55" i="27" s="1"/>
  <c r="Z55" i="27"/>
  <c r="AB55" i="27" s="1"/>
  <c r="Z91" i="27"/>
  <c r="AB91" i="27" s="1"/>
  <c r="Z36" i="27"/>
  <c r="AB36" i="27" s="1"/>
  <c r="X61" i="27"/>
  <c r="AA61" i="27" s="1"/>
  <c r="Z61" i="27"/>
  <c r="AB61" i="27" s="1"/>
  <c r="Z32" i="27"/>
  <c r="AB32" i="27" s="1"/>
  <c r="Z74" i="27"/>
  <c r="AB74" i="27" s="1"/>
  <c r="X44" i="27"/>
  <c r="AA44" i="27" s="1"/>
  <c r="Z44" i="27"/>
  <c r="AB44" i="27" s="1"/>
  <c r="Z52" i="27"/>
  <c r="AB52" i="27" s="1"/>
  <c r="X76" i="27"/>
  <c r="AA76" i="27" s="1"/>
  <c r="X13" i="27"/>
  <c r="AA13" i="27" s="1"/>
  <c r="Z13" i="27"/>
  <c r="AB13" i="27" s="1"/>
  <c r="X77" i="27"/>
  <c r="AA77" i="27" s="1"/>
  <c r="Z77" i="27"/>
  <c r="AB77" i="27" s="1"/>
  <c r="X46" i="27"/>
  <c r="AA46" i="27" s="1"/>
  <c r="Z46" i="27"/>
  <c r="AB46" i="27" s="1"/>
  <c r="X15" i="27"/>
  <c r="AA15" i="27" s="1"/>
  <c r="Z15" i="27"/>
  <c r="AB15" i="27" s="1"/>
  <c r="X79" i="27"/>
  <c r="AA79" i="27" s="1"/>
  <c r="Z79" i="27"/>
  <c r="AB79" i="27" s="1"/>
  <c r="X48" i="27"/>
  <c r="AA48" i="27" s="1"/>
  <c r="Z48" i="27"/>
  <c r="AB48" i="27" s="1"/>
  <c r="X17" i="27"/>
  <c r="AA17" i="27" s="1"/>
  <c r="Z17" i="27"/>
  <c r="AB17" i="27" s="1"/>
  <c r="X81" i="27"/>
  <c r="AA81" i="27" s="1"/>
  <c r="Z81" i="27"/>
  <c r="AB81" i="27" s="1"/>
  <c r="X26" i="27"/>
  <c r="AA26" i="27" s="1"/>
  <c r="Z26" i="27"/>
  <c r="AB26" i="27" s="1"/>
  <c r="Z90" i="27"/>
  <c r="AB90" i="27" s="1"/>
  <c r="X12" i="27"/>
  <c r="AA12" i="27" s="1"/>
  <c r="Z12" i="27"/>
  <c r="AB12" i="27" s="1"/>
  <c r="Z20" i="27"/>
  <c r="AB20" i="27" s="1"/>
  <c r="X53" i="27"/>
  <c r="AA53" i="27" s="1"/>
  <c r="X14" i="27"/>
  <c r="X78" i="27"/>
  <c r="AA78" i="27" s="1"/>
  <c r="X47" i="27"/>
  <c r="AA47" i="27" s="1"/>
  <c r="X16" i="27"/>
  <c r="AA16" i="27" s="1"/>
  <c r="X80" i="27"/>
  <c r="AA80" i="27" s="1"/>
  <c r="X49" i="27"/>
  <c r="AA49" i="27" s="1"/>
  <c r="X75" i="27"/>
  <c r="AA75" i="27" s="1"/>
  <c r="X58" i="27"/>
  <c r="AA58" i="27" s="1"/>
  <c r="X91" i="27"/>
  <c r="AA91" i="27" s="1"/>
  <c r="X66" i="27"/>
  <c r="AA66" i="27" s="1"/>
  <c r="X35" i="27"/>
  <c r="AA35" i="27" s="1"/>
  <c r="X69" i="27"/>
  <c r="AA69" i="27" s="1"/>
  <c r="X30" i="27"/>
  <c r="AA30" i="27" s="1"/>
  <c r="X59" i="27"/>
  <c r="AA59" i="27" s="1"/>
  <c r="X63" i="27"/>
  <c r="AA63" i="27" s="1"/>
  <c r="X32" i="27"/>
  <c r="AA32" i="27" s="1"/>
  <c r="X27" i="27"/>
  <c r="AA27" i="27" s="1"/>
  <c r="X65" i="27"/>
  <c r="AA65" i="27" s="1"/>
  <c r="X10" i="27"/>
  <c r="AA10" i="27" s="1"/>
  <c r="X74" i="27"/>
  <c r="AA74" i="27" s="1"/>
  <c r="X90" i="27"/>
  <c r="AA90" i="27" s="1"/>
  <c r="X28" i="27"/>
  <c r="AA28" i="27" s="1"/>
  <c r="X92" i="27"/>
  <c r="AA92" i="27" s="1"/>
  <c r="X29" i="27"/>
  <c r="AA29" i="27" s="1"/>
  <c r="X93" i="27"/>
  <c r="AA93" i="27" s="1"/>
  <c r="X54" i="27"/>
  <c r="AA54" i="27" s="1"/>
  <c r="X23" i="27"/>
  <c r="AA23" i="27" s="1"/>
  <c r="X87" i="27"/>
  <c r="AA87" i="27" s="1"/>
  <c r="X56" i="27"/>
  <c r="AA56" i="27" s="1"/>
  <c r="X25" i="27"/>
  <c r="AA25" i="27" s="1"/>
  <c r="X89" i="27"/>
  <c r="AA89" i="27" s="1"/>
  <c r="X34" i="27"/>
  <c r="AA34" i="27" s="1"/>
  <c r="X11" i="27"/>
  <c r="AA11" i="27" s="1"/>
  <c r="X37" i="27"/>
  <c r="AA37" i="27" s="1"/>
  <c r="X43" i="27"/>
  <c r="AA43" i="27" s="1"/>
  <c r="X62" i="27"/>
  <c r="AA62" i="27" s="1"/>
  <c r="X31" i="27"/>
  <c r="AA31" i="27" s="1"/>
  <c r="X51" i="27"/>
  <c r="AA51" i="27" s="1"/>
  <c r="X64" i="27"/>
  <c r="AA64" i="27" s="1"/>
  <c r="X33" i="27"/>
  <c r="AA33" i="27" s="1"/>
  <c r="X19" i="27"/>
  <c r="AA19" i="27" s="1"/>
  <c r="X42" i="27"/>
  <c r="AA42" i="27" s="1"/>
  <c r="X83" i="27"/>
  <c r="AA83" i="27" s="1"/>
  <c r="X20" i="27"/>
  <c r="AA20" i="27" s="1"/>
  <c r="X45" i="27"/>
  <c r="AA45" i="27" s="1"/>
  <c r="X70" i="27"/>
  <c r="AA70" i="27" s="1"/>
  <c r="X39" i="27"/>
  <c r="AA39" i="27" s="1"/>
  <c r="X8" i="27"/>
  <c r="AA8" i="27" s="1"/>
  <c r="X72" i="27"/>
  <c r="AA72" i="27" s="1"/>
  <c r="X41" i="27"/>
  <c r="AA41" i="27" s="1"/>
  <c r="X67" i="27"/>
  <c r="AA67" i="27" s="1"/>
  <c r="X50" i="27"/>
  <c r="AA50" i="27" s="1"/>
  <c r="AJ3" i="27" l="1"/>
  <c r="AI3" i="27"/>
  <c r="Z3" i="27"/>
  <c r="X3" i="27"/>
  <c r="AA14" i="27"/>
  <c r="AA3" i="27" l="1"/>
  <c r="Z70" i="30" l="1"/>
  <c r="Z59" i="30"/>
  <c r="Z85" i="30"/>
  <c r="Z24" i="30"/>
  <c r="Z69" i="30"/>
  <c r="Z18" i="30"/>
  <c r="Z45" i="30"/>
  <c r="Z72" i="30"/>
  <c r="Z36" i="30"/>
  <c r="Z20" i="30"/>
  <c r="Z64" i="30"/>
  <c r="Z27" i="30"/>
  <c r="Z77" i="30"/>
  <c r="Z42" i="30"/>
  <c r="Z44" i="30"/>
  <c r="Z46" i="30"/>
  <c r="Z53" i="30"/>
  <c r="Z32" i="30"/>
  <c r="Z73" i="30"/>
  <c r="Z28" i="30"/>
  <c r="Z89" i="30"/>
  <c r="Z51" i="30"/>
  <c r="Z9" i="30"/>
  <c r="Z61" i="30"/>
  <c r="Z31" i="30"/>
  <c r="Z19" i="30"/>
  <c r="Z16" i="30"/>
  <c r="Z83" i="30"/>
  <c r="Z90" i="30"/>
  <c r="Z12" i="30"/>
  <c r="Z23" i="30"/>
  <c r="Z37" i="30"/>
  <c r="Z67" i="30"/>
  <c r="Z54" i="30"/>
  <c r="Z55" i="30"/>
  <c r="Z80" i="30"/>
  <c r="Z66" i="30"/>
  <c r="Z78" i="30"/>
  <c r="Z11" i="30"/>
  <c r="Z21" i="30"/>
  <c r="Z79" i="30" l="1"/>
  <c r="Z43" i="30"/>
  <c r="Z13" i="30"/>
  <c r="Z75" i="30"/>
  <c r="Z8" i="30"/>
  <c r="Z52" i="30"/>
  <c r="Z76" i="30"/>
  <c r="Z35" i="30"/>
  <c r="Z74" i="30"/>
  <c r="Z92" i="30"/>
  <c r="Z65" i="30"/>
  <c r="Z33" i="30"/>
  <c r="Z15" i="30"/>
  <c r="Z26" i="30"/>
  <c r="Z10" i="30"/>
  <c r="Z56" i="30"/>
  <c r="Z22" i="30"/>
  <c r="Z29" i="30"/>
  <c r="Z62" i="30"/>
  <c r="Z63" i="30"/>
  <c r="Z58" i="30"/>
  <c r="Z71" i="30"/>
  <c r="Z14" i="30"/>
  <c r="Z39" i="30"/>
  <c r="Z50" i="30"/>
  <c r="Z68" i="30"/>
  <c r="Z7" i="30"/>
  <c r="Z84" i="30"/>
  <c r="Z57" i="30"/>
  <c r="Z34" i="30"/>
  <c r="Z48" i="30"/>
  <c r="Z47" i="30"/>
  <c r="Z91" i="30"/>
  <c r="Z30" i="30"/>
  <c r="Z88" i="30"/>
  <c r="Z93" i="30"/>
  <c r="Z40" i="30"/>
  <c r="Z87" i="30"/>
  <c r="Z17" i="30"/>
  <c r="Z82" i="30"/>
  <c r="Z41" i="30"/>
  <c r="Z86" i="30"/>
  <c r="Z81" i="30"/>
  <c r="Z25" i="30"/>
  <c r="Z38" i="30"/>
  <c r="Z49" i="30"/>
  <c r="Z60" i="30"/>
  <c r="Y3" i="30" l="1"/>
  <c r="Z6" i="30"/>
  <c r="W3" i="30"/>
  <c r="Z3" i="3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DHES_7440103_041</author>
  </authors>
  <commentList>
    <comment ref="J7" authorId="0" shapeId="0" xr:uid="{FB6F6B3B-5F27-4E37-AB69-760F9272AD94}">
      <text>
        <r>
          <rPr>
            <b/>
            <sz val="9"/>
            <color indexed="81"/>
            <rFont val="Tahoma"/>
            <family val="2"/>
          </rPr>
          <t xml:space="preserve">เขตปรับเกลี่ยให้ รพ.สต.+หน่วยบริการปฐมภูมิในสังกัด
</t>
        </r>
        <r>
          <rPr>
            <b/>
            <u/>
            <sz val="9"/>
            <color indexed="81"/>
            <rFont val="Tahoma"/>
            <family val="2"/>
          </rPr>
          <t>บันทึกเป็นจำนวนเต็ม ไม่มีทศนิยม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" authorId="0" shapeId="0" xr:uid="{34AD5982-18FA-49A1-9295-CBF6294C54A8}">
      <text>
        <r>
          <rPr>
            <b/>
            <sz val="9"/>
            <color indexed="81"/>
            <rFont val="Tahoma"/>
            <family val="2"/>
          </rPr>
          <t xml:space="preserve">เขตปรับเกลี่ยให้ รพ.
</t>
        </r>
        <r>
          <rPr>
            <b/>
            <u/>
            <sz val="9"/>
            <color indexed="81"/>
            <rFont val="Tahoma"/>
            <family val="2"/>
          </rPr>
          <t>บันทึกเป็นจำนวนเต็ม ไม่มีทศนิยม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<sst xmlns="http://schemas.openxmlformats.org/spreadsheetml/2006/main" count="5252" uniqueCount="2244">
  <si>
    <t>หากมีข้อสงสัย ติดต่อ กลุ่มงานทรัพยาการด้านเศรษฐกิจสุขภาพและหลักประกันสุขภาพ กองเศรษฐกิจสุขภาพและหลักประกันสุขภาพ</t>
  </si>
  <si>
    <t>เขต</t>
  </si>
  <si>
    <t>รวม</t>
  </si>
  <si>
    <t>ลำดับ</t>
  </si>
  <si>
    <t>จังหวัด</t>
  </si>
  <si>
    <t>รหัสหน่วยบริการ</t>
  </si>
  <si>
    <t>ประเภทพื้นที่</t>
  </si>
  <si>
    <t>รพ.</t>
  </si>
  <si>
    <t>เชียงราย</t>
  </si>
  <si>
    <t>รพท./รพศ. ปกติ</t>
  </si>
  <si>
    <t>พื้นที่ปกติ 1</t>
  </si>
  <si>
    <t>พื้นที่ปกติ 2</t>
  </si>
  <si>
    <t>พื้นที่เฉพาะ ระดับ 1</t>
  </si>
  <si>
    <t>พื้นที่ปกติ 3</t>
  </si>
  <si>
    <t>พื้นที่เฉพาะ ระดับ 2</t>
  </si>
  <si>
    <t>เชียงใหม่</t>
  </si>
  <si>
    <t>น่าน</t>
  </si>
  <si>
    <t>พะเยา</t>
  </si>
  <si>
    <t>แพร่</t>
  </si>
  <si>
    <t>แม่ฮ่องสอน</t>
  </si>
  <si>
    <t>ลำปาง</t>
  </si>
  <si>
    <t>ลำพูน</t>
  </si>
  <si>
    <t>ตรวจสอบทศนิยม</t>
  </si>
  <si>
    <t>[1]
รพ.สต.+หน่วยบริการปฐมภูมิในสังกัด</t>
  </si>
  <si>
    <t>[2]
รพ.</t>
  </si>
  <si>
    <t>[3]
รวมจัดสรร</t>
  </si>
  <si>
    <t>เงินระดับเขต</t>
  </si>
  <si>
    <t>เขตปรับเกลี่ยแล้ว</t>
  </si>
  <si>
    <t>คงเหลือเงินที่ยังไม่ปรับเกลี่ย</t>
  </si>
  <si>
    <t>โปรดอ่านก่อนดำเนินการ</t>
  </si>
  <si>
    <t>ตาก</t>
  </si>
  <si>
    <t>พิษณุโลก</t>
  </si>
  <si>
    <t>เพชรบูรณ์</t>
  </si>
  <si>
    <t>สุโขทัย</t>
  </si>
  <si>
    <t>อุตรดิตถ์</t>
  </si>
  <si>
    <t>กำแพงเพชร</t>
  </si>
  <si>
    <t>ชัยนาท</t>
  </si>
  <si>
    <t>นครสวรรค์</t>
  </si>
  <si>
    <t>พิจิตร</t>
  </si>
  <si>
    <t>อุทัยธานี</t>
  </si>
  <si>
    <t>นครนายก</t>
  </si>
  <si>
    <t>นนทบุรี</t>
  </si>
  <si>
    <t>ปทุมธานี</t>
  </si>
  <si>
    <t>พระนครศรีอยุธยา</t>
  </si>
  <si>
    <t>ลพบุรี</t>
  </si>
  <si>
    <t>สระบุรี</t>
  </si>
  <si>
    <t>สิงห์บุรี</t>
  </si>
  <si>
    <t>อ่างทอง</t>
  </si>
  <si>
    <t>กาญจนบุรี</t>
  </si>
  <si>
    <t>นครปฐม</t>
  </si>
  <si>
    <t>ประจวบคีรีขันธ์</t>
  </si>
  <si>
    <t>เพชรบุรี</t>
  </si>
  <si>
    <t>ราชบุรี</t>
  </si>
  <si>
    <t>สมุทรสงคราม</t>
  </si>
  <si>
    <t>สมุทรสาคร</t>
  </si>
  <si>
    <t>สุพรรณบุรี</t>
  </si>
  <si>
    <t>จันทบุรี</t>
  </si>
  <si>
    <t>ฉะเชิงเทรา</t>
  </si>
  <si>
    <t>ชลบุรี</t>
  </si>
  <si>
    <t>ตราด</t>
  </si>
  <si>
    <t>ปราจีนบุรี</t>
  </si>
  <si>
    <t>ระยอง</t>
  </si>
  <si>
    <t>สมุทรปราการ</t>
  </si>
  <si>
    <t>สระแก้ว</t>
  </si>
  <si>
    <t>กาฬสินธุ์</t>
  </si>
  <si>
    <t>ขอนแก่น</t>
  </si>
  <si>
    <t>มหาสารคาม</t>
  </si>
  <si>
    <t>ร้อยเอ็ด</t>
  </si>
  <si>
    <t>นครพนม</t>
  </si>
  <si>
    <t>รพ.นครพนม</t>
  </si>
  <si>
    <t>รพ.สมเด็จพระยุพราชธาตุพนม</t>
  </si>
  <si>
    <t>รพ.ศรีสงคราม</t>
  </si>
  <si>
    <t>รพ.ท่าอุเทน</t>
  </si>
  <si>
    <t>รพ.นาแก</t>
  </si>
  <si>
    <t>รพ.นาทม</t>
  </si>
  <si>
    <t>รพ.นาหว้า</t>
  </si>
  <si>
    <t>รพ.บ้านแพง</t>
  </si>
  <si>
    <t>รพ.ปลาปาก</t>
  </si>
  <si>
    <t>รพ.โพนสวรรค์</t>
  </si>
  <si>
    <t>รพ.เรณูนคร</t>
  </si>
  <si>
    <t>รพ.วังยาง</t>
  </si>
  <si>
    <t>บึงกาฬ</t>
  </si>
  <si>
    <t>รพ.บึงกาฬ</t>
  </si>
  <si>
    <t>รพ.เซกา</t>
  </si>
  <si>
    <t>รพ.โซ่พิสัย</t>
  </si>
  <si>
    <t>รพ.บึงโขงหลง</t>
  </si>
  <si>
    <t>รพ.ปากคาด</t>
  </si>
  <si>
    <t>รพ.พรเจริญ</t>
  </si>
  <si>
    <t>รพ.ศรีวิไล</t>
  </si>
  <si>
    <t>รพ.บุ่งคล้า</t>
  </si>
  <si>
    <t>เลย</t>
  </si>
  <si>
    <t>รพ.เลย</t>
  </si>
  <si>
    <t>รพ.วังสะพุง</t>
  </si>
  <si>
    <t>รพ.สมเด็จพระยุพราชด่านซ้าย</t>
  </si>
  <si>
    <t>รพ.เชียงคาน</t>
  </si>
  <si>
    <t>รพ.ท่าลี่</t>
  </si>
  <si>
    <t>รพ.นาด้วง</t>
  </si>
  <si>
    <t>รพ.ปากชม</t>
  </si>
  <si>
    <t>รพ.ผาขาว</t>
  </si>
  <si>
    <t>รพ.ภูกระดึง</t>
  </si>
  <si>
    <t>รพ.ภูเรือ</t>
  </si>
  <si>
    <t>รพ.ภูหลวง</t>
  </si>
  <si>
    <t>รพ.หนองหิน</t>
  </si>
  <si>
    <t>รพ.เอราวัณ</t>
  </si>
  <si>
    <t>รพ.นาแห้ว</t>
  </si>
  <si>
    <t>สกลนคร</t>
  </si>
  <si>
    <t>รพ.สกลนคร</t>
  </si>
  <si>
    <t>รพ.วานรนิวาส</t>
  </si>
  <si>
    <t>รพ.สมเด็จพระยุพราชสว่างแดนดิน</t>
  </si>
  <si>
    <t>รพ.บ้านม่วง</t>
  </si>
  <si>
    <t>รพ.พังโคน</t>
  </si>
  <si>
    <t>รพ.อากาศอำนวย</t>
  </si>
  <si>
    <t>รพ.กุดบาก</t>
  </si>
  <si>
    <t>รพ.กุสุมาลย์</t>
  </si>
  <si>
    <t>รพ.คำตากล้า</t>
  </si>
  <si>
    <t>รพ.โคกศรีสุพรรณ</t>
  </si>
  <si>
    <t>รพ.เจริญศิลป์</t>
  </si>
  <si>
    <t>รพ.เต่างอย</t>
  </si>
  <si>
    <t>รพ.พระอาจารย์แบน ธนากโร</t>
  </si>
  <si>
    <t>รพ.พระอาจารย์ฝั้นอาจาโร</t>
  </si>
  <si>
    <t>รพ.โพนนาแก้ว</t>
  </si>
  <si>
    <t>รพ.วาริชภูมิ</t>
  </si>
  <si>
    <t>รพ.ส่องดาว</t>
  </si>
  <si>
    <t>รพ.นิคมน้ำอูน</t>
  </si>
  <si>
    <t>หนองคาย</t>
  </si>
  <si>
    <t>รพ.หนองคาย</t>
  </si>
  <si>
    <t>รพ.สมเด็จพระยุพราชท่าบ่อ</t>
  </si>
  <si>
    <t>รพ.โพนพิสัย</t>
  </si>
  <si>
    <t>รพ.เฝ้าไร่</t>
  </si>
  <si>
    <t>รพ.ศรีเชียงใหม่</t>
  </si>
  <si>
    <t>รพ.สังคม</t>
  </si>
  <si>
    <t>รพ.โพธิ์ตาก</t>
  </si>
  <si>
    <t>รพ.รัตนวาปี</t>
  </si>
  <si>
    <t>รพ.สระใคร</t>
  </si>
  <si>
    <t>หนองบัวลำภู</t>
  </si>
  <si>
    <t>รพ.หนองบัวลำภู</t>
  </si>
  <si>
    <t>รพ.นากลาง</t>
  </si>
  <si>
    <t>รพ.ศรีบุญเรือง</t>
  </si>
  <si>
    <t>รพ.นาวังเฉลิมพระเกียรติ ๘๐ พรรษา</t>
  </si>
  <si>
    <t>รพ.โนนสัง</t>
  </si>
  <si>
    <t>รพ.สุวรรณคูหา</t>
  </si>
  <si>
    <t>อุดรธานี</t>
  </si>
  <si>
    <t>รพ.อุดรธานี</t>
  </si>
  <si>
    <t>รพ.กุมภวาปี</t>
  </si>
  <si>
    <t>รพ.บ้านผือ</t>
  </si>
  <si>
    <t>รพ.เพ็ญ</t>
  </si>
  <si>
    <t>รพ.สมเด็จพระยุพราชบ้านดุง</t>
  </si>
  <si>
    <t>รพ.หนองหาน</t>
  </si>
  <si>
    <t>รพ.กุดจับ</t>
  </si>
  <si>
    <t>รพ.ไชยวาน</t>
  </si>
  <si>
    <t>รพ.ทุ่งฝน</t>
  </si>
  <si>
    <t>รพ.นายูง</t>
  </si>
  <si>
    <t>รพ.น้ำโสม</t>
  </si>
  <si>
    <t>รพ.โนนสะอาด</t>
  </si>
  <si>
    <t>รพ.พิบูลย์รักษ์</t>
  </si>
  <si>
    <t>รพ.วังสามหมอ</t>
  </si>
  <si>
    <t>รพ.ศรีธาตุ</t>
  </si>
  <si>
    <t>รพ.สร้างคอม</t>
  </si>
  <si>
    <t>รพ.หนองวัวซอ</t>
  </si>
  <si>
    <t>รพ.หนองแสง</t>
  </si>
  <si>
    <t>รพ.กู่แก้ว</t>
  </si>
  <si>
    <t>รพ.ประจักษ์ศิลปาคม</t>
  </si>
  <si>
    <t>รพ.ห้วยเกิ้ง</t>
  </si>
  <si>
    <t>ชัยภูมิ</t>
  </si>
  <si>
    <t>นครราชสีมา</t>
  </si>
  <si>
    <t>บุรีรัมย์</t>
  </si>
  <si>
    <t>สุรินทร์</t>
  </si>
  <si>
    <t>มุกดาหาร</t>
  </si>
  <si>
    <t>ยโสธร</t>
  </si>
  <si>
    <t>ศรีสะเกษ</t>
  </si>
  <si>
    <t>อำนาจเจริญ</t>
  </si>
  <si>
    <t>อุบลราชธานี</t>
  </si>
  <si>
    <t>กระบี่</t>
  </si>
  <si>
    <t>ชุมพร</t>
  </si>
  <si>
    <t>นครศรีธรรมราช</t>
  </si>
  <si>
    <t>พังงา</t>
  </si>
  <si>
    <t>ภูเก็ต</t>
  </si>
  <si>
    <t>ระนอง</t>
  </si>
  <si>
    <t>สุราษฎร์ธานี</t>
  </si>
  <si>
    <t>ตรัง</t>
  </si>
  <si>
    <t>นราธิวาส</t>
  </si>
  <si>
    <t>ปัตตานี</t>
  </si>
  <si>
    <t>พัทลุง</t>
  </si>
  <si>
    <t>ยะลา</t>
  </si>
  <si>
    <t>สงขลา</t>
  </si>
  <si>
    <t>สตูล</t>
  </si>
  <si>
    <t>ค้างจ่าย</t>
  </si>
  <si>
    <t>** คือ Sheetที่เขตต้องดำเนินการ</t>
  </si>
  <si>
    <r>
      <rPr>
        <sz val="9"/>
        <color rgb="FFFFFF00"/>
        <rFont val="Calibri"/>
        <family val="2"/>
        <scheme val="minor"/>
      </rPr>
      <t>Sheet ทั้งหมดประกอบด้วย 2 ส่วน</t>
    </r>
    <r>
      <rPr>
        <sz val="9"/>
        <color theme="0"/>
        <rFont val="Calibri"/>
        <family val="2"/>
        <scheme val="minor"/>
      </rPr>
      <t xml:space="preserve"> ส่วนที่ A เป็นไฟล์ปรับเกลี่ยและข้อมูลประกอบ  ส่วน B เป็นแผนและผลการใช้จ่าย</t>
    </r>
  </si>
  <si>
    <t>1. ไฟล์ปรับเกลี่ยประกอบด้วย 3 Sheet ให้ปรับเกลี่ยเฉพาะ sheetA2 เท่านั้น รายละเอียดแต่ละ worksheets มีดังนี้</t>
  </si>
  <si>
    <t>[1]</t>
  </si>
  <si>
    <t>[2]</t>
  </si>
  <si>
    <t>[4]</t>
  </si>
  <si>
    <t>[3]</t>
  </si>
  <si>
    <t>การปรับเกลี่ยค่าตอบแทนกำลังคนสาธารณสุข (ฉบับที่ 11) และ (ฉบับที่ 12)  ประจำปีงบประมาณ 2566</t>
  </si>
  <si>
    <t xml:space="preserve">โทรศัพท์ 080 0649802 </t>
  </si>
  <si>
    <t>การปรับเกลี่ยวงเงินเขตเพื่อเป็นค่าตอบแทนเหมาจ่าย และค่าตอบแทนตามผลการปฏิบัติงาน</t>
  </si>
  <si>
    <t>สรุปวงเงินที่เขตได้รับจัดสรรค่าตอบแทนกำลังคนสาธารณสุขปีงบประมาณ 2567</t>
  </si>
  <si>
    <t>หน่วยงาน</t>
  </si>
  <si>
    <t>รพช</t>
  </si>
  <si>
    <t>รหัส</t>
  </si>
  <si>
    <t>10674</t>
  </si>
  <si>
    <t>11190</t>
  </si>
  <si>
    <t>11192</t>
  </si>
  <si>
    <t>11194</t>
  </si>
  <si>
    <t>11189</t>
  </si>
  <si>
    <t>11196</t>
  </si>
  <si>
    <t>11454</t>
  </si>
  <si>
    <t>11199</t>
  </si>
  <si>
    <t>11193</t>
  </si>
  <si>
    <t>11191</t>
  </si>
  <si>
    <t>11197</t>
  </si>
  <si>
    <t>11200</t>
  </si>
  <si>
    <t>11201</t>
  </si>
  <si>
    <t>11195</t>
  </si>
  <si>
    <t>11198</t>
  </si>
  <si>
    <t>11202</t>
  </si>
  <si>
    <t>15012</t>
  </si>
  <si>
    <t>28823</t>
  </si>
  <si>
    <t>10713</t>
  </si>
  <si>
    <t>11119</t>
  </si>
  <si>
    <t>11125</t>
  </si>
  <si>
    <t>11130</t>
  </si>
  <si>
    <t>11128</t>
  </si>
  <si>
    <t>11121</t>
  </si>
  <si>
    <t>11131</t>
  </si>
  <si>
    <t>11137</t>
  </si>
  <si>
    <t>11133</t>
  </si>
  <si>
    <t>11122</t>
  </si>
  <si>
    <t>11643</t>
  </si>
  <si>
    <t>11120</t>
  </si>
  <si>
    <t>11127</t>
  </si>
  <si>
    <t>11123</t>
  </si>
  <si>
    <t>11138</t>
  </si>
  <si>
    <t>11139</t>
  </si>
  <si>
    <t>11126</t>
  </si>
  <si>
    <t>11136</t>
  </si>
  <si>
    <t>11124</t>
  </si>
  <si>
    <t>11129</t>
  </si>
  <si>
    <t>11135</t>
  </si>
  <si>
    <t>11134</t>
  </si>
  <si>
    <t>11132</t>
  </si>
  <si>
    <t>23736</t>
  </si>
  <si>
    <t>06009</t>
  </si>
  <si>
    <t>10716</t>
  </si>
  <si>
    <t>11453</t>
  </si>
  <si>
    <t>11177</t>
  </si>
  <si>
    <t>11625</t>
  </si>
  <si>
    <t>11179</t>
  </si>
  <si>
    <t>11176</t>
  </si>
  <si>
    <t>11178</t>
  </si>
  <si>
    <t>11175</t>
  </si>
  <si>
    <t>11180</t>
  </si>
  <si>
    <t>11182</t>
  </si>
  <si>
    <t>11174</t>
  </si>
  <si>
    <t>11173</t>
  </si>
  <si>
    <t>11183</t>
  </si>
  <si>
    <t>11181</t>
  </si>
  <si>
    <t>25017</t>
  </si>
  <si>
    <t>10717</t>
  </si>
  <si>
    <t>10718</t>
  </si>
  <si>
    <t>11184</t>
  </si>
  <si>
    <t>11185</t>
  </si>
  <si>
    <t>11186</t>
  </si>
  <si>
    <t>11187</t>
  </si>
  <si>
    <t>11188</t>
  </si>
  <si>
    <t>40745</t>
  </si>
  <si>
    <t>40744</t>
  </si>
  <si>
    <t>10715</t>
  </si>
  <si>
    <t>11452</t>
  </si>
  <si>
    <t>11166</t>
  </si>
  <si>
    <t>11167</t>
  </si>
  <si>
    <t>11171</t>
  </si>
  <si>
    <t>11170</t>
  </si>
  <si>
    <t>11169</t>
  </si>
  <si>
    <t>11172</t>
  </si>
  <si>
    <t>10719</t>
  </si>
  <si>
    <t>11205</t>
  </si>
  <si>
    <t>11204</t>
  </si>
  <si>
    <t>11203</t>
  </si>
  <si>
    <t>11208</t>
  </si>
  <si>
    <t>11206</t>
  </si>
  <si>
    <t>11207</t>
  </si>
  <si>
    <t>10672</t>
  </si>
  <si>
    <t>11147</t>
  </si>
  <si>
    <t>11152</t>
  </si>
  <si>
    <t>11149</t>
  </si>
  <si>
    <t>11150</t>
  </si>
  <si>
    <t>11157</t>
  </si>
  <si>
    <t>11154</t>
  </si>
  <si>
    <t>11153</t>
  </si>
  <si>
    <t>11146</t>
  </si>
  <si>
    <t>11151</t>
  </si>
  <si>
    <t>11155</t>
  </si>
  <si>
    <t>11148</t>
  </si>
  <si>
    <t>11156</t>
  </si>
  <si>
    <t>10714</t>
  </si>
  <si>
    <t>11144</t>
  </si>
  <si>
    <t>11142</t>
  </si>
  <si>
    <t>11143</t>
  </si>
  <si>
    <t>11145</t>
  </si>
  <si>
    <t>11141</t>
  </si>
  <si>
    <t>11140</t>
  </si>
  <si>
    <t>24956</t>
  </si>
  <si>
    <t>10723</t>
  </si>
  <si>
    <t>10722</t>
  </si>
  <si>
    <t>11241</t>
  </si>
  <si>
    <t>11240</t>
  </si>
  <si>
    <t>11243</t>
  </si>
  <si>
    <t>11242</t>
  </si>
  <si>
    <t>11238</t>
  </si>
  <si>
    <t>11239</t>
  </si>
  <si>
    <t>27443</t>
  </si>
  <si>
    <t>10676</t>
  </si>
  <si>
    <t>11455</t>
  </si>
  <si>
    <t>11256</t>
  </si>
  <si>
    <t>11251</t>
  </si>
  <si>
    <t>11257</t>
  </si>
  <si>
    <t>11253</t>
  </si>
  <si>
    <t>11252</t>
  </si>
  <si>
    <t>11254</t>
  </si>
  <si>
    <t>11255</t>
  </si>
  <si>
    <t>10727</t>
  </si>
  <si>
    <t>11266</t>
  </si>
  <si>
    <t>11265</t>
  </si>
  <si>
    <t>11457</t>
  </si>
  <si>
    <t>11268</t>
  </si>
  <si>
    <t>11272</t>
  </si>
  <si>
    <t>11264</t>
  </si>
  <si>
    <t>11269</t>
  </si>
  <si>
    <t>11271</t>
  </si>
  <si>
    <t>11267</t>
  </si>
  <si>
    <t>11270</t>
  </si>
  <si>
    <t>10724</t>
  </si>
  <si>
    <t>10725</t>
  </si>
  <si>
    <t>11248</t>
  </si>
  <si>
    <t>11247</t>
  </si>
  <si>
    <t>11246</t>
  </si>
  <si>
    <t>11245</t>
  </si>
  <si>
    <t>11250</t>
  </si>
  <si>
    <t>11244</t>
  </si>
  <si>
    <t>11249</t>
  </si>
  <si>
    <t>10673</t>
  </si>
  <si>
    <t>11160</t>
  </si>
  <si>
    <t>11158</t>
  </si>
  <si>
    <t>11165</t>
  </si>
  <si>
    <t>11159</t>
  </si>
  <si>
    <t>11162</t>
  </si>
  <si>
    <t>11163</t>
  </si>
  <si>
    <t>11161</t>
  </si>
  <si>
    <t>11164</t>
  </si>
  <si>
    <t>10721</t>
  </si>
  <si>
    <t>11231</t>
  </si>
  <si>
    <t>11232</t>
  </si>
  <si>
    <t>11230</t>
  </si>
  <si>
    <t>11235</t>
  </si>
  <si>
    <t>11229</t>
  </si>
  <si>
    <t>14135</t>
  </si>
  <si>
    <t>11236</t>
  </si>
  <si>
    <t>11233</t>
  </si>
  <si>
    <t>11234</t>
  </si>
  <si>
    <t>28010</t>
  </si>
  <si>
    <t>11228</t>
  </si>
  <si>
    <t>10694</t>
  </si>
  <si>
    <t>10805</t>
  </si>
  <si>
    <t>10802</t>
  </si>
  <si>
    <t>10803</t>
  </si>
  <si>
    <t>10804</t>
  </si>
  <si>
    <t>10806</t>
  </si>
  <si>
    <t>27975</t>
  </si>
  <si>
    <t>27974</t>
  </si>
  <si>
    <t>10675</t>
  </si>
  <si>
    <t>11214</t>
  </si>
  <si>
    <t>11218</t>
  </si>
  <si>
    <t>11210</t>
  </si>
  <si>
    <t>11215</t>
  </si>
  <si>
    <t>11212</t>
  </si>
  <si>
    <t>11213</t>
  </si>
  <si>
    <t>11209</t>
  </si>
  <si>
    <t>11219</t>
  </si>
  <si>
    <t>11217</t>
  </si>
  <si>
    <t>11216</t>
  </si>
  <si>
    <t>11220</t>
  </si>
  <si>
    <t>11211</t>
  </si>
  <si>
    <t>40749</t>
  </si>
  <si>
    <t>10726</t>
  </si>
  <si>
    <t>11260</t>
  </si>
  <si>
    <t>11456</t>
  </si>
  <si>
    <t>11263</t>
  </si>
  <si>
    <t>11261</t>
  </si>
  <si>
    <t>11259</t>
  </si>
  <si>
    <t>11631</t>
  </si>
  <si>
    <t>11258</t>
  </si>
  <si>
    <t>11262</t>
  </si>
  <si>
    <t>27980</t>
  </si>
  <si>
    <t>27979</t>
  </si>
  <si>
    <t>27978</t>
  </si>
  <si>
    <t>10720</t>
  </si>
  <si>
    <t>11223</t>
  </si>
  <si>
    <t>11221</t>
  </si>
  <si>
    <t>11225</t>
  </si>
  <si>
    <t>11226</t>
  </si>
  <si>
    <t>11222</t>
  </si>
  <si>
    <t>11227</t>
  </si>
  <si>
    <t>11224</t>
  </si>
  <si>
    <t>10698</t>
  </si>
  <si>
    <t>10864</t>
  </si>
  <si>
    <t>10865</t>
  </si>
  <si>
    <t>10863</t>
  </si>
  <si>
    <t>10686</t>
  </si>
  <si>
    <t>10758</t>
  </si>
  <si>
    <t>10757</t>
  </si>
  <si>
    <t>10756</t>
  </si>
  <si>
    <t>10760</t>
  </si>
  <si>
    <t>10759</t>
  </si>
  <si>
    <t>28875</t>
  </si>
  <si>
    <t>41768</t>
  </si>
  <si>
    <t>10687</t>
  </si>
  <si>
    <t>10762</t>
  </si>
  <si>
    <t>10761</t>
  </si>
  <si>
    <t>10763</t>
  </si>
  <si>
    <t>10765</t>
  </si>
  <si>
    <t>10766</t>
  </si>
  <si>
    <t>10767</t>
  </si>
  <si>
    <t>10764</t>
  </si>
  <si>
    <t>10660</t>
  </si>
  <si>
    <t>10688</t>
  </si>
  <si>
    <t>10772</t>
  </si>
  <si>
    <t>10777</t>
  </si>
  <si>
    <t>10768</t>
  </si>
  <si>
    <t>10770</t>
  </si>
  <si>
    <t>10771</t>
  </si>
  <si>
    <t>10773</t>
  </si>
  <si>
    <t>10774</t>
  </si>
  <si>
    <t>10775</t>
  </si>
  <si>
    <t>10776</t>
  </si>
  <si>
    <t>10769</t>
  </si>
  <si>
    <t>10779</t>
  </si>
  <si>
    <t>10778</t>
  </si>
  <si>
    <t>10781</t>
  </si>
  <si>
    <t>10780</t>
  </si>
  <si>
    <t>10690</t>
  </si>
  <si>
    <t>10691</t>
  </si>
  <si>
    <t>10790</t>
  </si>
  <si>
    <t>10791</t>
  </si>
  <si>
    <t>10789</t>
  </si>
  <si>
    <t>10795</t>
  </si>
  <si>
    <t>10792</t>
  </si>
  <si>
    <t>10793</t>
  </si>
  <si>
    <t>10796</t>
  </si>
  <si>
    <t>10797</t>
  </si>
  <si>
    <t>10794</t>
  </si>
  <si>
    <t>10661</t>
  </si>
  <si>
    <t>10695</t>
  </si>
  <si>
    <t>10807</t>
  </si>
  <si>
    <t>10811</t>
  </si>
  <si>
    <t>10815</t>
  </si>
  <si>
    <t>10816</t>
  </si>
  <si>
    <t>10809</t>
  </si>
  <si>
    <t>10814</t>
  </si>
  <si>
    <t>10808</t>
  </si>
  <si>
    <t>10810</t>
  </si>
  <si>
    <t>10812</t>
  </si>
  <si>
    <t>10813</t>
  </si>
  <si>
    <t>10692</t>
  </si>
  <si>
    <t>10693</t>
  </si>
  <si>
    <t>10799</t>
  </si>
  <si>
    <t>10801</t>
  </si>
  <si>
    <t>10798</t>
  </si>
  <si>
    <t>10800</t>
  </si>
  <si>
    <t>10689</t>
  </si>
  <si>
    <t>10787</t>
  </si>
  <si>
    <t>10782</t>
  </si>
  <si>
    <t>10784</t>
  </si>
  <si>
    <t>10785</t>
  </si>
  <si>
    <t>10786</t>
  </si>
  <si>
    <t>10788</t>
  </si>
  <si>
    <t>10731</t>
  </si>
  <si>
    <t>10732</t>
  </si>
  <si>
    <t>11283</t>
  </si>
  <si>
    <t>11282</t>
  </si>
  <si>
    <t>11280</t>
  </si>
  <si>
    <t>11285</t>
  </si>
  <si>
    <t>11287</t>
  </si>
  <si>
    <t>11281</t>
  </si>
  <si>
    <t>11278</t>
  </si>
  <si>
    <t>11286</t>
  </si>
  <si>
    <t>11288</t>
  </si>
  <si>
    <t>11279</t>
  </si>
  <si>
    <t>11284</t>
  </si>
  <si>
    <t>21948</t>
  </si>
  <si>
    <t>14136</t>
  </si>
  <si>
    <t>41701</t>
  </si>
  <si>
    <t>10679</t>
  </si>
  <si>
    <t>11297</t>
  </si>
  <si>
    <t>11302</t>
  </si>
  <si>
    <t>11301</t>
  </si>
  <si>
    <t>11300</t>
  </si>
  <si>
    <t>11298</t>
  </si>
  <si>
    <t>11303</t>
  </si>
  <si>
    <t>13819</t>
  </si>
  <si>
    <t>11299</t>
  </si>
  <si>
    <t>10737</t>
  </si>
  <si>
    <t>11320</t>
  </si>
  <si>
    <t>11317</t>
  </si>
  <si>
    <t>11321</t>
  </si>
  <si>
    <t>11315</t>
  </si>
  <si>
    <t>11316</t>
  </si>
  <si>
    <t>11318</t>
  </si>
  <si>
    <t>11319</t>
  </si>
  <si>
    <t>10736</t>
  </si>
  <si>
    <t>11310</t>
  </si>
  <si>
    <t>11311</t>
  </si>
  <si>
    <t>11314</t>
  </si>
  <si>
    <t>11308</t>
  </si>
  <si>
    <t>11312</t>
  </si>
  <si>
    <t>11313</t>
  </si>
  <si>
    <t>11309</t>
  </si>
  <si>
    <t>10677</t>
  </si>
  <si>
    <t>10729</t>
  </si>
  <si>
    <t>10728</t>
  </si>
  <si>
    <t>10730</t>
  </si>
  <si>
    <t>11458</t>
  </si>
  <si>
    <t>11275</t>
  </si>
  <si>
    <t>11274</t>
  </si>
  <si>
    <t>11276</t>
  </si>
  <si>
    <t>11277</t>
  </si>
  <si>
    <t>11273</t>
  </si>
  <si>
    <t>28858</t>
  </si>
  <si>
    <t>10735</t>
  </si>
  <si>
    <t>11306</t>
  </si>
  <si>
    <t>11307</t>
  </si>
  <si>
    <t>10734</t>
  </si>
  <si>
    <t>11304</t>
  </si>
  <si>
    <t>10678</t>
  </si>
  <si>
    <t>10733</t>
  </si>
  <si>
    <t>11295</t>
  </si>
  <si>
    <t>11290</t>
  </si>
  <si>
    <t>11289</t>
  </si>
  <si>
    <t>11293</t>
  </si>
  <si>
    <t>11291</t>
  </si>
  <si>
    <t>11292</t>
  </si>
  <si>
    <t>11294</t>
  </si>
  <si>
    <t>11296</t>
  </si>
  <si>
    <t>10664</t>
  </si>
  <si>
    <t>10834</t>
  </si>
  <si>
    <t>10843</t>
  </si>
  <si>
    <t>10839</t>
  </si>
  <si>
    <t>10841</t>
  </si>
  <si>
    <t>10842</t>
  </si>
  <si>
    <t>10844</t>
  </si>
  <si>
    <t>10836</t>
  </si>
  <si>
    <t>10835</t>
  </si>
  <si>
    <t>10838</t>
  </si>
  <si>
    <t>10837</t>
  </si>
  <si>
    <t>10840</t>
  </si>
  <si>
    <t>10697</t>
  </si>
  <si>
    <t>10854</t>
  </si>
  <si>
    <t>10855</t>
  </si>
  <si>
    <t>10851</t>
  </si>
  <si>
    <t>10852</t>
  </si>
  <si>
    <t>10833</t>
  </si>
  <si>
    <t>10850</t>
  </si>
  <si>
    <t>10853</t>
  </si>
  <si>
    <t>10856</t>
  </si>
  <si>
    <t>13747</t>
  </si>
  <si>
    <t>31327</t>
  </si>
  <si>
    <t>10662</t>
  </si>
  <si>
    <t>10819</t>
  </si>
  <si>
    <t>10822</t>
  </si>
  <si>
    <t>10817</t>
  </si>
  <si>
    <t>10823</t>
  </si>
  <si>
    <t>10821</t>
  </si>
  <si>
    <t>10825</t>
  </si>
  <si>
    <t>28006</t>
  </si>
  <si>
    <t>10824</t>
  </si>
  <si>
    <t>10826</t>
  </si>
  <si>
    <t>10820</t>
  </si>
  <si>
    <t>10818</t>
  </si>
  <si>
    <t>10696</t>
  </si>
  <si>
    <t>13816</t>
  </si>
  <si>
    <t>10846</t>
  </si>
  <si>
    <t>10845</t>
  </si>
  <si>
    <t>10847</t>
  </si>
  <si>
    <t>10848</t>
  </si>
  <si>
    <t>10849</t>
  </si>
  <si>
    <t>10665</t>
  </si>
  <si>
    <t>10857</t>
  </si>
  <si>
    <t>10858</t>
  </si>
  <si>
    <t>10859</t>
  </si>
  <si>
    <t>10860</t>
  </si>
  <si>
    <t>10861</t>
  </si>
  <si>
    <t>10862</t>
  </si>
  <si>
    <t>10663</t>
  </si>
  <si>
    <t>10829</t>
  </si>
  <si>
    <t>10827</t>
  </si>
  <si>
    <t>10828</t>
  </si>
  <si>
    <t>10832</t>
  </si>
  <si>
    <t>22734</t>
  </si>
  <si>
    <t>23962</t>
  </si>
  <si>
    <t>10831</t>
  </si>
  <si>
    <t>10830</t>
  </si>
  <si>
    <t>10685</t>
  </si>
  <si>
    <t>10753</t>
  </si>
  <si>
    <t>10752</t>
  </si>
  <si>
    <t>10754</t>
  </si>
  <si>
    <t>10755</t>
  </si>
  <si>
    <t>28785</t>
  </si>
  <si>
    <t>10699</t>
  </si>
  <si>
    <t>10870</t>
  </si>
  <si>
    <t>10868</t>
  </si>
  <si>
    <t>13817</t>
  </si>
  <si>
    <t>10866</t>
  </si>
  <si>
    <t>10867</t>
  </si>
  <si>
    <t>10869</t>
  </si>
  <si>
    <t>28850</t>
  </si>
  <si>
    <t>28849</t>
  </si>
  <si>
    <t>10709</t>
  </si>
  <si>
    <t>11081</t>
  </si>
  <si>
    <t>11087</t>
  </si>
  <si>
    <t>11449</t>
  </si>
  <si>
    <t>11078</t>
  </si>
  <si>
    <t>11080</t>
  </si>
  <si>
    <t>11084</t>
  </si>
  <si>
    <t>11085</t>
  </si>
  <si>
    <t>28017</t>
  </si>
  <si>
    <t>11077</t>
  </si>
  <si>
    <t>11079</t>
  </si>
  <si>
    <t>11083</t>
  </si>
  <si>
    <t>28791</t>
  </si>
  <si>
    <t>11086</t>
  </si>
  <si>
    <t>11088</t>
  </si>
  <si>
    <t>11082</t>
  </si>
  <si>
    <t>28789</t>
  </si>
  <si>
    <t>28790</t>
  </si>
  <si>
    <t>10670</t>
  </si>
  <si>
    <t>10998</t>
  </si>
  <si>
    <t>12275</t>
  </si>
  <si>
    <t>11000</t>
  </si>
  <si>
    <t>11002</t>
  </si>
  <si>
    <t>11004</t>
  </si>
  <si>
    <t>11445</t>
  </si>
  <si>
    <t>11008</t>
  </si>
  <si>
    <t>11009</t>
  </si>
  <si>
    <t>10997</t>
  </si>
  <si>
    <t>11007</t>
  </si>
  <si>
    <t>11011</t>
  </si>
  <si>
    <t>11010</t>
  </si>
  <si>
    <t>14132</t>
  </si>
  <si>
    <t>10995</t>
  </si>
  <si>
    <t>11003</t>
  </si>
  <si>
    <t>10996</t>
  </si>
  <si>
    <t>11012</t>
  </si>
  <si>
    <t>11006</t>
  </si>
  <si>
    <t>11005</t>
  </si>
  <si>
    <t>10999</t>
  </si>
  <si>
    <t>11001</t>
  </si>
  <si>
    <t>77651</t>
  </si>
  <si>
    <t>77652</t>
  </si>
  <si>
    <t>77650</t>
  </si>
  <si>
    <t>77649</t>
  </si>
  <si>
    <t>10707</t>
  </si>
  <si>
    <t>11052</t>
  </si>
  <si>
    <t>11055</t>
  </si>
  <si>
    <t>11057</t>
  </si>
  <si>
    <t>11058</t>
  </si>
  <si>
    <t>11053</t>
  </si>
  <si>
    <t>11051</t>
  </si>
  <si>
    <t>11054</t>
  </si>
  <si>
    <t>11056</t>
  </si>
  <si>
    <t>11059</t>
  </si>
  <si>
    <t>11060</t>
  </si>
  <si>
    <t>24704</t>
  </si>
  <si>
    <t>28843</t>
  </si>
  <si>
    <t>10708</t>
  </si>
  <si>
    <t>11061</t>
  </si>
  <si>
    <t>11066</t>
  </si>
  <si>
    <t>11070</t>
  </si>
  <si>
    <t>11069</t>
  </si>
  <si>
    <t>11065</t>
  </si>
  <si>
    <t>11063</t>
  </si>
  <si>
    <t>11076</t>
  </si>
  <si>
    <t>11064</t>
  </si>
  <si>
    <t>11062</t>
  </si>
  <si>
    <t>11067</t>
  </si>
  <si>
    <t>11072</t>
  </si>
  <si>
    <t>11074</t>
  </si>
  <si>
    <t>11071</t>
  </si>
  <si>
    <t>11075</t>
  </si>
  <si>
    <t>11068</t>
  </si>
  <si>
    <t>11073</t>
  </si>
  <si>
    <t>27989</t>
  </si>
  <si>
    <t>27988</t>
  </si>
  <si>
    <t>27990</t>
  </si>
  <si>
    <t>10711</t>
  </si>
  <si>
    <t>11451</t>
  </si>
  <si>
    <t>11110</t>
  </si>
  <si>
    <t>11105</t>
  </si>
  <si>
    <t>11109</t>
  </si>
  <si>
    <t>11107</t>
  </si>
  <si>
    <t>11111</t>
  </si>
  <si>
    <t>11106</t>
  </si>
  <si>
    <t>11104</t>
  </si>
  <si>
    <t>11112</t>
  </si>
  <si>
    <t>11108</t>
  </si>
  <si>
    <t>40840</t>
  </si>
  <si>
    <t>11040</t>
  </si>
  <si>
    <t>11046</t>
  </si>
  <si>
    <t>11043</t>
  </si>
  <si>
    <t>11048</t>
  </si>
  <si>
    <t>11047</t>
  </si>
  <si>
    <t>11041</t>
  </si>
  <si>
    <t>11049</t>
  </si>
  <si>
    <t>11050</t>
  </si>
  <si>
    <t>10705</t>
  </si>
  <si>
    <t>11036</t>
  </si>
  <si>
    <t>11447</t>
  </si>
  <si>
    <t>11031</t>
  </si>
  <si>
    <t>11035</t>
  </si>
  <si>
    <t>11030</t>
  </si>
  <si>
    <t>11032</t>
  </si>
  <si>
    <t>11039</t>
  </si>
  <si>
    <t>11037</t>
  </si>
  <si>
    <t>11034</t>
  </si>
  <si>
    <t>11038</t>
  </si>
  <si>
    <t>28861</t>
  </si>
  <si>
    <t>14133</t>
  </si>
  <si>
    <t>11033</t>
  </si>
  <si>
    <t>10710</t>
  </si>
  <si>
    <t>11095</t>
  </si>
  <si>
    <t>11450</t>
  </si>
  <si>
    <t>11097</t>
  </si>
  <si>
    <t>11092</t>
  </si>
  <si>
    <t>11098</t>
  </si>
  <si>
    <t>11090</t>
  </si>
  <si>
    <t>11089</t>
  </si>
  <si>
    <t>11096</t>
  </si>
  <si>
    <t>11101</t>
  </si>
  <si>
    <t>11102</t>
  </si>
  <si>
    <t>11100</t>
  </si>
  <si>
    <t>21323</t>
  </si>
  <si>
    <t>11091</t>
  </si>
  <si>
    <t>11103</t>
  </si>
  <si>
    <t>11093</t>
  </si>
  <si>
    <t>11099</t>
  </si>
  <si>
    <t>11094</t>
  </si>
  <si>
    <t>10706</t>
  </si>
  <si>
    <t>11448</t>
  </si>
  <si>
    <t>11042</t>
  </si>
  <si>
    <t>28811</t>
  </si>
  <si>
    <t>11044</t>
  </si>
  <si>
    <t>11045</t>
  </si>
  <si>
    <t>28778</t>
  </si>
  <si>
    <t>28815</t>
  </si>
  <si>
    <t>21356</t>
  </si>
  <si>
    <t>10704</t>
  </si>
  <si>
    <t>10991</t>
  </si>
  <si>
    <t>10993</t>
  </si>
  <si>
    <t>23367</t>
  </si>
  <si>
    <t>10992</t>
  </si>
  <si>
    <t>10994</t>
  </si>
  <si>
    <t>10671</t>
  </si>
  <si>
    <t>11015</t>
  </si>
  <si>
    <t>11023</t>
  </si>
  <si>
    <t>11025</t>
  </si>
  <si>
    <t>11446</t>
  </si>
  <si>
    <t>11018</t>
  </si>
  <si>
    <t>11013</t>
  </si>
  <si>
    <t>11020</t>
  </si>
  <si>
    <t>11019</t>
  </si>
  <si>
    <t>11028</t>
  </si>
  <si>
    <t>11024</t>
  </si>
  <si>
    <t>11017</t>
  </si>
  <si>
    <t>11029</t>
  </si>
  <si>
    <t>11022</t>
  </si>
  <si>
    <t>11021</t>
  </si>
  <si>
    <t>11026</t>
  </si>
  <si>
    <t>11014</t>
  </si>
  <si>
    <t>11027</t>
  </si>
  <si>
    <t>25058</t>
  </si>
  <si>
    <t>25059</t>
  </si>
  <si>
    <t>11016</t>
  </si>
  <si>
    <t>10702</t>
  </si>
  <si>
    <t>10978</t>
  </si>
  <si>
    <t>10980</t>
  </si>
  <si>
    <t>10974</t>
  </si>
  <si>
    <t>10973</t>
  </si>
  <si>
    <t>10975</t>
  </si>
  <si>
    <t>10972</t>
  </si>
  <si>
    <t>10971</t>
  </si>
  <si>
    <t>10981</t>
  </si>
  <si>
    <t>10977</t>
  </si>
  <si>
    <t>10983</t>
  </si>
  <si>
    <t>10970</t>
  </si>
  <si>
    <t>10979</t>
  </si>
  <si>
    <t>10982</t>
  </si>
  <si>
    <t>10976</t>
  </si>
  <si>
    <t>04007</t>
  </si>
  <si>
    <t>10666</t>
  </si>
  <si>
    <t>10890</t>
  </si>
  <si>
    <t>23839</t>
  </si>
  <si>
    <t>10884</t>
  </si>
  <si>
    <t>10871</t>
  </si>
  <si>
    <t>10876</t>
  </si>
  <si>
    <t>10877</t>
  </si>
  <si>
    <t>10881</t>
  </si>
  <si>
    <t>10875</t>
  </si>
  <si>
    <t>10886</t>
  </si>
  <si>
    <t>10878</t>
  </si>
  <si>
    <t>10879</t>
  </si>
  <si>
    <t>10882</t>
  </si>
  <si>
    <t>10883</t>
  </si>
  <si>
    <t>10889</t>
  </si>
  <si>
    <t>10887</t>
  </si>
  <si>
    <t>10892</t>
  </si>
  <si>
    <t>10888</t>
  </si>
  <si>
    <t>10880</t>
  </si>
  <si>
    <t>10873</t>
  </si>
  <si>
    <t>24692</t>
  </si>
  <si>
    <t>11602</t>
  </si>
  <si>
    <t>10893</t>
  </si>
  <si>
    <t>10874</t>
  </si>
  <si>
    <t>22456</t>
  </si>
  <si>
    <t>11608</t>
  </si>
  <si>
    <t>10894</t>
  </si>
  <si>
    <t>10872</t>
  </si>
  <si>
    <t>10891</t>
  </si>
  <si>
    <t>10885</t>
  </si>
  <si>
    <t>27841</t>
  </si>
  <si>
    <t>27839</t>
  </si>
  <si>
    <t>27840</t>
  </si>
  <si>
    <t>10667</t>
  </si>
  <si>
    <t>10897</t>
  </si>
  <si>
    <t>10900</t>
  </si>
  <si>
    <t>10904</t>
  </si>
  <si>
    <t>10905</t>
  </si>
  <si>
    <t>10896</t>
  </si>
  <si>
    <t>10895</t>
  </si>
  <si>
    <t>10901</t>
  </si>
  <si>
    <t>10902</t>
  </si>
  <si>
    <t>10899</t>
  </si>
  <si>
    <t>11619</t>
  </si>
  <si>
    <t>10912</t>
  </si>
  <si>
    <t>10907</t>
  </si>
  <si>
    <t>10914</t>
  </si>
  <si>
    <t>10911</t>
  </si>
  <si>
    <t>28020</t>
  </si>
  <si>
    <t>10913</t>
  </si>
  <si>
    <t>10906</t>
  </si>
  <si>
    <t>10909</t>
  </si>
  <si>
    <t>10898</t>
  </si>
  <si>
    <t>10908</t>
  </si>
  <si>
    <t>10910</t>
  </si>
  <si>
    <t>23578</t>
  </si>
  <si>
    <t>10668</t>
  </si>
  <si>
    <t>10918</t>
  </si>
  <si>
    <t>10922</t>
  </si>
  <si>
    <t>10916</t>
  </si>
  <si>
    <t>10920</t>
  </si>
  <si>
    <t>10923</t>
  </si>
  <si>
    <t>10919</t>
  </si>
  <si>
    <t>10917</t>
  </si>
  <si>
    <t>10915</t>
  </si>
  <si>
    <t>10926</t>
  </si>
  <si>
    <t>22302</t>
  </si>
  <si>
    <t>10924</t>
  </si>
  <si>
    <t>27843</t>
  </si>
  <si>
    <t>10921</t>
  </si>
  <si>
    <t>10925</t>
  </si>
  <si>
    <t>27842</t>
  </si>
  <si>
    <t>27844</t>
  </si>
  <si>
    <t>10712</t>
  </si>
  <si>
    <t>11116</t>
  </si>
  <si>
    <t>11115</t>
  </si>
  <si>
    <t>11114</t>
  </si>
  <si>
    <t>11113</t>
  </si>
  <si>
    <t>11118</t>
  </si>
  <si>
    <t>11117</t>
  </si>
  <si>
    <t>10701</t>
  </si>
  <si>
    <t>11444</t>
  </si>
  <si>
    <t>10964</t>
  </si>
  <si>
    <t>10968</t>
  </si>
  <si>
    <t>10965</t>
  </si>
  <si>
    <t>10963</t>
  </si>
  <si>
    <t>10969</t>
  </si>
  <si>
    <t>10966</t>
  </si>
  <si>
    <t>10967</t>
  </si>
  <si>
    <t>10700</t>
  </si>
  <si>
    <t>10929</t>
  </si>
  <si>
    <t>10930</t>
  </si>
  <si>
    <t>10934</t>
  </si>
  <si>
    <t>10935</t>
  </si>
  <si>
    <t>10928</t>
  </si>
  <si>
    <t>10933</t>
  </si>
  <si>
    <t>10941</t>
  </si>
  <si>
    <t>10938</t>
  </si>
  <si>
    <t>10936</t>
  </si>
  <si>
    <t>23125</t>
  </si>
  <si>
    <t>10932</t>
  </si>
  <si>
    <t>28014</t>
  </si>
  <si>
    <t>28015</t>
  </si>
  <si>
    <t>10931</t>
  </si>
  <si>
    <t>10942</t>
  </si>
  <si>
    <t>10943</t>
  </si>
  <si>
    <t>10927</t>
  </si>
  <si>
    <t>10940</t>
  </si>
  <si>
    <t>10939</t>
  </si>
  <si>
    <t>10937</t>
  </si>
  <si>
    <t>28016</t>
  </si>
  <si>
    <t>10703</t>
  </si>
  <si>
    <t>10985</t>
  </si>
  <si>
    <t>10986</t>
  </si>
  <si>
    <t>10987</t>
  </si>
  <si>
    <t>10990</t>
  </si>
  <si>
    <t>10988</t>
  </si>
  <si>
    <t>10989</t>
  </si>
  <si>
    <t>10669</t>
  </si>
  <si>
    <t>21984</t>
  </si>
  <si>
    <t>11443</t>
  </si>
  <si>
    <t>10954</t>
  </si>
  <si>
    <t>10951</t>
  </si>
  <si>
    <t>10956</t>
  </si>
  <si>
    <t>10946</t>
  </si>
  <si>
    <t>10952</t>
  </si>
  <si>
    <t>10947</t>
  </si>
  <si>
    <t>10945</t>
  </si>
  <si>
    <t>10960</t>
  </si>
  <si>
    <t>10957</t>
  </si>
  <si>
    <t>10962</t>
  </si>
  <si>
    <t>10948</t>
  </si>
  <si>
    <t>24032</t>
  </si>
  <si>
    <t>10949</t>
  </si>
  <si>
    <t>10950</t>
  </si>
  <si>
    <t>10958</t>
  </si>
  <si>
    <t>10953</t>
  </si>
  <si>
    <t>10944</t>
  </si>
  <si>
    <t>10959</t>
  </si>
  <si>
    <t>10961</t>
  </si>
  <si>
    <t>24821</t>
  </si>
  <si>
    <t>27968</t>
  </si>
  <si>
    <t>27967</t>
  </si>
  <si>
    <t>27976</t>
  </si>
  <si>
    <t>10738</t>
  </si>
  <si>
    <t>11341</t>
  </si>
  <si>
    <t>11340</t>
  </si>
  <si>
    <t>11342</t>
  </si>
  <si>
    <t>11344</t>
  </si>
  <si>
    <t>11345</t>
  </si>
  <si>
    <t>11346</t>
  </si>
  <si>
    <t>11343</t>
  </si>
  <si>
    <t>77753</t>
  </si>
  <si>
    <t>10744</t>
  </si>
  <si>
    <t>11379</t>
  </si>
  <si>
    <t>11376</t>
  </si>
  <si>
    <t>11383</t>
  </si>
  <si>
    <t>11385</t>
  </si>
  <si>
    <t>11377</t>
  </si>
  <si>
    <t>11382</t>
  </si>
  <si>
    <t>11378</t>
  </si>
  <si>
    <t>11381</t>
  </si>
  <si>
    <t>11375</t>
  </si>
  <si>
    <t>11380</t>
  </si>
  <si>
    <t>10680</t>
  </si>
  <si>
    <t>11330</t>
  </si>
  <si>
    <t>11329</t>
  </si>
  <si>
    <t>11335</t>
  </si>
  <si>
    <t>11333</t>
  </si>
  <si>
    <t>11325</t>
  </si>
  <si>
    <t>11328</t>
  </si>
  <si>
    <t>11327</t>
  </si>
  <si>
    <t>11332</t>
  </si>
  <si>
    <t>11334</t>
  </si>
  <si>
    <t>11336</t>
  </si>
  <si>
    <t>11660</t>
  </si>
  <si>
    <t>40491</t>
  </si>
  <si>
    <t>11331</t>
  </si>
  <si>
    <t>11338</t>
  </si>
  <si>
    <t>11322</t>
  </si>
  <si>
    <t>40743</t>
  </si>
  <si>
    <t>40492</t>
  </si>
  <si>
    <t>11326</t>
  </si>
  <si>
    <t>11324</t>
  </si>
  <si>
    <t>11337</t>
  </si>
  <si>
    <t>11339</t>
  </si>
  <si>
    <t>40742</t>
  </si>
  <si>
    <t>10739</t>
  </si>
  <si>
    <t>10740</t>
  </si>
  <si>
    <t>11348</t>
  </si>
  <si>
    <t>11347</t>
  </si>
  <si>
    <t>11352</t>
  </si>
  <si>
    <t>11349</t>
  </si>
  <si>
    <t>11353</t>
  </si>
  <si>
    <t>11354</t>
  </si>
  <si>
    <t>11350</t>
  </si>
  <si>
    <t>10741</t>
  </si>
  <si>
    <t>11355</t>
  </si>
  <si>
    <t>11356</t>
  </si>
  <si>
    <t>41436</t>
  </si>
  <si>
    <t>10743</t>
  </si>
  <si>
    <t>11373</t>
  </si>
  <si>
    <t>11372</t>
  </si>
  <si>
    <t>11323</t>
  </si>
  <si>
    <t>11374</t>
  </si>
  <si>
    <t>10681</t>
  </si>
  <si>
    <t>10742</t>
  </si>
  <si>
    <t>11357</t>
  </si>
  <si>
    <t>11360</t>
  </si>
  <si>
    <t>14138</t>
  </si>
  <si>
    <t>11366</t>
  </si>
  <si>
    <t>11459</t>
  </si>
  <si>
    <t>11359</t>
  </si>
  <si>
    <t>11362</t>
  </si>
  <si>
    <t>11368</t>
  </si>
  <si>
    <t>11371</t>
  </si>
  <si>
    <t>11358</t>
  </si>
  <si>
    <t>11365</t>
  </si>
  <si>
    <t>11361</t>
  </si>
  <si>
    <t>11363</t>
  </si>
  <si>
    <t>11367</t>
  </si>
  <si>
    <t>11364</t>
  </si>
  <si>
    <t>11369</t>
  </si>
  <si>
    <t>11370</t>
  </si>
  <si>
    <t>11654</t>
  </si>
  <si>
    <t>09192</t>
  </si>
  <si>
    <t>10683</t>
  </si>
  <si>
    <t>11411</t>
  </si>
  <si>
    <t>11407</t>
  </si>
  <si>
    <t>11408</t>
  </si>
  <si>
    <t>11413</t>
  </si>
  <si>
    <t>11409</t>
  </si>
  <si>
    <t>14139</t>
  </si>
  <si>
    <t>11412</t>
  </si>
  <si>
    <t>11410</t>
  </si>
  <si>
    <t>28817</t>
  </si>
  <si>
    <t>10750</t>
  </si>
  <si>
    <t>10751</t>
  </si>
  <si>
    <t>11435</t>
  </si>
  <si>
    <t>11437</t>
  </si>
  <si>
    <t>13818</t>
  </si>
  <si>
    <t>15010</t>
  </si>
  <si>
    <t>11436</t>
  </si>
  <si>
    <t>23771</t>
  </si>
  <si>
    <t>11438</t>
  </si>
  <si>
    <t>11440</t>
  </si>
  <si>
    <t>11439</t>
  </si>
  <si>
    <t>11441</t>
  </si>
  <si>
    <t>11442</t>
  </si>
  <si>
    <t>10748</t>
  </si>
  <si>
    <t>11460</t>
  </si>
  <si>
    <t>11423</t>
  </si>
  <si>
    <t>11464</t>
  </si>
  <si>
    <t>11427</t>
  </si>
  <si>
    <t>11425</t>
  </si>
  <si>
    <t>11426</t>
  </si>
  <si>
    <t>11431</t>
  </si>
  <si>
    <t>11428</t>
  </si>
  <si>
    <t>11430</t>
  </si>
  <si>
    <t>11429</t>
  </si>
  <si>
    <t>11424</t>
  </si>
  <si>
    <t>10747</t>
  </si>
  <si>
    <t>11417</t>
  </si>
  <si>
    <t>11416</t>
  </si>
  <si>
    <t>11414</t>
  </si>
  <si>
    <t>11415</t>
  </si>
  <si>
    <t>11421</t>
  </si>
  <si>
    <t>11418</t>
  </si>
  <si>
    <t>11420</t>
  </si>
  <si>
    <t>11422</t>
  </si>
  <si>
    <t>11419</t>
  </si>
  <si>
    <t>24673</t>
  </si>
  <si>
    <t>10684</t>
  </si>
  <si>
    <t>10749</t>
  </si>
  <si>
    <t>11434</t>
  </si>
  <si>
    <t>11461</t>
  </si>
  <si>
    <t>24689</t>
  </si>
  <si>
    <t>13806</t>
  </si>
  <si>
    <t>11433</t>
  </si>
  <si>
    <t>11432</t>
  </si>
  <si>
    <t>10682</t>
  </si>
  <si>
    <t>10745</t>
  </si>
  <si>
    <t>11388</t>
  </si>
  <si>
    <t>11392</t>
  </si>
  <si>
    <t>11393</t>
  </si>
  <si>
    <t>11401</t>
  </si>
  <si>
    <t>11397</t>
  </si>
  <si>
    <t>11387</t>
  </si>
  <si>
    <t>11390</t>
  </si>
  <si>
    <t>11396</t>
  </si>
  <si>
    <t>11399</t>
  </si>
  <si>
    <t>11398</t>
  </si>
  <si>
    <t>11394</t>
  </si>
  <si>
    <t>11386</t>
  </si>
  <si>
    <t>11395</t>
  </si>
  <si>
    <t>11391</t>
  </si>
  <si>
    <t>11400</t>
  </si>
  <si>
    <t>10746</t>
  </si>
  <si>
    <t>11405</t>
  </si>
  <si>
    <t>11403</t>
  </si>
  <si>
    <t>11402</t>
  </si>
  <si>
    <t>11404</t>
  </si>
  <si>
    <t>11406</t>
  </si>
  <si>
    <t>28786</t>
  </si>
  <si>
    <t>ผลรวมทั้งหมด</t>
  </si>
  <si>
    <t>ยากลำบาก ก</t>
  </si>
  <si>
    <t>ยากลำบาก ข</t>
  </si>
  <si>
    <t>รหัสหน่วยเบิกจ่าย</t>
  </si>
  <si>
    <t>ชื่อหน่วยเบิกจ่าย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</si>
  <si>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</si>
  <si>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</si>
  <si>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</si>
  <si>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</si>
  <si>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</si>
  <si>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</si>
  <si>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</si>
  <si>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</si>
  <si>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</si>
  <si>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</si>
  <si>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</si>
  <si>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</si>
  <si>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โรงพยาบาลสมุทรปราการ</t>
  </si>
  <si>
    <t>สำนักงานสาธารณสุขจังหวัดพระนครศรีอยุธยา</t>
  </si>
  <si>
    <t>โรงพยาบาลเจ้าพระยาอภัยภูเบศร</t>
  </si>
  <si>
    <t>สำนักงานสาธารณสุขจังหวัดอุบลราชธานี</t>
  </si>
  <si>
    <t>โรงพยาบาลหนองบัวลำภู</t>
  </si>
  <si>
    <t>สำนักงานสาธารณสุขจังหวัดหนองคาย</t>
  </si>
  <si>
    <t>โรงพยาบาลร้อยเอ็ด</t>
  </si>
  <si>
    <t>สำนักงานสาธารณสุขจังหวัดเชียงใหม่</t>
  </si>
  <si>
    <t>โรงพยาบาลลำปาง</t>
  </si>
  <si>
    <t>โรงพยาบาลน่าน</t>
  </si>
  <si>
    <t>สำนักงานสาธารณสุขจังหวัดพะเยา</t>
  </si>
  <si>
    <t>โรงพยาบาลศรีสังวาลย์</t>
  </si>
  <si>
    <t>สำนักงานสาธารณสุขจังหวัดเพชรบูรณ์</t>
  </si>
  <si>
    <t>สำนักงานสาธารณสุขจังหวัดภูเก็ต</t>
  </si>
  <si>
    <t>โรงพยาบาลสุราษฎร์ธานี</t>
  </si>
  <si>
    <t>สำนักงานสาธารณสุขจังหวัดระนอง</t>
  </si>
  <si>
    <t>สำนักงานสาธารณสุขจังหวัดชุมพร</t>
  </si>
  <si>
    <t>โรงพยาบาลสงขลา</t>
  </si>
  <si>
    <t>สำนักงานสาธารณสุขจังหวัดสตูล</t>
  </si>
  <si>
    <t>ความถูกต้องครบถ้วนของข้อมูลขึ้นอยู่กับการรายงานข้อมูลการจ่ายของหน่วยเบิกจ่าย</t>
  </si>
  <si>
    <t xml:space="preserve">ที่มา : จากโปรแกรมบริหารจัดการค่าตอบแทนกำลังคนของหน่วยบริการ วันที่ 26 มกราคม 2567 </t>
  </si>
  <si>
    <t>กรณีที่ข้อมูลไม่ถูกต้อง ไม่ครบถ้วน ให้หน่วยเบิกดำเนินการปรับปรุง/รายงานข้อมูลได้ที่</t>
  </si>
  <si>
    <t xml:space="preserve"> https://pts-ops.moph.go.th</t>
  </si>
  <si>
    <t>เข้าสู่ระบบ &gt;&gt; รายงานผลค่าตอบแทน ฉ.11 และ ฉ.12</t>
  </si>
  <si>
    <t>ดำเนินการ</t>
  </si>
  <si>
    <t>ข้อมูลผลการเบิกจ่ายค่าตอบแทนกำลังคนสาธารณสุขรายเดือน รายหน่วยเบิก  (เงินงบประมาณ+เงินบำรุง) ปี 2567</t>
  </si>
  <si>
    <t>A. ผลการปรับเกลี่ยค่าตอบแทนปี 2566</t>
  </si>
  <si>
    <t>ปรับปรุงยอดจัดสรรงวด 1 ปีงบประมาณ 2567</t>
  </si>
  <si>
    <t>ประเภทย่อย</t>
  </si>
  <si>
    <t>รหัสหน่วยเบิก</t>
  </si>
  <si>
    <t>รพ.สต.+หน่วยบริการปฐมภูมิในสังกัด</t>
  </si>
  <si>
    <t>รวมจัดสรร</t>
  </si>
  <si>
    <t>[3]=[1]+[2]</t>
  </si>
  <si>
    <t>[10] = [4] + [7]</t>
  </si>
  <si>
    <t>[11] = [5] + [8]</t>
  </si>
  <si>
    <t>[12] = [6] + [9]</t>
  </si>
  <si>
    <t>[16]</t>
  </si>
  <si>
    <t>[17]</t>
  </si>
  <si>
    <t>[18]</t>
  </si>
  <si>
    <t>รพศ</t>
  </si>
  <si>
    <t>รพท</t>
  </si>
  <si>
    <t>โรงพยาบาลนครพนม</t>
  </si>
  <si>
    <t>สำนักงานสาธารณสุขจังหวัดนครพนม</t>
  </si>
  <si>
    <t>โรงพยาบาลบึงกาฬ</t>
  </si>
  <si>
    <t>สำนักงานสาธารณสุขจังหวัดบึงกาฬ</t>
  </si>
  <si>
    <t>โรงพยาบาลเลย</t>
  </si>
  <si>
    <t>สำนักงานสาธารณสุขจังหวัดเลย</t>
  </si>
  <si>
    <t>โรงพยาบาลสกลนคร</t>
  </si>
  <si>
    <t>โรงพยาบาลวานรนิวาส</t>
  </si>
  <si>
    <t>โรงพยาบาลสมเด็จพระยุพราชสว่างแดนดิน</t>
  </si>
  <si>
    <t>สำนักงานสาธารณสุขจังหวัดสกลนคร</t>
  </si>
  <si>
    <t>โรงพยาบาลหนองคาย</t>
  </si>
  <si>
    <t>โรงพยาบาลสมเด็จพระยุพราชท่าบ่อ</t>
  </si>
  <si>
    <t>สำนักงานสาธารณสุขจังหวัดหนองบัวลำภู</t>
  </si>
  <si>
    <t>โรงพยาบาลอุดรธานี</t>
  </si>
  <si>
    <t>โรงพยาบาลกุมภวาปี</t>
  </si>
  <si>
    <t>สำนักงานสาธารณสุขจังหวัดอุดรธานี</t>
  </si>
  <si>
    <t>7. จังหวัดสกลนคร แจ้งปรับเกลี่ยทาง email : allocation.dhes67@gmail.comวันที่ 30 พฤศจิกายน 2566  เวลา 15.01 น.</t>
  </si>
  <si>
    <t>LC</t>
  </si>
  <si>
    <t>เชียงรายประชานุเคราะห์,รพศ.</t>
  </si>
  <si>
    <t>เทิง,รพช.</t>
  </si>
  <si>
    <t>พาน,รพช.</t>
  </si>
  <si>
    <t>ป่าแดด,รพช.</t>
  </si>
  <si>
    <t>แม่จัน,รพช.</t>
  </si>
  <si>
    <t>เชียงแสน,รพช.</t>
  </si>
  <si>
    <t>แม่สาย,รพช.</t>
  </si>
  <si>
    <t>แม่สรวย,รพช.</t>
  </si>
  <si>
    <t>เวียงป่าเป้า,รพช.</t>
  </si>
  <si>
    <t>พญาเม็งราย,รพช.</t>
  </si>
  <si>
    <t>เวียงแก่น,รพช.</t>
  </si>
  <si>
    <t>ขุนตาล,รพช.</t>
  </si>
  <si>
    <t>แม่ฟ้าหลวง,รพช.</t>
  </si>
  <si>
    <t>แม่ลาว,รพช.</t>
  </si>
  <si>
    <t>เวียงเชียงรุ้ง,รพช.</t>
  </si>
  <si>
    <t>สมเด็จพระยุพราชเชียงของ,รพช.</t>
  </si>
  <si>
    <t>สมเด็จพระญาณสังวร,รพช.</t>
  </si>
  <si>
    <t>ดอยหลวง,รพช.</t>
  </si>
  <si>
    <t>แม่ตื่น,รพช.</t>
  </si>
  <si>
    <t>นครพิงค์,รพศ.</t>
  </si>
  <si>
    <t>จอมทอง,รพท.</t>
  </si>
  <si>
    <t>เทพรัตนเวชชานุกูล เฉลิมพระเกียรติ ๖๐ พรรษา,รพช.</t>
  </si>
  <si>
    <t>เชียงดาว,รพช.</t>
  </si>
  <si>
    <t>ดอยสะเก็ด,รพช.</t>
  </si>
  <si>
    <t>แม่แตง,รพช.</t>
  </si>
  <si>
    <t>สะเมิง,รพช.</t>
  </si>
  <si>
    <t>ฝาง,รพท.</t>
  </si>
  <si>
    <t>แม่อาย,รพช.</t>
  </si>
  <si>
    <t>พร้าว,รพช.</t>
  </si>
  <si>
    <t>สันป่าตอง,รพช.</t>
  </si>
  <si>
    <t>สันกำแพง,รพช.</t>
  </si>
  <si>
    <t>สันทราย,รพช.</t>
  </si>
  <si>
    <t>หางดง,รพช.</t>
  </si>
  <si>
    <t>ฮอด,รพช.</t>
  </si>
  <si>
    <t>ดอยเต่า,รพช.</t>
  </si>
  <si>
    <t>อมก๋อย,รพช.</t>
  </si>
  <si>
    <t>สารภี,รพช.</t>
  </si>
  <si>
    <t>เวียงแหง,รพช.</t>
  </si>
  <si>
    <t>ไชยปราการ,รพช.</t>
  </si>
  <si>
    <t>แม่วาง,รพช.</t>
  </si>
  <si>
    <t>แม่ออน,รพช.</t>
  </si>
  <si>
    <t>ดอยหล่อ,รพช.</t>
  </si>
  <si>
    <t>วัดจันทร์ เฉลิมพระเกียรติ 80 พรรษา,รพช.</t>
  </si>
  <si>
    <t>น่าน,รพท.</t>
  </si>
  <si>
    <t>แม่จริม,รพช.</t>
  </si>
  <si>
    <t>บ้านหลวง,รพช.</t>
  </si>
  <si>
    <t>นาน้อย,รพช.</t>
  </si>
  <si>
    <t>ท่าวังผา,รพช.</t>
  </si>
  <si>
    <t>เวียงสา,รพช.</t>
  </si>
  <si>
    <t>ทุ่งช้าง,รพช.</t>
  </si>
  <si>
    <t>เชียงกลาง,รพช.</t>
  </si>
  <si>
    <t>นาหมื่น,รพช.</t>
  </si>
  <si>
    <t>สันติสุข,รพช.</t>
  </si>
  <si>
    <t>บ่อเกลือ,รพช.</t>
  </si>
  <si>
    <t>สองแคว,รพช.</t>
  </si>
  <si>
    <t>สมเด็จพระยุพราชปัว,รพช.</t>
  </si>
  <si>
    <t>เฉลิมพระเกียรติ(น่าน),รพช.</t>
  </si>
  <si>
    <t>ภูเพียง,รพช.</t>
  </si>
  <si>
    <t>พะเยา,รพท.</t>
  </si>
  <si>
    <t>เชียงคำ,รพท.</t>
  </si>
  <si>
    <t>จุน,รพช.</t>
  </si>
  <si>
    <t>เชียงม่วน,รพช.</t>
  </si>
  <si>
    <t>ดอกคำใต้,รพช.</t>
  </si>
  <si>
    <t>ปง,รพช.</t>
  </si>
  <si>
    <t>แม่ใจ,รพช.</t>
  </si>
  <si>
    <t>ภูซาง,รพช.</t>
  </si>
  <si>
    <t>ภูกามยาว,รพช.</t>
  </si>
  <si>
    <t>แพร่,รพท.</t>
  </si>
  <si>
    <t>ร้องกวาง,รพช.</t>
  </si>
  <si>
    <t>ลอง,รพช.</t>
  </si>
  <si>
    <t>สูงเม่น,รพช.</t>
  </si>
  <si>
    <t>สอง,รพช.</t>
  </si>
  <si>
    <t>วังชิ้น,รพช.</t>
  </si>
  <si>
    <t>หนองม่วงไข่,รพช.</t>
  </si>
  <si>
    <t>สมเด็จพระยุพราชเด่นชัย,รพช.</t>
  </si>
  <si>
    <t>ศรีสังวาลย์,รพท.</t>
  </si>
  <si>
    <t>ขุนยวม,รพช.</t>
  </si>
  <si>
    <t>ปาย,รพช.</t>
  </si>
  <si>
    <t>แม่สะเรียง,รพช.</t>
  </si>
  <si>
    <t>แม่ลาน้อย,รพช.</t>
  </si>
  <si>
    <t>สบเมย,รพช.</t>
  </si>
  <si>
    <t>ปางมะผ้า,รพช.</t>
  </si>
  <si>
    <t>ลำปาง,รพศ.</t>
  </si>
  <si>
    <t>แม่เมาะ,รพช.</t>
  </si>
  <si>
    <t>เกาะคา,รพช.</t>
  </si>
  <si>
    <t>เสริมงาม,รพช.</t>
  </si>
  <si>
    <t>งาว,รพช.</t>
  </si>
  <si>
    <t>แจ้ห่ม,รพช.</t>
  </si>
  <si>
    <t>วังเหนือ,รพช.</t>
  </si>
  <si>
    <t>เถิน,รพช.</t>
  </si>
  <si>
    <t>แม่พริก,รพช.</t>
  </si>
  <si>
    <t>แม่ทะ,รพช.</t>
  </si>
  <si>
    <t>สบปราบ,รพช.</t>
  </si>
  <si>
    <t>ห้างฉัตร,รพช.</t>
  </si>
  <si>
    <t>เมืองปาน,รพช.</t>
  </si>
  <si>
    <t>ลำพูน,รพท.</t>
  </si>
  <si>
    <t>แม่ทา,รพช.</t>
  </si>
  <si>
    <t>บ้านโฮ่ง,รพช.</t>
  </si>
  <si>
    <t>ลี้,รพช.</t>
  </si>
  <si>
    <t>ทุ่งหัวช้าง,รพช.</t>
  </si>
  <si>
    <t>ป่าซาง,รพช.</t>
  </si>
  <si>
    <t>บ้านธิ,รพช.</t>
  </si>
  <si>
    <t>เวียงหนองล่อง,รพช.</t>
  </si>
  <si>
    <t>สมเด็จพระเจ้าตากสินมหาราช,รพท.</t>
  </si>
  <si>
    <t>แม่สอด,รพท.</t>
  </si>
  <si>
    <t>บ้านตาก,รพช.</t>
  </si>
  <si>
    <t>สามเงา,รพช.</t>
  </si>
  <si>
    <t>แม่ระมาด,รพช.</t>
  </si>
  <si>
    <t>ท่าสองยาง,รพช.</t>
  </si>
  <si>
    <t>พบพระ,รพช.</t>
  </si>
  <si>
    <t>อุ้มผาง,รพช.</t>
  </si>
  <si>
    <t>วังเจ้า,รพช.</t>
  </si>
  <si>
    <t>พุทธชินราช,รพศ.</t>
  </si>
  <si>
    <t>ชาติตระการ,รพช.</t>
  </si>
  <si>
    <t>บางระกำ,รพช.</t>
  </si>
  <si>
    <t>บางกระทุ่ม,รพช.</t>
  </si>
  <si>
    <t>พรหมพิราม,รพช.</t>
  </si>
  <si>
    <t>วัดโบสถ์,รพช.</t>
  </si>
  <si>
    <t>วังทอง,รพช.</t>
  </si>
  <si>
    <t>เนินมะปราง,รพช.</t>
  </si>
  <si>
    <t>สมเด็จพระยุพราชนครไทย,รพช.</t>
  </si>
  <si>
    <t>เพชรบูรณ์,รพท.</t>
  </si>
  <si>
    <t>ชนแดน,รพช.</t>
  </si>
  <si>
    <t>หล่มสัก,รพช.</t>
  </si>
  <si>
    <t>วิเชียรบุรี,รพช.</t>
  </si>
  <si>
    <t>ศรีเทพ,รพช.</t>
  </si>
  <si>
    <t>หนองไผ่,รพช.</t>
  </si>
  <si>
    <t>บึงสามพัน,รพช.</t>
  </si>
  <si>
    <t>น้ำหนาว,รพช.</t>
  </si>
  <si>
    <t>วังโป่ง,รพช.</t>
  </si>
  <si>
    <t>เขาค้อ,รพช.</t>
  </si>
  <si>
    <t>สมเด็จพระยุพราชหล่มเก่า,รพช.</t>
  </si>
  <si>
    <t>สุโขทัย,รพท.</t>
  </si>
  <si>
    <t>ศรีสังวรสุโขทัย,รพท.</t>
  </si>
  <si>
    <t>บ้านด่านลานหอย,รพช.</t>
  </si>
  <si>
    <t>คีรีมาศ,รพช.</t>
  </si>
  <si>
    <t>กงไกรลาศ,รพช.</t>
  </si>
  <si>
    <t>ศรีสัชนาลัย,รพช.</t>
  </si>
  <si>
    <t>สวรรคโลก,รพช.</t>
  </si>
  <si>
    <t>ศรีนคร,รพช.</t>
  </si>
  <si>
    <t>ทุ่งเสลี่ยม,รพช.</t>
  </si>
  <si>
    <t>อุตรดิตถ์,รพศ.</t>
  </si>
  <si>
    <t>ตรอน,รพช.</t>
  </si>
  <si>
    <t>ท่าปลา,รพช.</t>
  </si>
  <si>
    <t>น้ำปาด,รพช.</t>
  </si>
  <si>
    <t>ฟากท่า,รพช.</t>
  </si>
  <si>
    <t>บ้านโคก,รพช.</t>
  </si>
  <si>
    <t>พิชัย,รพช.</t>
  </si>
  <si>
    <t>ลับแล,รพช.</t>
  </si>
  <si>
    <t>ทองแสนขัน,รพช.</t>
  </si>
  <si>
    <t>กำแพงเพชร,รพท.</t>
  </si>
  <si>
    <t>ทุ่งโพธิ์ทะเล,รพช.</t>
  </si>
  <si>
    <t>ไทรงาม,รพช.</t>
  </si>
  <si>
    <t>คลองลาน,รพช.</t>
  </si>
  <si>
    <t>ขาณุวรลักษบุรี,รพช.</t>
  </si>
  <si>
    <t>คลองขลุง,รพช.</t>
  </si>
  <si>
    <t>พรานกระต่าย,รพช.</t>
  </si>
  <si>
    <t>ลานกระบือ,รพช.</t>
  </si>
  <si>
    <t>ทรายทองวัฒนา,รพช.</t>
  </si>
  <si>
    <t>ปางศิลาทอง,รพช.</t>
  </si>
  <si>
    <t>บึงสามัคคี,รพช.</t>
  </si>
  <si>
    <t>โกสัมพีนคร,รพช.</t>
  </si>
  <si>
    <t>ชัยนาทนเรนทร,รพท.</t>
  </si>
  <si>
    <t>มโนรมย์,รพช.</t>
  </si>
  <si>
    <t>วัดสิงห์,รพช.</t>
  </si>
  <si>
    <t>สรรพยา,รพช.</t>
  </si>
  <si>
    <t>สรรคบุรี,รพช.</t>
  </si>
  <si>
    <t>หันคา,รพช.</t>
  </si>
  <si>
    <t>หนองมะโมง,รพช.</t>
  </si>
  <si>
    <t>เนินขาม,รพช.</t>
  </si>
  <si>
    <t>สวรรค์ประชารักษ์,รพศ.</t>
  </si>
  <si>
    <t>โกรกพระ,รพช.</t>
  </si>
  <si>
    <t>ชุมแสง,รพช.</t>
  </si>
  <si>
    <t>หนองบัว,รพช.</t>
  </si>
  <si>
    <t>บรรพตพิสัย,รพช.</t>
  </si>
  <si>
    <t>เก้าเลี้ยว,รพช.</t>
  </si>
  <si>
    <t>ตาคลี,รพช.</t>
  </si>
  <si>
    <t>ท่าตะโก,รพช.</t>
  </si>
  <si>
    <t>ไพศาลี,รพช.</t>
  </si>
  <si>
    <t>พยุหะคีรี,รพช.</t>
  </si>
  <si>
    <t>ลาดยาว,รพช.</t>
  </si>
  <si>
    <t>ตากฟ้า,รพช.</t>
  </si>
  <si>
    <t>แม่วงก์,รพช.</t>
  </si>
  <si>
    <t>ชุมตาบง,รพช.</t>
  </si>
  <si>
    <t>พิจิตร,รพท.</t>
  </si>
  <si>
    <t>วังทรายพูน,รพช.</t>
  </si>
  <si>
    <t>โพธิ์ประทับช้าง,รพช.</t>
  </si>
  <si>
    <t>บางมูลนาก,รพช.</t>
  </si>
  <si>
    <t>โพทะเล,รพช.</t>
  </si>
  <si>
    <t>สามง่าม,รพช.</t>
  </si>
  <si>
    <t>ทับคล้อ,รพช.</t>
  </si>
  <si>
    <t>สมเด็จพระยุพราชตะพานหิน,รพช.</t>
  </si>
  <si>
    <t>วชิรบารมี,รพช.</t>
  </si>
  <si>
    <t>สากเหล็ก,รพช.</t>
  </si>
  <si>
    <t>บึงนาราง,รพช.</t>
  </si>
  <si>
    <t>ดงเจริญ,รพช.</t>
  </si>
  <si>
    <t>อุทัยธานี,รพท.</t>
  </si>
  <si>
    <t>ทัพทัน,รพช.</t>
  </si>
  <si>
    <t>สว่างอารมณ์,รพช.</t>
  </si>
  <si>
    <t>หนองฉาง,รพช.</t>
  </si>
  <si>
    <t>หนองขาหย่าง,รพช.</t>
  </si>
  <si>
    <t>บ้านไร่,รพช.</t>
  </si>
  <si>
    <t>ลานสัก,รพช.</t>
  </si>
  <si>
    <t>ห้วยคต,รพช.</t>
  </si>
  <si>
    <t>นครนายก,รพท.</t>
  </si>
  <si>
    <t>ปากพลี,รพช.</t>
  </si>
  <si>
    <t>บ้านนา,รพช.</t>
  </si>
  <si>
    <t>องครักษ์,รพช.</t>
  </si>
  <si>
    <t>พระนั่งเกล้า,รพศ.</t>
  </si>
  <si>
    <t>บางกรวย,รพช.</t>
  </si>
  <si>
    <t>บางใหญ่,รพช.</t>
  </si>
  <si>
    <t>บางบัวทอง,รพช.</t>
  </si>
  <si>
    <t>ไทรน้อย,รพช.</t>
  </si>
  <si>
    <t>ปากเกร็ด,รพช.</t>
  </si>
  <si>
    <t>บางบัวทอง ๒,รพช.</t>
  </si>
  <si>
    <t>ศูนย์บริการการแพทย์นนทบุรี,รพช.</t>
  </si>
  <si>
    <t>ปทุมธานี,รพท.</t>
  </si>
  <si>
    <t>คลองหลวง,รพช.</t>
  </si>
  <si>
    <t>ธัญบุรี,รพช.</t>
  </si>
  <si>
    <t>ประชาธิปัตย์,รพช.</t>
  </si>
  <si>
    <t>หนองเสือ,รพช.</t>
  </si>
  <si>
    <t>ลาดหลุมแก้ว,รพช.</t>
  </si>
  <si>
    <t>ลำลูกกา,รพช.</t>
  </si>
  <si>
    <t>สามโคก,รพช.</t>
  </si>
  <si>
    <t>พระนครศรีอยุธยา,รพศ.</t>
  </si>
  <si>
    <t>เสนา,รพท.</t>
  </si>
  <si>
    <t>ท่าเรือ,รพช.</t>
  </si>
  <si>
    <t>สมเด็จพระสังฆราช(นครหลวง),รพช.</t>
  </si>
  <si>
    <t>บางไทร,รพช.</t>
  </si>
  <si>
    <t>บางบาล,รพช.</t>
  </si>
  <si>
    <t>บางปะอิน,รพช.</t>
  </si>
  <si>
    <t>บางปะหัน,รพช.</t>
  </si>
  <si>
    <t>ผักไห่,รพช.</t>
  </si>
  <si>
    <t>ภาชี,รพช.</t>
  </si>
  <si>
    <t>ลาดบัวหลวง,รพช.</t>
  </si>
  <si>
    <t>วังน้อย,รพช.</t>
  </si>
  <si>
    <t>บางซ้าย,รพช.</t>
  </si>
  <si>
    <t>อุทัย,รพช.</t>
  </si>
  <si>
    <t>มหาราช,รพช.</t>
  </si>
  <si>
    <t>บ้านแพรก,รพช.</t>
  </si>
  <si>
    <t>พระนารายณ์มหาราช,รพท.</t>
  </si>
  <si>
    <t>บ้านหมี่,รพท.</t>
  </si>
  <si>
    <t>พัฒนานิคม,รพช.</t>
  </si>
  <si>
    <t>โคกสำโรง,รพช.</t>
  </si>
  <si>
    <t>ชัยบาดาล,รพช.</t>
  </si>
  <si>
    <t>ท่าวุ้ง,รพช.</t>
  </si>
  <si>
    <t>ท่าหลวง,รพช.</t>
  </si>
  <si>
    <t>สระโบสถ์,รพช.</t>
  </si>
  <si>
    <t>โคกเจริญ,รพช.</t>
  </si>
  <si>
    <t>ลำสนธิ,รพช.</t>
  </si>
  <si>
    <t>หนองม่วง,รพช.</t>
  </si>
  <si>
    <t>สระบุรี,รพศ.</t>
  </si>
  <si>
    <t>พระพุทธบาท,รพท.</t>
  </si>
  <si>
    <t>แก่งคอย,รพช.</t>
  </si>
  <si>
    <t>หนองแค,รพช.</t>
  </si>
  <si>
    <t>วิหารแดง,รพช.</t>
  </si>
  <si>
    <t>หนองแซง,รพช.</t>
  </si>
  <si>
    <t>บ้านหมอ,รพช.</t>
  </si>
  <si>
    <t>ดอนพุด,รพช.</t>
  </si>
  <si>
    <t>หนองโดน,รพช.</t>
  </si>
  <si>
    <t>เสาไห้,รพช.</t>
  </si>
  <si>
    <t>มวกเหล็ก,รพช.</t>
  </si>
  <si>
    <t>วังม่วง,รพช.</t>
  </si>
  <si>
    <t>สิงห์บุรี,รพท.</t>
  </si>
  <si>
    <t>อินทร์บุรี,รพท.</t>
  </si>
  <si>
    <t>บางระจัน,รพช.</t>
  </si>
  <si>
    <t>ค่ายบางระจัน,รพช.</t>
  </si>
  <si>
    <t>พรหมบุรี,รพช.</t>
  </si>
  <si>
    <t>ท่าช้าง,รพช.</t>
  </si>
  <si>
    <t>อ่างทอง,รพท.</t>
  </si>
  <si>
    <t>ไชโย,รพช.</t>
  </si>
  <si>
    <t>ป่าโมก,รพช.</t>
  </si>
  <si>
    <t>โพธิ์ทอง,รพช.</t>
  </si>
  <si>
    <t>แสวงหา,รพช.</t>
  </si>
  <si>
    <t>วิเศษชัยชาญ,รพช.</t>
  </si>
  <si>
    <t>สามโก้,รพช.</t>
  </si>
  <si>
    <t>พหลพลพยุหเสนา,รพท.</t>
  </si>
  <si>
    <t>มะการักษ์,รพท.</t>
  </si>
  <si>
    <t>ไทรโยค,รพช.</t>
  </si>
  <si>
    <t>สมเด็จพระปิยะมหาราชรมณียเขต,รพช.</t>
  </si>
  <si>
    <t>บ่อพลอย,รพช.</t>
  </si>
  <si>
    <t>ท่ากระดาน,รพช.</t>
  </si>
  <si>
    <t>สมเด็จพระสังฆราชองค์ที่ ๑๙,รพช.</t>
  </si>
  <si>
    <t>ทองผาภูมิ,รพช.</t>
  </si>
  <si>
    <t>สังขละบุรี,รพช.</t>
  </si>
  <si>
    <t>เจ้าคุณไพบูลย์พนมทวน,รพช.</t>
  </si>
  <si>
    <t>เลาขวัญ,รพช.</t>
  </si>
  <si>
    <t>ด่านมะขามเตี้ย,รพช.</t>
  </si>
  <si>
    <t>สถานพระบารมี,รพช.</t>
  </si>
  <si>
    <t>ศุกร์ศิริศรีสวัสดิ์,รพช.</t>
  </si>
  <si>
    <t>ห้วยกระเจา เฉลิมพระเกียรติ 80 พรรษา,รพช.</t>
  </si>
  <si>
    <t>หนองปรือ,รพช.</t>
  </si>
  <si>
    <t>นครปฐม,รพศ.</t>
  </si>
  <si>
    <t>กำแพงแสน,รพช.</t>
  </si>
  <si>
    <t>นครชัยศรี,รพช.</t>
  </si>
  <si>
    <t>ห้วยพลู,รพช.</t>
  </si>
  <si>
    <t>ดอนตูม,รพช.</t>
  </si>
  <si>
    <t>บางเลน,รพช.</t>
  </si>
  <si>
    <t>สามพราน,รพช.</t>
  </si>
  <si>
    <t>พุทธมณฑล,รพช.</t>
  </si>
  <si>
    <t>หลวงพ่อเปิ่น,รพช.</t>
  </si>
  <si>
    <t>ประจวบคีรีขันธ์,รพท.</t>
  </si>
  <si>
    <t>กุยบุรี,รพช.</t>
  </si>
  <si>
    <t>ทับสะแก,รพช.</t>
  </si>
  <si>
    <t>บางสะพาน,รพท.</t>
  </si>
  <si>
    <t>บางสะพานน้อย,รพช.</t>
  </si>
  <si>
    <t>ปราณบุรี,รพช.</t>
  </si>
  <si>
    <t>หัวหิน,รพท.</t>
  </si>
  <si>
    <t>สามร้อยยอด,รพช.</t>
  </si>
  <si>
    <t>พระจอมเกล้า,รพท.</t>
  </si>
  <si>
    <t>เขาย้อย,รพช.</t>
  </si>
  <si>
    <t>หนองหญ้าปล้อง,รพช.</t>
  </si>
  <si>
    <t>ชะอำ,รพช.</t>
  </si>
  <si>
    <t>ท่ายาง,รพช.</t>
  </si>
  <si>
    <t>บ้านลาด,รพช.</t>
  </si>
  <si>
    <t>บ้านแหลม,รพช.</t>
  </si>
  <si>
    <t>แก่งกระจาน,รพช.</t>
  </si>
  <si>
    <t>ราชบุรี,รพศ.</t>
  </si>
  <si>
    <t>ดำเนินสะดวก,รพท.</t>
  </si>
  <si>
    <t>บ้านโป่ง,รพท.</t>
  </si>
  <si>
    <t>โพธาราม,รพท.</t>
  </si>
  <si>
    <t>สวนผึ้ง,รพช.</t>
  </si>
  <si>
    <t>บางแพ,รพช.</t>
  </si>
  <si>
    <t>เจ็ดเสมียน,รพช.</t>
  </si>
  <si>
    <t>ปากท่อ,รพช.</t>
  </si>
  <si>
    <t>วัดเพลง,รพช.</t>
  </si>
  <si>
    <t>สมเด็จพระยุพราชจอมบึง,รพช.</t>
  </si>
  <si>
    <t>บ้านคา,รพช.</t>
  </si>
  <si>
    <t>สมเด็จพระพุทธเลิศหล้า,รพท.</t>
  </si>
  <si>
    <t>นภาลัย,รพช.</t>
  </si>
  <si>
    <t>อัมพวา,รพช.</t>
  </si>
  <si>
    <t>สมุทรสาคร,รพศ.</t>
  </si>
  <si>
    <t>กระทุ่มแบน,รพท.</t>
  </si>
  <si>
    <t>เจ้าพระยายมราช,รพศ.</t>
  </si>
  <si>
    <t>สมเด็จพระสังฆราชองค์ที่17,รพท.</t>
  </si>
  <si>
    <t>เดิมบางนางบวช,รพช.</t>
  </si>
  <si>
    <t>ด่านช้าง,รพช.</t>
  </si>
  <si>
    <t>บางปลาม้า,รพช.</t>
  </si>
  <si>
    <t>ศรีประจันต์,รพช.</t>
  </si>
  <si>
    <t>ดอนเจดีย์,รพช.</t>
  </si>
  <si>
    <t>สามชุก,รพช.</t>
  </si>
  <si>
    <t>อู่ทอง,รพช.</t>
  </si>
  <si>
    <t>หนองหญ้าไซ,รพช.</t>
  </si>
  <si>
    <t>พระปกเกล้า,รพศ.</t>
  </si>
  <si>
    <t>ขลุง,รพช.</t>
  </si>
  <si>
    <t>ท่าใหม่,รพช.</t>
  </si>
  <si>
    <t>เขาสุกิม,รพช.</t>
  </si>
  <si>
    <t>สองพี่น้อง,รพช.</t>
  </si>
  <si>
    <t>โป่งน้ำร้อน,รพช.</t>
  </si>
  <si>
    <t>มะขาม,รพช.</t>
  </si>
  <si>
    <t>แหลมสิงห์,รพช.</t>
  </si>
  <si>
    <t>สอยดาว,รพช.</t>
  </si>
  <si>
    <t>แก่งหางแมว,รพช.</t>
  </si>
  <si>
    <t>นายายอาม,รพช.</t>
  </si>
  <si>
    <t>เขาคิชฌกูฏ,รพช.</t>
  </si>
  <si>
    <t>พุทธโสธร,รพศ.</t>
  </si>
  <si>
    <t>ท่าตะเกียบ,รพช.</t>
  </si>
  <si>
    <t>บางคล้า,รพช.</t>
  </si>
  <si>
    <t>บางน้ำเปรี้ยว,รพช.</t>
  </si>
  <si>
    <t>บางปะกง,รพช.</t>
  </si>
  <si>
    <t>บ้านโพธิ์,รพช.</t>
  </si>
  <si>
    <t>พนมสารคาม,รพช.</t>
  </si>
  <si>
    <t>สนามชัยเขต,รพช.</t>
  </si>
  <si>
    <t>แปลงยาว,รพช.</t>
  </si>
  <si>
    <t>ราชสาส์น,รพช.</t>
  </si>
  <si>
    <t>คลองเขื่อน,รพช.</t>
  </si>
  <si>
    <t>ชลบุรี,รพศ.</t>
  </si>
  <si>
    <t>บ้านบึง,รพช.</t>
  </si>
  <si>
    <t>หนองใหญ่,รพช.</t>
  </si>
  <si>
    <t>บางละมุง,รพท.</t>
  </si>
  <si>
    <t>วัดญาณสังวราราม,รพช.</t>
  </si>
  <si>
    <t>พานทอง,รพช.</t>
  </si>
  <si>
    <t>พนัสนิคม,รพช.</t>
  </si>
  <si>
    <t>แหลมฉบัง,รพช.</t>
  </si>
  <si>
    <t>เกาะสีชัง,รพช.</t>
  </si>
  <si>
    <t>สัตหีบกม10,รพช.</t>
  </si>
  <si>
    <t>บ่อทอง,รพช.</t>
  </si>
  <si>
    <t>เกาะจันทร์,รพช.</t>
  </si>
  <si>
    <t>ตราด,รพท.</t>
  </si>
  <si>
    <t>คลองใหญ่,รพช.</t>
  </si>
  <si>
    <t>เขาสมิง,รพช.</t>
  </si>
  <si>
    <t>บ่อไร่,รพช.</t>
  </si>
  <si>
    <t>แหลมงอบ,รพช.</t>
  </si>
  <si>
    <t>เกาะกูด,รพช.</t>
  </si>
  <si>
    <t>เกาะช้าง,รพช.</t>
  </si>
  <si>
    <t>เจ้าพระยาอภัยภูเบศร,รพศ.</t>
  </si>
  <si>
    <t>กบินทร์บุรี,รพท.</t>
  </si>
  <si>
    <t>นาดี,รพช.</t>
  </si>
  <si>
    <t>บ้านสร้าง,รพช.</t>
  </si>
  <si>
    <t>ประจันตคาม,รพช.</t>
  </si>
  <si>
    <t>ศรีมหาโพธิ,รพช.</t>
  </si>
  <si>
    <t>ศรีมโหสถ,รพช.</t>
  </si>
  <si>
    <t>ระยอง,รพศ.</t>
  </si>
  <si>
    <t>เฉลิมพระเกียรติสมเด็จพระเทพรัตนราชสุดาฯ สยามบรมราช,รพท.</t>
  </si>
  <si>
    <t>บ้านฉาง,รพช.</t>
  </si>
  <si>
    <t>แกลง,รพท.</t>
  </si>
  <si>
    <t>วังจันทร์,รพช.</t>
  </si>
  <si>
    <t>บ้านค่าย,รพช.</t>
  </si>
  <si>
    <t>ปลวกแดง,รพช.</t>
  </si>
  <si>
    <t>เขาชะเมา เฉลิมพระเกียรติ 80 พรรษา,รพช.</t>
  </si>
  <si>
    <t>นิคมพัฒนา,รพช.</t>
  </si>
  <si>
    <t>สมุทรปราการ,รพศ.</t>
  </si>
  <si>
    <t>บางบ่อ,รพช.</t>
  </si>
  <si>
    <t>บางพลี,รพท.</t>
  </si>
  <si>
    <t>บางจาก,รพช.</t>
  </si>
  <si>
    <t>พระสมุทรเจดีย์,รพช.</t>
  </si>
  <si>
    <t>บางเสาธง,รพช.</t>
  </si>
  <si>
    <t>สมเด็จพระยุพราชสระแก้ว,รพท.</t>
  </si>
  <si>
    <t>คลองหาด,รพช.</t>
  </si>
  <si>
    <t>ตาพระยา,รพช.</t>
  </si>
  <si>
    <t>วังน้ำเย็น,รพช.</t>
  </si>
  <si>
    <t>วัฒนานคร,รพช.</t>
  </si>
  <si>
    <t>อรัญประเทศ,รพท.</t>
  </si>
  <si>
    <t>เขาฉกรรจ์,รพช.</t>
  </si>
  <si>
    <t>วังสมบูรณ์,รพช.</t>
  </si>
  <si>
    <t>โคกสูง,รพช.</t>
  </si>
  <si>
    <t>กาฬสินธุ์,รพท.</t>
  </si>
  <si>
    <t>นามน,รพช.</t>
  </si>
  <si>
    <t>กมลาไสย,รพช.</t>
  </si>
  <si>
    <t>ร่องคำ,รพช.</t>
  </si>
  <si>
    <t>เขาวง,รพช.</t>
  </si>
  <si>
    <t>ยางตลาด,รพช.</t>
  </si>
  <si>
    <t>ห้วยเม็ก,รพช.</t>
  </si>
  <si>
    <t>สหัสขันธ์,รพช.</t>
  </si>
  <si>
    <t>คำม่วง,รพช.</t>
  </si>
  <si>
    <t>ท่าคันโท,รพช.</t>
  </si>
  <si>
    <t>หนองกุงศรี,รพช.</t>
  </si>
  <si>
    <t>สมเด็จ,รพช.</t>
  </si>
  <si>
    <t>ห้วยผึ้ง,รพช.</t>
  </si>
  <si>
    <t>สมเด็จพระยุพราชกุฉินารายณ์,รพช.</t>
  </si>
  <si>
    <t>นาคู,รพช.</t>
  </si>
  <si>
    <t>ฆ้องชัย,รพช.</t>
  </si>
  <si>
    <t>ดอนจาน,รพช.</t>
  </si>
  <si>
    <t>สามชัย,รพช.</t>
  </si>
  <si>
    <t>ขอนแก่น,รพศ.</t>
  </si>
  <si>
    <t>บ้านฝาง,รพช.</t>
  </si>
  <si>
    <t>พระยืน,รพช.</t>
  </si>
  <si>
    <t>หนองเรือ,รพช.</t>
  </si>
  <si>
    <t>ชุมแพ,รพท.</t>
  </si>
  <si>
    <t>สีชมพู,รพช.</t>
  </si>
  <si>
    <t>น้ำพอง,รพช.</t>
  </si>
  <si>
    <t>อุบลรัตน์,รพช.</t>
  </si>
  <si>
    <t>บ้านไผ่,รพช.</t>
  </si>
  <si>
    <t>เปือยน้อย,รพช.</t>
  </si>
  <si>
    <t>พล,รพช.</t>
  </si>
  <si>
    <t>แวงใหญ่,รพช.</t>
  </si>
  <si>
    <t>แวงน้อย,รพช.</t>
  </si>
  <si>
    <t>หนองสองห้อง,รพช.</t>
  </si>
  <si>
    <t>ภูเวียง,รพช.</t>
  </si>
  <si>
    <t>มัญจาคีรี,รพช.</t>
  </si>
  <si>
    <t>ชนบท,รพช.</t>
  </si>
  <si>
    <t>เขาสวนกวาง,รพช.</t>
  </si>
  <si>
    <t>ภูผาม่าน,รพช.</t>
  </si>
  <si>
    <t>สมเด็จพระยุพราชกระนวน,รพช.</t>
  </si>
  <si>
    <t>สิรินธร(ภาคตะวันออกเฉียงเหนือ),รพท.</t>
  </si>
  <si>
    <t>ซำสูง,รพช.</t>
  </si>
  <si>
    <t>หนองนาคำ,รพช.</t>
  </si>
  <si>
    <t>เวียงเก่า,รพช.</t>
  </si>
  <si>
    <t>โคกโพธิ์ไชย,รพช.</t>
  </si>
  <si>
    <t>โนนศิลา,รพช.</t>
  </si>
  <si>
    <t>มหาสารคาม,รพท.</t>
  </si>
  <si>
    <t>แกดำ,รพช.</t>
  </si>
  <si>
    <t>โกสุมพิสัย,รพช.</t>
  </si>
  <si>
    <t>กันทรวิชัย,รพช.</t>
  </si>
  <si>
    <t>เชียงยืน,รพช.</t>
  </si>
  <si>
    <t>บรบือ,รพช.</t>
  </si>
  <si>
    <t>นาเชือก,รพช.</t>
  </si>
  <si>
    <t>พยัคฆภูมิพิสัย,รพช.</t>
  </si>
  <si>
    <t>วาปีปทุม,รพช.</t>
  </si>
  <si>
    <t>นาดูน,รพช.</t>
  </si>
  <si>
    <t>ยางสีสุราช,รพช.</t>
  </si>
  <si>
    <t>กุดรัง,รพช.</t>
  </si>
  <si>
    <t>ชื่นชม,รพช.</t>
  </si>
  <si>
    <t>ร้อยเอ็ด,รพศ.</t>
  </si>
  <si>
    <t>เกษตรวิสัย,รพช.</t>
  </si>
  <si>
    <t>ปทุมรัตต์,รพช.</t>
  </si>
  <si>
    <t>จตุรพักตรพิมาน,รพช.</t>
  </si>
  <si>
    <t>ธวัชบุรี,รพช.</t>
  </si>
  <si>
    <t>พนมไพร,รพช.</t>
  </si>
  <si>
    <t>โพนทอง,รพช.</t>
  </si>
  <si>
    <t>โพธิ์ชัย,รพช.</t>
  </si>
  <si>
    <t>หนองพอก,รพช.</t>
  </si>
  <si>
    <t>เสลภูมิ,รพช.</t>
  </si>
  <si>
    <t>สุวรรณภูมิ,รพช.</t>
  </si>
  <si>
    <t>เมืองสรวง,รพช.</t>
  </si>
  <si>
    <t>โพนทราย,รพช.</t>
  </si>
  <si>
    <t>อาจสามารถ,รพช.</t>
  </si>
  <si>
    <t>เมยวดี,รพช.</t>
  </si>
  <si>
    <t>ศรีสมเด็จ,รพช.</t>
  </si>
  <si>
    <t>จังหาร,รพช.</t>
  </si>
  <si>
    <t>ทุ่งเขาหลวง,รพช.</t>
  </si>
  <si>
    <t>เชียงขวัญ,รพช.</t>
  </si>
  <si>
    <t>หนองฮี,รพช.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</si>
  <si>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</si>
  <si>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</si>
  <si>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</si>
  <si>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</si>
  <si>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</si>
  <si>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</si>
  <si>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</si>
  <si>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</si>
  <si>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</si>
  <si>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</si>
  <si>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</si>
  <si>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วังยาง,รพช.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</si>
  <si>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</si>
  <si>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</si>
  <si>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</si>
  <si>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</si>
  <si>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</si>
  <si>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</si>
  <si>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</si>
  <si>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</si>
  <si>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</si>
  <si>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</si>
  <si>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</si>
  <si>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</si>
  <si>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</si>
  <si>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</si>
  <si>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</si>
  <si>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</si>
  <si>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</si>
  <si>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</si>
  <si>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</si>
  <si>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</si>
  <si>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</si>
  <si>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</si>
  <si>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</si>
  <si>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</si>
  <si>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</si>
  <si>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</si>
  <si>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</si>
  <si>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</si>
  <si>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</si>
  <si>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</si>
  <si>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</si>
  <si>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</si>
  <si>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</si>
  <si>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</si>
  <si>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</si>
  <si>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</si>
  <si>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</si>
  <si>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</si>
  <si>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</si>
  <si>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</si>
  <si>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</si>
  <si>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</si>
  <si>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</si>
  <si>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</si>
  <si>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</si>
  <si>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</si>
  <si>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</si>
  <si>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</si>
  <si>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</si>
  <si>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</si>
  <si>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</si>
  <si>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</si>
  <si>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</si>
  <si>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</si>
  <si>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</si>
  <si>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</si>
  <si>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</si>
  <si>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</si>
  <si>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</si>
  <si>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</si>
  <si>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</si>
  <si>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</si>
  <si>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</si>
  <si>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</si>
  <si>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</si>
  <si>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</si>
  <si>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</si>
  <si>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</si>
  <si>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</si>
  <si>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</si>
  <si>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</si>
  <si>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</si>
  <si>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</si>
  <si>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</si>
  <si>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</si>
  <si>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</si>
  <si>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ซับใหญ่,รพช.</t>
  </si>
  <si>
    <t>ชัยภูมิ,รพศ.</t>
  </si>
  <si>
    <t>บ้านเขว้า,รพช.</t>
  </si>
  <si>
    <t>คอนสวรรค์,รพช.</t>
  </si>
  <si>
    <t>เกษตรสมบูรณ์,รพช.</t>
  </si>
  <si>
    <t>หนองบัวแดง,รพช.</t>
  </si>
  <si>
    <t>จัตุรัส,รพช.</t>
  </si>
  <si>
    <t>บำเหน็จณรงค์,รพช.</t>
  </si>
  <si>
    <t>หนองบัวระเหว,รพช.</t>
  </si>
  <si>
    <t>เทพสถิต,รพช.</t>
  </si>
  <si>
    <t>ภูเขียวเฉลิมพระเกียรติ,รพช.</t>
  </si>
  <si>
    <t>บ้านแท่น,รพช.</t>
  </si>
  <si>
    <t>แก้งคร้อ,รพช.</t>
  </si>
  <si>
    <t>คอนสาร,รพช.</t>
  </si>
  <si>
    <t>ภักดีชุมพล,รพช.</t>
  </si>
  <si>
    <t>เนินสง่า,รพช.</t>
  </si>
  <si>
    <t>มหาราชนครราชสีมา,รพศ.</t>
  </si>
  <si>
    <t>ครบุรี,รพช.</t>
  </si>
  <si>
    <t>เสิงสาง,รพช.</t>
  </si>
  <si>
    <t>คง,รพช.</t>
  </si>
  <si>
    <t>บ้านเหลื่อม,รพช.</t>
  </si>
  <si>
    <t>จักราช,รพช.</t>
  </si>
  <si>
    <t>โชคชัย,รพช.</t>
  </si>
  <si>
    <t>ด่านขุนทด,รพช.</t>
  </si>
  <si>
    <t>โนนไทย,รพช.</t>
  </si>
  <si>
    <t>โนนสูง,รพช.</t>
  </si>
  <si>
    <t>ขามสะแกแสง,รพช.</t>
  </si>
  <si>
    <t>บัวใหญ่,รพช.</t>
  </si>
  <si>
    <t>ประทาย,รพช.</t>
  </si>
  <si>
    <t>ปักธงชัย,รพช.</t>
  </si>
  <si>
    <t>พิมาย,รพช.</t>
  </si>
  <si>
    <t>ห้วยแถลง,รพช.</t>
  </si>
  <si>
    <t>ชุมพวง,รพช.</t>
  </si>
  <si>
    <t>สูงเนิน,รพช.</t>
  </si>
  <si>
    <t>ขามทะเลสอ,รพช.</t>
  </si>
  <si>
    <t>สีคิ้ว,รพช.</t>
  </si>
  <si>
    <t>ปากช่องนานา,รพท.</t>
  </si>
  <si>
    <t>หนองบุญมาก,รพช.</t>
  </si>
  <si>
    <t>แก้งสนามนาง,รพช.</t>
  </si>
  <si>
    <t>โนนแดง,รพช.</t>
  </si>
  <si>
    <t>วังน้ำเขียว,รพช.</t>
  </si>
  <si>
    <t>เฉลิมพระเกียรติสมเด็จย่า 100 ปี,รพช.</t>
  </si>
  <si>
    <t>ลำทะเมนชัย,รพช.</t>
  </si>
  <si>
    <t>พระทองคำ เฉลิมพระเกียรติ 80 พรรษา,รพช.</t>
  </si>
  <si>
    <t>เทพรัตน์นครราชสีมา,รพท.</t>
  </si>
  <si>
    <t>เฉลิมพระเกียรติ,รพช.</t>
  </si>
  <si>
    <t>บัวลาย,รพช.</t>
  </si>
  <si>
    <t>สีดา,รพช.</t>
  </si>
  <si>
    <t>เทพารักษ์,รพช.</t>
  </si>
  <si>
    <t>บุรีรัมย์,รพศ.</t>
  </si>
  <si>
    <t>คูเมือง,รพช.</t>
  </si>
  <si>
    <t>กระสัง,รพช.</t>
  </si>
  <si>
    <t>นางรอง,รพท.</t>
  </si>
  <si>
    <t>หนองกี่,รพช.</t>
  </si>
  <si>
    <t>ละหานทราย,รพช.</t>
  </si>
  <si>
    <t>ประโคนชัย,รพช.</t>
  </si>
  <si>
    <t>บ้านกรวด,รพช.</t>
  </si>
  <si>
    <t>พุทไธสง,รพช.</t>
  </si>
  <si>
    <t>ลำปลายมาศ,รพช.</t>
  </si>
  <si>
    <t>สตึก,รพช.</t>
  </si>
  <si>
    <t>ปะคำ,รพช.</t>
  </si>
  <si>
    <t>นาโพธิ์,รพช.</t>
  </si>
  <si>
    <t>หนองหงส์,รพช.</t>
  </si>
  <si>
    <t>พลับพลาชัย,รพช.</t>
  </si>
  <si>
    <t>ห้วยราช,รพช.</t>
  </si>
  <si>
    <t>โนนสุวรรณ,รพช.</t>
  </si>
  <si>
    <t>ชำนิ,รพช.</t>
  </si>
  <si>
    <t>บ้านใหม่ไชยพจน์,รพช.</t>
  </si>
  <si>
    <t>โนนดินแดง,รพช.</t>
  </si>
  <si>
    <t>เฉลิมพระเกียรติ(บุรีรัมย์),รพช.</t>
  </si>
  <si>
    <t>แคนดง,รพช.</t>
  </si>
  <si>
    <t>บ้านด่าน,รพช.</t>
  </si>
  <si>
    <t>สุรินทร์,รพศ.</t>
  </si>
  <si>
    <t>ชุมพลบุรี,รพช.</t>
  </si>
  <si>
    <t>ท่าตูม,รพช.</t>
  </si>
  <si>
    <t>จอมพระ,รพช.</t>
  </si>
  <si>
    <t>ปราสาท,รพท.</t>
  </si>
  <si>
    <t>กาบเชิง,รพช.</t>
  </si>
  <si>
    <t>รัตนบุรี,รพช.</t>
  </si>
  <si>
    <t>สนม,รพช.</t>
  </si>
  <si>
    <t>ศีขรภูมิ,รพช.</t>
  </si>
  <si>
    <t>สังขะ,รพช.</t>
  </si>
  <si>
    <t>ลำดวน,รพช.</t>
  </si>
  <si>
    <t>สำโรงทาบ,รพช.</t>
  </si>
  <si>
    <t>บัวเชด,รพช.</t>
  </si>
  <si>
    <t>พนมดงรัก เฉลิมพระเกียรติ 80 พรรษา,รพช.</t>
  </si>
  <si>
    <t>เขวาสินรินทร์,รพช.</t>
  </si>
  <si>
    <t>ศรีณรงค์,รพช.</t>
  </si>
  <si>
    <t>โนนนารายณ์,รพช.</t>
  </si>
  <si>
    <t>มุกดาหาร,รพท.</t>
  </si>
  <si>
    <t>นิคมคำสร้อย,รพช.</t>
  </si>
  <si>
    <t>ดอนตาล,รพช.</t>
  </si>
  <si>
    <t>ดงหลวง,รพช.</t>
  </si>
  <si>
    <t>คำชะอี,รพช.</t>
  </si>
  <si>
    <t>หว้านใหญ่,รพช.</t>
  </si>
  <si>
    <t>หนองสูง,รพช.</t>
  </si>
  <si>
    <t>ยโสธร,รพท.</t>
  </si>
  <si>
    <t>ทรายมูล,รพช.</t>
  </si>
  <si>
    <t>กุดชุม,รพช.</t>
  </si>
  <si>
    <t>คำเขื่อนแก้ว,รพช.</t>
  </si>
  <si>
    <t>ป่าติ้ว,รพช.</t>
  </si>
  <si>
    <t>มหาชนะชัย,รพช.</t>
  </si>
  <si>
    <t>ค้อวัง,รพช.</t>
  </si>
  <si>
    <t>ไทยเจริญ,รพช.</t>
  </si>
  <si>
    <t>สมเด็จพระยุพราชเลิงนกทา,รพช.</t>
  </si>
  <si>
    <t>ศรีสะเกษ,รพศ.</t>
  </si>
  <si>
    <t>ยางชุมน้อย,รพช.</t>
  </si>
  <si>
    <t>กันทรารมย์,รพช.</t>
  </si>
  <si>
    <t>กันทรลักษ์,รพช.</t>
  </si>
  <si>
    <t>ขุขันธ์,รพช.</t>
  </si>
  <si>
    <t>ไพรบึง,รพช.</t>
  </si>
  <si>
    <t>ปรางค์กู่,รพช.</t>
  </si>
  <si>
    <t>ขุนหาญ,รพช.</t>
  </si>
  <si>
    <t>ราษีไศล,รพช.</t>
  </si>
  <si>
    <t>อุทุมพรพิสัย,รพช.</t>
  </si>
  <si>
    <t>บึงบูรพ์,รพช.</t>
  </si>
  <si>
    <t>ห้วยทับทัน,รพช.</t>
  </si>
  <si>
    <t>โนนคูณ,รพช.</t>
  </si>
  <si>
    <t>ศรีรัตนะ,รพช.</t>
  </si>
  <si>
    <t>วังหิน,รพช.</t>
  </si>
  <si>
    <t>น้ำเกลี้ยง,รพช.</t>
  </si>
  <si>
    <t>ภูสิงห์,รพช.</t>
  </si>
  <si>
    <t>เมืองจันทร์,รพช.</t>
  </si>
  <si>
    <t>เบญจลักษ์เฉลิมพระเกียรติ 80 พรรษา,รพช.</t>
  </si>
  <si>
    <t>พยุห์,รพช.</t>
  </si>
  <si>
    <t>โพธิ์ศรีสุวรรณ,รพช.</t>
  </si>
  <si>
    <t>ศิลาลาด,รพช.</t>
  </si>
  <si>
    <t>อำนาจเจริญ,รพท.</t>
  </si>
  <si>
    <t>ชานุมาน,รพช.</t>
  </si>
  <si>
    <t>ปทุมราชวงศา,รพช.</t>
  </si>
  <si>
    <t>พนา,รพช.</t>
  </si>
  <si>
    <t>เสนางคนิคม,รพช.</t>
  </si>
  <si>
    <t>หัวตะพาน,รพช.</t>
  </si>
  <si>
    <t>ลืออำนาจ,รพช.</t>
  </si>
  <si>
    <t>สรรพสิทธิประสงค์,รพศ.</t>
  </si>
  <si>
    <t>ศรีเมืองใหม่,รพช.</t>
  </si>
  <si>
    <t>โขงเจียม,รพช.</t>
  </si>
  <si>
    <t>เขื่องใน,รพช.</t>
  </si>
  <si>
    <t>เขมราฐ,รพช.</t>
  </si>
  <si>
    <t>นาจะหลวย,รพช.</t>
  </si>
  <si>
    <t>น้ำยืน,รพช.</t>
  </si>
  <si>
    <t>บุณฑริก,รพช.</t>
  </si>
  <si>
    <t>ตระการพืชผล,รพช.</t>
  </si>
  <si>
    <t>กุดข้าวปุ้น,รพช.</t>
  </si>
  <si>
    <t>ม่วงสามสิบ,รพช.</t>
  </si>
  <si>
    <t>วารินชำราบ,รพท.</t>
  </si>
  <si>
    <t>พิบูลมังสาหาร,รพช.</t>
  </si>
  <si>
    <t>ตาลสุม,รพช.</t>
  </si>
  <si>
    <t>โพธิ์ไทร,รพช.</t>
  </si>
  <si>
    <t>สำโรง,รพช.</t>
  </si>
  <si>
    <t>ดอนมดแดง,รพช.</t>
  </si>
  <si>
    <t>สิรินธร,รพช.</t>
  </si>
  <si>
    <t>ทุ่งศรีอุดม,รพช.</t>
  </si>
  <si>
    <t>สมเด็จพระยุพราชเดชอุดม,รพท.</t>
  </si>
  <si>
    <t>๕๐ พรรษา มหาวชิราลงกรณ์,รพท.</t>
  </si>
  <si>
    <t>นาตาล,รพช.</t>
  </si>
  <si>
    <t>นาเยีย,รพช.</t>
  </si>
  <si>
    <t>สว่างวีระวงศ์,รพช.</t>
  </si>
  <si>
    <t>น้ำขุ่น,รพช.</t>
  </si>
  <si>
    <t>เหล่าเสือโก้ก,รพช.</t>
  </si>
  <si>
    <t>กระบี่,รพท.</t>
  </si>
  <si>
    <t>เขาพนม,รพช.</t>
  </si>
  <si>
    <t>เกาะลันตา,รพช.</t>
  </si>
  <si>
    <t>คลองท่อม,รพช.</t>
  </si>
  <si>
    <t>อ่าวลึก,รพช.</t>
  </si>
  <si>
    <t>ปลายพระยา,รพช.</t>
  </si>
  <si>
    <t>ลำทับ,รพช.</t>
  </si>
  <si>
    <t>เหนือคลอง,รพช.</t>
  </si>
  <si>
    <t>เกาะพีพี,รพช.</t>
  </si>
  <si>
    <t>ชุมพรเขตรอุดมศักดิ์,รพท.</t>
  </si>
  <si>
    <t>ปากน้ำชุมพร,รพช.</t>
  </si>
  <si>
    <t>ท่าแซะ,รพช.</t>
  </si>
  <si>
    <t>ปะทิว,รพช.</t>
  </si>
  <si>
    <t>มาบอำมฤต,รพช.</t>
  </si>
  <si>
    <t>หลังสวน,รพช.</t>
  </si>
  <si>
    <t>ปากน้ำหลังสวน,รพช.</t>
  </si>
  <si>
    <t>ละแม,รพช.</t>
  </si>
  <si>
    <t>พะโต๊ะ,รพช.</t>
  </si>
  <si>
    <t>สวี,รพช.</t>
  </si>
  <si>
    <t>ทุ่งตะโก,รพช.</t>
  </si>
  <si>
    <t>มหาราชนครศรีธรรมราช,รพศ.</t>
  </si>
  <si>
    <t>พรหมคีรี,รพช.</t>
  </si>
  <si>
    <t>ลานสะกา,รพช.</t>
  </si>
  <si>
    <t>สมเด็จพระยุพราชฉวาง,รพช.</t>
  </si>
  <si>
    <t>พิปูน,รพช.</t>
  </si>
  <si>
    <t>เชียรใหญ่,รพช.</t>
  </si>
  <si>
    <t>ชะอวด,รพช.</t>
  </si>
  <si>
    <t>ท่าศาลา,รพช.</t>
  </si>
  <si>
    <t>ทุ่งสง,รพท.</t>
  </si>
  <si>
    <t>นาบอน,รพช.</t>
  </si>
  <si>
    <t>ทุ่งใหญ่,รพช.</t>
  </si>
  <si>
    <t>ปากพนัง,รพช.</t>
  </si>
  <si>
    <t>ร่อนพิบูลย์,รพช.</t>
  </si>
  <si>
    <t>สิชล,รพท.</t>
  </si>
  <si>
    <t>ขนอม,รพช.</t>
  </si>
  <si>
    <t>หัวไทร,รพช.</t>
  </si>
  <si>
    <t>บางขัน,รพช.</t>
  </si>
  <si>
    <t>ถ้ำพรรณรา,รพช.</t>
  </si>
  <si>
    <t>จุฬาภรณ์,รพช.</t>
  </si>
  <si>
    <t>พ่อท่านคล้ายวาจาสิทธิ์,รพช.</t>
  </si>
  <si>
    <t>นบพิตำ,รพช.</t>
  </si>
  <si>
    <t>พระพรหม,รพช.</t>
  </si>
  <si>
    <t>พังงา,รพท.</t>
  </si>
  <si>
    <t>ตะกั่วป่า,รพท.</t>
  </si>
  <si>
    <t>เกาะยาวชัยพัฒน์,รพช.</t>
  </si>
  <si>
    <t>กะปงชัยพัฒน์,รพช.</t>
  </si>
  <si>
    <t>ตะกั่วทุ่ง,รพช.</t>
  </si>
  <si>
    <t>คุระบุรีชัยพัฒน์,รพช.</t>
  </si>
  <si>
    <t>ทับปุด,รพช.</t>
  </si>
  <si>
    <t>ท้ายเหมืองชัยพัฒน์,รพช.</t>
  </si>
  <si>
    <t>วชิระภูเก็ต,รพศ.</t>
  </si>
  <si>
    <t>ป่าตอง,รพช.</t>
  </si>
  <si>
    <t>ถลาง,รพช.</t>
  </si>
  <si>
    <t>ฉลอง,รพช.</t>
  </si>
  <si>
    <t>ระนอง,รพท.</t>
  </si>
  <si>
    <t>ละอุ่น,รพช.</t>
  </si>
  <si>
    <t>กะเปอร์,รพช.</t>
  </si>
  <si>
    <t>กระบุรี,รพช.</t>
  </si>
  <si>
    <t>สุขสำราญ,รพช.</t>
  </si>
  <si>
    <t>เกาะเต่า,รพช.</t>
  </si>
  <si>
    <t>สุราษฎร์ธานี,รพศ.</t>
  </si>
  <si>
    <t>เกาะสมุย,รพท.</t>
  </si>
  <si>
    <t>กาญจนดิษฐ์,รพช.</t>
  </si>
  <si>
    <t>ดอนสัก,รพช.</t>
  </si>
  <si>
    <t>เกาะพงัน,รพช.</t>
  </si>
  <si>
    <t>ไชยา,รพช.</t>
  </si>
  <si>
    <t>ท่าชนะ,รพช.</t>
  </si>
  <si>
    <t>คีรีรัฐนิคม,รพช.</t>
  </si>
  <si>
    <t>บ้านตาขุน,รพช.</t>
  </si>
  <si>
    <t>พนม,รพช.</t>
  </si>
  <si>
    <t>ท่าฉาง,รพช.</t>
  </si>
  <si>
    <t>บ้านนาสาร,รพช.</t>
  </si>
  <si>
    <t>บ้านนาเดิม,รพช.</t>
  </si>
  <si>
    <t>เคียนซา,รพช.</t>
  </si>
  <si>
    <t>พระแสง,รพช.</t>
  </si>
  <si>
    <t>พุนพิน,รพช.</t>
  </si>
  <si>
    <t>ชัยบุรี,รพช.</t>
  </si>
  <si>
    <t>สมเด็จพระยุพราชเวียงสระ,รพช.</t>
  </si>
  <si>
    <t>วิภาวดี,รพช.</t>
  </si>
  <si>
    <t>ท่าโรงช้าง,รพช.</t>
  </si>
  <si>
    <t>ตรัง,รพศ.</t>
  </si>
  <si>
    <t>กันตัง,รพช.</t>
  </si>
  <si>
    <t>ย่านตาขาว,รพช.</t>
  </si>
  <si>
    <t>ปะเหลียน,รพช.</t>
  </si>
  <si>
    <t>สิเกา,รพช.</t>
  </si>
  <si>
    <t>ห้วยยอด,รพช.</t>
  </si>
  <si>
    <t>วังวิเศษ,รพช.</t>
  </si>
  <si>
    <t>นาโยง,รพช.</t>
  </si>
  <si>
    <t>รัษฎา,รพช.</t>
  </si>
  <si>
    <t>หาดสำราญเฉลิมพระเกียรติ 80 พรรษา,รพช.</t>
  </si>
  <si>
    <t>นราธิวาสราชนครินทร์,รพท.</t>
  </si>
  <si>
    <t>สุไหงโก-ลก,รพท.</t>
  </si>
  <si>
    <t>ตากใบ,รพช.</t>
  </si>
  <si>
    <t>บาเจาะ,รพช.</t>
  </si>
  <si>
    <t>ระแงะ,รพช.</t>
  </si>
  <si>
    <t>รือเสาะ,รพช.</t>
  </si>
  <si>
    <t>ศรีสาคร,รพช.</t>
  </si>
  <si>
    <t>แว้ง,รพช.</t>
  </si>
  <si>
    <t>สุคิริน,รพช.</t>
  </si>
  <si>
    <t>สุไหงปาดี,รพช.</t>
  </si>
  <si>
    <t>จะแนะ,รพช.</t>
  </si>
  <si>
    <t>เจาะไอร้อง,รพช.</t>
  </si>
  <si>
    <t>ยี่งอเฉลิมพระเกียรติ 80 พรรษา,รพช.</t>
  </si>
  <si>
    <t>ปัตตานี,รพท.</t>
  </si>
  <si>
    <t>โคกโพธิ์,รพช.</t>
  </si>
  <si>
    <t>หนองจิก,รพช.</t>
  </si>
  <si>
    <t>ปะนาเระ,รพช.</t>
  </si>
  <si>
    <t>มายอ,รพช.</t>
  </si>
  <si>
    <t>ทุ่งยางแดง,รพช.</t>
  </si>
  <si>
    <t>ไม้แก่น,รพช.</t>
  </si>
  <si>
    <t>ยะหริ่ง,รพช.</t>
  </si>
  <si>
    <t>ยะรัง,รพช.</t>
  </si>
  <si>
    <t>แม่ลาน,รพช.</t>
  </si>
  <si>
    <t>สมเด็จพระยุพราชสายบุรี,รพช.</t>
  </si>
  <si>
    <t>กะพ้อ,รพช.</t>
  </si>
  <si>
    <t>พัทลุง,รพท.</t>
  </si>
  <si>
    <t>กงหรา,รพช.</t>
  </si>
  <si>
    <t>เขาชัยสน,รพช.</t>
  </si>
  <si>
    <t>ตะโหมด,รพช.</t>
  </si>
  <si>
    <t>ควนขนุน,รพช.</t>
  </si>
  <si>
    <t>ปากพะยูน,รพช.</t>
  </si>
  <si>
    <t>ศรีบรรพต,รพช.</t>
  </si>
  <si>
    <t>ป่าบอน,รพช.</t>
  </si>
  <si>
    <t>บางแก้ว,รพช.</t>
  </si>
  <si>
    <t>ป่าพะยอม,รพช.</t>
  </si>
  <si>
    <t>ศรีนครินทร์(ปัญญานันทภิขุ),รพช.</t>
  </si>
  <si>
    <t>ยะลา,รพศ.</t>
  </si>
  <si>
    <t>เบตง,รพท.</t>
  </si>
  <si>
    <t>บันนังสตา,รพช.</t>
  </si>
  <si>
    <t>ธารโต,รพช.</t>
  </si>
  <si>
    <t>รามัน,รพช.</t>
  </si>
  <si>
    <t>สมเด็จพระยุพราชยะหา,รพช.</t>
  </si>
  <si>
    <t>กาบัง,รพช.</t>
  </si>
  <si>
    <t>กรงปินัง,รพช.</t>
  </si>
  <si>
    <t>หาดใหญ่,รพศ.</t>
  </si>
  <si>
    <t>สงขลา,รพท.</t>
  </si>
  <si>
    <t>สทิงพระ,รพช.</t>
  </si>
  <si>
    <t>จะนะ,รพช.</t>
  </si>
  <si>
    <t>สมเด็จพระบรมราชินีนาถ ณ  อำเภอนาทวี,รพช.</t>
  </si>
  <si>
    <t>เทพา,รพช.</t>
  </si>
  <si>
    <t>สะบ้าย้อย,รพช.</t>
  </si>
  <si>
    <t>ระโนด,รพช.</t>
  </si>
  <si>
    <t>กระแสสินธุ์,รพช.</t>
  </si>
  <si>
    <t>รัตภูมิ,รพช.</t>
  </si>
  <si>
    <t>สะเดา,รพช.</t>
  </si>
  <si>
    <t>นาหม่อม,รพช.</t>
  </si>
  <si>
    <t>ควนเนียง,รพช.</t>
  </si>
  <si>
    <t>ปาดังเบซาร์,รพช.</t>
  </si>
  <si>
    <t>บางกล่ำ,รพช.</t>
  </si>
  <si>
    <t>สิงหนคร,รพช.</t>
  </si>
  <si>
    <t>คลองหอยโข่ง,รพช.</t>
  </si>
  <si>
    <t>สตูล,รพท.</t>
  </si>
  <si>
    <t>ควนโดน,รพช.</t>
  </si>
  <si>
    <t>ควนกาหลง,รพช.</t>
  </si>
  <si>
    <t>ท่าแพ,รพช.</t>
  </si>
  <si>
    <t>ละงู,รพช.</t>
  </si>
  <si>
    <t>ทุ่งหว้า,รพช.</t>
  </si>
  <si>
    <t>มะนัง,รพช.</t>
  </si>
  <si>
    <t>ข้อมูลค่าแรง (Quick Method)  เดือน กรกฎาคม  2566  ดำเนินการโดยกลุ่มงานพัฒนาระบบบัญชีบริหาร กองเศรษฐกิจสุขภาพและหลักประกันสุขภาพ ณ วันที่  18/8/2566</t>
  </si>
  <si>
    <t>0.ประมาณการใช้จ่ายค่าตอบแทนเหมาจ่าย+P4P ปี 2567</t>
  </si>
  <si>
    <t>เหมาจ่าย 
(ฉ.11 เดิม)</t>
  </si>
  <si>
    <t>ตามผลการปฏิบัติงาน
(ฉ.12 เดิม)</t>
  </si>
  <si>
    <t>รวมค่าตอบแทนเหมาจ่าย+ตามผลการปฏิบัติงาน</t>
  </si>
  <si>
    <t>รวมรพ.สต.และรพ.</t>
  </si>
  <si>
    <t>จัดสรรงวด 1 ปี 2567 (จากเงินงบฯ ปี 2566 ไปพลางก่อน</t>
  </si>
  <si>
    <t>จัดสรรงวด 1 ปี 2567
จากงบประมาณปี 2566 ไปพลางก่อน</t>
  </si>
  <si>
    <t>เงินงบประมาณ +เงินบำรุง</t>
  </si>
  <si>
    <t>เงินงบประมาณ ปี 2566</t>
  </si>
  <si>
    <t>เงินงบประมาณ ปี 2567</t>
  </si>
  <si>
    <t>เงินงบประมาณ ปี 2566 ไปพลางก่อน (งวด1 ปี 2567)</t>
  </si>
  <si>
    <t xml:space="preserve">ข้อมูลประกอบการปรับเกลี่ยค่าตอบแทนกำลังคนสาธารณสุข  ประจำปีงบประมาณ 2567 </t>
  </si>
  <si>
    <t>คำชี้แจงตาราง</t>
  </si>
  <si>
    <t xml:space="preserve">        กรณี หน่วยบริการเดิมที่แยกออกมาเป็นรพช. ประมาณการอัตราจ่ายเท่ากับหน่วยบริการเดิมนั้น </t>
  </si>
  <si>
    <t xml:space="preserve">        กรณี หน่วยบริการเดิมที่แยกออกมาเป็นรพศ.รพท. ประมาณการอัตราจ่ายเท่ากับรพช.พื้นที่ชุมชนเมือง</t>
  </si>
  <si>
    <t xml:space="preserve">        กรณี รพช.ที่ได้รับการยกฐานะเป็นรพท.ประมาณการให้เท่ากับพื้นที่ยากลำบากในการบริหารจัดการทรัพยากร ระดับ ก </t>
  </si>
  <si>
    <t>1.ระเบียบ หลักเกณฑ์ที่ใช้ประมาณการ</t>
  </si>
  <si>
    <t>1.ข้อบังคับกระทรวงสาธารณสุข ว่าด้วยการจ่ายเงินค่าตอบแทนเจ้าหน้าที่
ที่ปฏิบัติงานให้กับหน่วยบริการในสังกัดกระทรวงสาธารณสุข พ.ศ. 2544 แก้ไขเพิ่มเติม (ฉบับที่ 2) พ.ศ. 2559 และ พ.ศ. 2565</t>
  </si>
  <si>
    <t>2.ประมาณการค่าตอบแทนเบี้ยเลี้ยงเหมาจ่าย หลักเกณฑ์ วิธีการ และเงื่อนไขการจ่ายเงินค่าตอบแทนเบี้ยเลี้ยงเหมาจ่ายสำหรับเจ้าหน้าที่ที่ปฏิบัติงานในหน่วยบริการสังกัดกระทรวงสาธารณสุข พ.ศ. 2566 ตามหนังสือที่ สธ 0202.3.7/ ว 79 ประกาศ ณ วันที่ 3 ก.พ. 2566 
ที่ปฏิบัติงานให้กับหน่วยบริการในสังกัดกระทรวงสาธารณสุข พ.ศ. 2544 แก้ไขเพิ่มเติม (ฉบับที่ 2) พ.ศ. 2559 และ พ.ศ. 2566</t>
  </si>
  <si>
    <t>3.ประมาณการค่าตอบแทนตามผลการปฏิบัติงาน หลักเกณฑ์ วิธีการ และเงื่อนไขการจ่ายเงินค่าตอบแทนตามผลการปฏิบัติงานของเจ้าหน้าที่ที่ปฏิบัติงานให้กับหน่วยบริการในสังกัดกระทรวงสาธารณสุข พ.ศ. 2566 ตามหนังสือที่ สธ 0202.3.7/ว 79 ประกาศ ณ วันที่ 3 ก.พ. 2566 ที่ปฏิบัติงานให้กับหน่วยบริการในสังกัดกระทรวงสาธารณสุข พ.ศ. 2544 แก้ไขเพิ่มเติม (ฉบับที่ 2) พ.ศ. 2559 และ พ.ศ. 2567</t>
  </si>
  <si>
    <t xml:space="preserve">         บุคลากรที่ใช้สำหรับการประมาณการค่าตอบแทน ประกอบด้วยข้าราชการ ลูกจ้างประจำ พนักงานราชการ พนักงานกระทรวง และลูกจ้างชั่วคราว คัดเฉพาะ</t>
  </si>
  <si>
    <t xml:space="preserve">         บุคลากรที่สายงานตรงตามหลักเกณฑ์ที่มีสิทธิได้รับค่าเบี้ยเลี้ยงเหมาจ่ายที่ปฏิบัติงานในหน่วยบริการที่กำหนด</t>
  </si>
  <si>
    <t>1. 01.ประมาณการใช้จ่ายค่าตอบแทนเหมาจ่าย+P4P ปี 2567 คือประมาณการใช้จ่ายค่าตอบแทนเหมาจ่ายและค่าตอบแทนตามผลการปฏิบัติงาน (P4P) ทั้งจากเงินงบประมาณ และเงินบำรุงตามระเบียบ ประกาศ และหลักเกณฑ์ที่เกี่ยวข้อง โดยใช้ข้อมูลที่ผ่านการตรวจสอบ รับรองจากสำนักงานสาธารณสุขจังหวัด จำแนกตามประเภทค่าตอบแทน</t>
  </si>
  <si>
    <t xml:space="preserve">3.B.จัดสรรงวด 1 ปีงบประมาณ 2567 (ปรับปรุงข้อมูลตามที่จังหวัดแจ้ง) คือจัดสรรงวด 1 ปีงบประมาณ 2567 จากงบประมาณรายจ่ายประจำปีงบประมาณ พ.ศ.2566 ปพลางก่อน ปรับปรุงรายละเอียดภายใต้หน่วยเบิกจ่ายตามข้อมูลที่ได้รับการแจ้งจากสำนักงานสาธารณสุขจังหวัด </t>
  </si>
  <si>
    <t>B.จัดสรรงวด 1 ปีงบประมาณ 2567 (ปรับปรุงตามที่จังหวัดแจ้ง)</t>
  </si>
  <si>
    <t>2. A.ผลการปรับเกลี่ยค่าตอบแทนปี 2566 คือ ผลการปรับเกลี่ยรายรับค่าตอบแทนกำลังคนสาธารณสุข (ค่าตอบแทนเหมาจ่ายและค่าตอบแทนตามผลการปฏิบัติงาน (P4P) จากเงินงบประมาณของเขตสุขภาพ ให้หน่วยบริการ</t>
  </si>
  <si>
    <t xml:space="preserve">1) จังหวัดจันทบุรี แจ้งปรับเกลี่ยทาง email : allocation.dhes67@gmail.com วันที่ 14 พฤศจิกายน 2566  เวลา 15.45 น.   </t>
  </si>
  <si>
    <t>2) จังหวัดศรีสะเกษ แจ้งปรับเกลี่ยทาง email : allocation.dhes67@gmail.com วันที่ 8 ธันวาคม 2566  เวลา 15.37 น.</t>
  </si>
  <si>
    <t>3) จังหวัดอุบลราชธานี แจ้งปรับเกลี่ยทาง email : allocation.dhes67@gmail.com วันที่ 13 พฤศจิกายน 2566  เวลา 16.48 น.</t>
  </si>
  <si>
    <t xml:space="preserve">4) จังหวัดราชบุรี แจ้งปรับเกลี่ยทาง email : allocation.dhes67@gmail.com วันที่ 1 ธันวาคม 2566 เวลา 14.36 น. </t>
  </si>
  <si>
    <t>5) จังหวัดนครสวรรค์ แจ้งปรับเกลี่ยทาง email : allocation.dhes67@gmail.com วันที่ 20 พฤศจิกายน 2566  เวลา 14.15 น.</t>
  </si>
  <si>
    <t xml:space="preserve">6) จังหวัดชลบุรี แจ้งปรับเกลี่ยทาง email : allocation.dhes67@gmail.com วันที่ 4 ธันวาคม 2566 เวลา 13.50 น. </t>
  </si>
  <si>
    <t>2. ข้อตกลง และเงื่อนไขการประมาณการ (แจ้งตรวจสอบข้อมูลตามหนังสือที่สธ 0210.03/ว 7440 ลงวันที่ 22 สิงหาคม 2566)</t>
  </si>
  <si>
    <t xml:space="preserve">   2.1 เนื่องจาก ณ ปัจจุบัน ยังไม่ทราบข้อมูลบุคลากรที่ถ่ายโอนไปสังกัดอบจ.ในปีงบประมาณ 2567 การประมาณการใช้จ่ายค่าตอบแทนเหมาจ่าย (ฉ.11 เดิม) จะประมาณการจากข้อมูลที่จังหวัดตรวจสอบและรับรองจากข้อมูลตั้งต้น 1 เม.ย.66 จากระบบ HROPS วันที่ วันที่ 1 เม.ย.2566 จากกองบริหารทรัพยากรบุคคล สป.  ที่ส่งให้พื้นที่ตรวจสอบ รับรอง</t>
  </si>
  <si>
    <t xml:space="preserve">   2.2 หน่วยบริการที่จัดตั้งใหม่ที่แยกออกจากหน่วยบริการเดิม และสป.ยังไม่มีการประกาศระดับพื้นที่หรือไม่ปรากฎชื่อตามบัญชีรายชื่อแนบท้ายประกาศฯค่าตอบแทน ฉบับที่ 11 ประมาณการจัดสรร ดังนี้ </t>
  </si>
  <si>
    <t xml:space="preserve">   2.3 จำนวนหน่วยบริการใช้ข้อมูลจากกบรส.(หนังสือแจ้งที่ สธ 0207.10/957 ลว.21 ก.พ. 66)  </t>
  </si>
  <si>
    <t>ข้อตกลง และเงื่อนไขการประมาณการ</t>
  </si>
  <si>
    <t xml:space="preserve">แผนการใช้จ่ายทั้งปี จากงบประมาณ และเงินบำรุงปี 67 (ตรวจสอบประมาณการ) </t>
  </si>
  <si>
    <t>เขตปรับเกลี่ยเงินระดับเขต (หักที่จัดสรรแล้วงวดที่ 1/67)
ให้กับ รพ.สต.และรพ.ภายใต้วงเงินของเขต</t>
  </si>
  <si>
    <t>รวมงบประมาณที่ได้รับปี 2567
ให้กับ รพ.สต.และรพ.ภายใต้วงเงินของเขต</t>
  </si>
  <si>
    <t xml:space="preserve">แผนการใช้จ่ายจากเงินบำรุงปี 2567
</t>
  </si>
  <si>
    <t>ตรวจสอบ</t>
  </si>
  <si>
    <t>และ ช่องตรวจสอบข้อมูล</t>
  </si>
  <si>
    <t>วงเงินที่เหลือให้เขตปรับเกลี่ย</t>
  </si>
  <si>
    <t>sheetA1.สรุปวงเงินเขต คือ วงเงินตาม (ร่าง) งบประมาณปี 2567 ที่เขตได้รับจัดสรร</t>
  </si>
  <si>
    <t xml:space="preserve">**sheetA2.เขตปรับเกลี่ย คือ Sheet ที่ให้เขตปรับเกลี่ยวงเงินงบประมาณค่าตอบแทนกำลังคนสาธารณสุขที่เขตได้รับให้ รพ.และหน่วยบริการปฐมภูมิในสังกัดเป็นตัวเลขไม่มีทศนิยม </t>
  </si>
  <si>
    <t>sheet B1-B3.ข้อมูลประกอบการปรับเกลี่ย ประกอบด้วย B1.ประมาณการใช้จ่ายค่าตอบแทนเหมาจ่ายและค่าตอบแทนตามผลการปฏิบัติงานปีงบประมาณ 2567, B2.ข้อมูลค่าแรงประกอบการประมาณการ ค่าตอบแทนตามผลการปฏิบัติงาน,B3.แผนและผลการเบิกจ่าย ที่หน่วยเบิกกรอกในโปรแกรมบริหารค่าตอบแทน ของกองเศรษญกิจสุขภาพและหลักประกันสุขภาพ</t>
  </si>
  <si>
    <t xml:space="preserve">     allocation.dhes67@gmail.com ไม่เกินวันที่ 19 กุมภาพันธ์ 2567 และให้เขต แจ้งหนังสืออย่างเป็นทางการและ Print ผลการปรับเกลี่ยใน sheet A2 ส่งมาด้วย</t>
  </si>
  <si>
    <t>E - mail : allocation.dhes67@gmail.com</t>
  </si>
  <si>
    <t>แผนการใช้จ่ายค่าตอบแทนกำลังคนด้านสาธารณสุข ปีงบประมาณ พ.ศ. 2567</t>
  </si>
  <si>
    <t xml:space="preserve">การดำเนินการ : 1.ตรวจสอบตัวเลขช่อง [1] </t>
  </si>
  <si>
    <t>ค่าตอบแทนค้างจ่าย ณ 30 กย.66</t>
  </si>
  <si>
    <t>ที่ได้รับจัดสรรจากการปรับเกลี่ย ปี 2567</t>
  </si>
  <si>
    <t xml:space="preserve">     วิธีการส่งผลการปรับเกลี่ย ส่งด้วยไฟล์นี้เท่านั้น เพื่อใช้ในการตรวจสอบความถูกต้องต่อไป โดยหลังปรับเกลี่ยเรียบร้อยแล้ว ให้เขตส่งผลการปรับเกลี่ยเป็นภาพรวมเขต ทางไปรษณีย์อิเล็กทรอนิกส์</t>
  </si>
  <si>
    <t>วงเงินจัดสรร ปี 2567</t>
  </si>
  <si>
    <t>วงเงินจัดสรร ปี 2566</t>
  </si>
  <si>
    <t>เพิ่ม/ลด</t>
  </si>
  <si>
    <t>บาท</t>
  </si>
  <si>
    <t>%</t>
  </si>
  <si>
    <t>ประมาณการค่าใช้จ่ายจริง รพ.สต. (ไม่รวมถ่ายโอน) และ รพ. ปี 2567</t>
  </si>
  <si>
    <t>รพ.สต. คชจ ปี 66</t>
  </si>
  <si>
    <t>ค่าตอบแทน รพ.สต.ถ่ายโอน ปี 67</t>
  </si>
  <si>
    <t>หน่วยบริการแม่ข่าย</t>
  </si>
  <si>
    <t>หน่วยบริการข่าย</t>
  </si>
  <si>
    <t>จำนวนประชากร</t>
  </si>
  <si>
    <t>รพ.สต.</t>
  </si>
  <si>
    <t>รพท.เลย</t>
  </si>
  <si>
    <t>บ้านโพนป่าแดง</t>
  </si>
  <si>
    <t>M</t>
  </si>
  <si>
    <t>บ้านนาอาน</t>
  </si>
  <si>
    <t>บ้านขอนแก่น</t>
  </si>
  <si>
    <t>S</t>
  </si>
  <si>
    <t>บ้านเพีย</t>
  </si>
  <si>
    <t>บ้านสูบ</t>
  </si>
  <si>
    <t>บ้านก้างปลา</t>
  </si>
  <si>
    <t>รพช.นาด้วง</t>
  </si>
  <si>
    <t>บ้านนาดอกคำ</t>
  </si>
  <si>
    <t>บ้านท่าสะอาด</t>
  </si>
  <si>
    <t>รพช.เชียงคาน</t>
  </si>
  <si>
    <t>บ้านนาป่าหนาด</t>
  </si>
  <si>
    <t>บ้านท่าบม</t>
  </si>
  <si>
    <t>บ้านหินตั้ง</t>
  </si>
  <si>
    <t>บ้านโสกใหม่</t>
  </si>
  <si>
    <t>รพช.ปากชม</t>
  </si>
  <si>
    <t>บ้านคอนสา</t>
  </si>
  <si>
    <t>บ้านห้วยอาลัย</t>
  </si>
  <si>
    <t>บ้านชมเจริญ</t>
  </si>
  <si>
    <t>รพร.ด่านซ้าย</t>
  </si>
  <si>
    <t>บ้านนาดี</t>
  </si>
  <si>
    <t>รพช.ภูเรือ</t>
  </si>
  <si>
    <t>บ้านร่องจิก</t>
  </si>
  <si>
    <t>รพช.ท่าลี่</t>
  </si>
  <si>
    <t>บ้านน้ำแคม</t>
  </si>
  <si>
    <t>บ้านโคกใหญ่</t>
  </si>
  <si>
    <t>รพช.วังสะพุง</t>
  </si>
  <si>
    <t>บ้านทรายขาว</t>
  </si>
  <si>
    <t>บ้านโคกมน</t>
  </si>
  <si>
    <t>บ้านโคกขมิ้น</t>
  </si>
  <si>
    <t>บ้านโนนวังแท่น</t>
  </si>
  <si>
    <t>รพช.ภูกระดึง</t>
  </si>
  <si>
    <t>บ้านผานกเค้า</t>
  </si>
  <si>
    <t>บ้านห้วยส้มใต้</t>
  </si>
  <si>
    <t>รพช.ภูหลวง</t>
  </si>
  <si>
    <t>บ้านศรีอุบล</t>
  </si>
  <si>
    <t>รพช.ผาขาว</t>
  </si>
  <si>
    <t>พวยเด้ง</t>
  </si>
  <si>
    <t>โนนป่าซาง</t>
  </si>
  <si>
    <t>รพช.เอราวัณ</t>
  </si>
  <si>
    <t>บ้านหัวฝาย</t>
  </si>
  <si>
    <t>บ้านห้วยป่าน</t>
  </si>
  <si>
    <t>บ้านพรประเสริฐ</t>
  </si>
  <si>
    <t>หน่วยบริการลูกข่าย</t>
  </si>
  <si>
    <t>รพสต.บ้านนายอเหนือ</t>
  </si>
  <si>
    <t>รพสต.บ้านโพนงาม</t>
  </si>
  <si>
    <t>L</t>
  </si>
  <si>
    <t>รพสต.บ้านดอนแดง</t>
  </si>
  <si>
    <t>รพสต.บ้านนาฮี</t>
  </si>
  <si>
    <t>รพสต.บ้านบะหว้า</t>
  </si>
  <si>
    <t>คงเหลือค่าใช้จ่ายจริง รพ.สต. ไม่รวมถ่ายโอน ปี 67</t>
  </si>
  <si>
    <t>เหมาจ่าย รพ.
(ฉ.11 เดิม) หลังหัก รพ.สต.</t>
  </si>
  <si>
    <t>[5]</t>
  </si>
  <si>
    <t>ร่าง 1 ปรับเกลี่ย ปี 2567 ทอนส่วนตาม ค่าใช้จ่ายจริง โดยปรับเกลี่ย รพ.สต.ก่อน 100%</t>
  </si>
  <si>
    <t>เหมาจ่าย รพ. (ฉ.11)</t>
  </si>
  <si>
    <t>วงเงินได้รับจัดสรร ปี 2567 เขต 8 = 227,311,900 บาท</t>
  </si>
  <si>
    <t>ค่าตอบแทนให้ รพ.สต.</t>
  </si>
  <si>
    <t>เปรียบเทียบร่าง 1 (ทอนส่วนตามค่าใช้จ่ายจริงข้อมูลจาก กศภ.)  ปี 67 กับผลการปรับเกลี่ยปี 66</t>
  </si>
  <si>
    <t>ร่าง 2 ปรับเกลี่ย ปี 2567 ทอนส่วนตาม ผลการปรับเกลี่ยปี 66 โดยปรับเกลี่ย รพ.สต.ก่อน 100%</t>
  </si>
  <si>
    <t>% ได้รับเทียบกับ คชจ จริงของ รพ.</t>
  </si>
  <si>
    <t xml:space="preserve">รพ ฉ 11 </t>
  </si>
  <si>
    <t>รพ ฉ 12</t>
  </si>
  <si>
    <t>% เพิ่ม-ลด ของ รพ. จากปี 66</t>
  </si>
  <si>
    <t>ได้รับจัดสรรงวดที่ 1 ปี 67 ไปแล้ว</t>
  </si>
  <si>
    <t>คงเหลือปรับเกลี่ย ปี 67</t>
  </si>
  <si>
    <t>เปรียบเทียบร่าง 2  ปี 67 กับผลการปรับเกลี่ยปี 66</t>
  </si>
  <si>
    <t>% เพิ่ม-ลด รพ. จากปี 66</t>
  </si>
  <si>
    <t>[6]=4]+[5]</t>
  </si>
  <si>
    <t>[7]=[4]</t>
  </si>
  <si>
    <t>[8]</t>
  </si>
  <si>
    <t>[9]=[7]-[8]</t>
  </si>
  <si>
    <t>[10]=[1]-[9]</t>
  </si>
  <si>
    <t>[11]=[2]</t>
  </si>
  <si>
    <t>[12]=[9]+[10]+[11]</t>
  </si>
  <si>
    <t>[13]=[9]</t>
  </si>
  <si>
    <t>[14] = ทอนส่วนจาก [10]</t>
  </si>
  <si>
    <t>[15] = ทอนส่วนจาก [11]</t>
  </si>
  <si>
    <t>[16]=[13]+[14]+[15]</t>
  </si>
  <si>
    <t>[18]=([14]+[15])-[5]</t>
  </si>
  <si>
    <t>[19]=[16]-[6]</t>
  </si>
  <si>
    <t>[20]=[18]/[5]*100</t>
  </si>
  <si>
    <t>[21]=[14]/[10]*100</t>
  </si>
  <si>
    <t>[22]=[15]/[11]*100</t>
  </si>
  <si>
    <t>[23]</t>
  </si>
  <si>
    <t>[24]</t>
  </si>
  <si>
    <t>[25]</t>
  </si>
  <si>
    <t>[26]=[13]-[23]</t>
  </si>
  <si>
    <t>[27]=([14]+[15])-[24]</t>
  </si>
  <si>
    <t>[28]=[26]+[27]</t>
  </si>
  <si>
    <t>[14]=ทอนส่วน [5]</t>
  </si>
  <si>
    <t>ปี 2566</t>
  </si>
  <si>
    <t>ร่าง 1  ปรับเกลี่ย ปี 2567</t>
  </si>
  <si>
    <t>รพ.สต. 100%</t>
  </si>
  <si>
    <t>รวมได้รับปรับเกลี่ย</t>
  </si>
  <si>
    <t>เปรียบเทียบปี 2567-2566</t>
  </si>
  <si>
    <t>รวมเขต 8</t>
  </si>
  <si>
    <t xml:space="preserve">ร่าง 2  ปรับเกลี่ย ปี 2567 </t>
  </si>
  <si>
    <t>เปรียบเทียบ ร่าง 2 - ร่าง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</si>
</sst>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_(* #,##0.0_);_(* \(#,##0.0\);_(* &quot;-&quot;??_);_(@_)"/>
    <numFmt numFmtId="168" formatCode="#,##0.00_ ;[Red]\-#,##0.00\ "/>
    <numFmt numFmtId="169" formatCode="#,##0_ ;[Red]\-#,##0\ "/>
  </numFmts>
  <fonts count="7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22"/>
      <scheme val="minor"/>
    </font>
    <font>
      <sz val="10"/>
      <name val="Calibri"/>
      <family val="2"/>
      <charset val="222"/>
      <scheme val="minor"/>
    </font>
    <font>
      <b/>
      <sz val="10"/>
      <color theme="1"/>
      <name val="Calibri"/>
      <family val="2"/>
      <charset val="22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000000"/>
      <name val="Tahoma"/>
      <family val="2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FFFF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56"/>
      <color theme="0"/>
      <name val="Tahoma"/>
      <family val="2"/>
    </font>
    <font>
      <sz val="48"/>
      <color theme="1"/>
      <name val="Tahoma"/>
      <family val="2"/>
    </font>
    <font>
      <b/>
      <sz val="36"/>
      <color theme="0"/>
      <name val="Tahoma"/>
      <family val="2"/>
    </font>
    <font>
      <sz val="36"/>
      <color theme="0"/>
      <name val="Tahoma"/>
      <family val="2"/>
    </font>
    <font>
      <b/>
      <sz val="40"/>
      <name val="Tahoma"/>
      <family val="2"/>
    </font>
    <font>
      <b/>
      <sz val="36"/>
      <name val="Tahoma"/>
      <family val="2"/>
    </font>
    <font>
      <sz val="36"/>
      <color theme="1"/>
      <name val="Tahoma"/>
      <family val="2"/>
    </font>
    <font>
      <b/>
      <sz val="36"/>
      <color theme="1"/>
      <name val="Tahoma"/>
      <family val="2"/>
    </font>
    <font>
      <sz val="42"/>
      <color theme="1"/>
      <name val="Tahoma"/>
      <family val="2"/>
    </font>
    <font>
      <sz val="42"/>
      <color rgb="FF000000"/>
      <name val="Tahoma"/>
      <family val="2"/>
    </font>
    <font>
      <sz val="42"/>
      <color theme="1"/>
      <name val="Calibri"/>
      <family val="2"/>
      <scheme val="minor"/>
    </font>
    <font>
      <b/>
      <sz val="14"/>
      <color theme="1"/>
      <name val="TH SarabunPSK"/>
      <family val="2"/>
      <charset val="222"/>
    </font>
    <font>
      <b/>
      <sz val="28"/>
      <color theme="1"/>
      <name val="Tahoma"/>
      <family val="2"/>
    </font>
    <font>
      <b/>
      <sz val="56"/>
      <name val="Tahoma"/>
      <family val="2"/>
    </font>
    <font>
      <sz val="48"/>
      <name val="Calibri Light"/>
      <family val="2"/>
      <scheme val="major"/>
    </font>
    <font>
      <sz val="48"/>
      <color rgb="FF000000"/>
      <name val="Calibri Light"/>
      <family val="2"/>
      <scheme val="major"/>
    </font>
    <font>
      <b/>
      <sz val="48"/>
      <name val="Calibri Light"/>
      <family val="2"/>
      <scheme val="major"/>
    </font>
    <font>
      <sz val="48"/>
      <color theme="1"/>
      <name val="Calibri Light"/>
      <family val="2"/>
      <scheme val="major"/>
    </font>
    <font>
      <sz val="48"/>
      <color theme="0"/>
      <name val="Calibri Light"/>
      <family val="2"/>
      <scheme val="major"/>
    </font>
    <font>
      <sz val="48"/>
      <color theme="1"/>
      <name val="TH SarabunPSK"/>
      <family val="2"/>
      <charset val="222"/>
    </font>
    <font>
      <sz val="48"/>
      <color theme="1"/>
      <name val="Tahoma"/>
      <family val="2"/>
      <charset val="222"/>
    </font>
    <font>
      <sz val="48"/>
      <name val="Tahoma"/>
      <family val="2"/>
      <charset val="222"/>
    </font>
    <font>
      <sz val="28"/>
      <color theme="0"/>
      <name val="Tahoma"/>
      <family val="2"/>
      <charset val="222"/>
    </font>
    <font>
      <sz val="48"/>
      <name val="Calibri Light"/>
      <family val="2"/>
      <charset val="222"/>
      <scheme val="major"/>
    </font>
    <font>
      <sz val="48"/>
      <name val="Calibri"/>
      <family val="2"/>
      <charset val="222"/>
      <scheme val="minor"/>
    </font>
    <font>
      <sz val="48"/>
      <color theme="1"/>
      <name val="Calibri"/>
      <family val="2"/>
      <charset val="222"/>
      <scheme val="minor"/>
    </font>
    <font>
      <sz val="48"/>
      <color theme="1"/>
      <name val="Calibri Light"/>
      <family val="2"/>
      <charset val="222"/>
      <scheme val="major"/>
    </font>
    <font>
      <sz val="9"/>
      <color theme="1"/>
      <name val="Calibri Light"/>
      <family val="2"/>
      <scheme val="major"/>
    </font>
    <font>
      <sz val="9"/>
      <color rgb="FF000000"/>
      <name val="Calibri Light"/>
      <family val="2"/>
      <scheme val="major"/>
    </font>
    <font>
      <sz val="9"/>
      <color theme="0"/>
      <name val="Calibri Light"/>
      <family val="2"/>
      <scheme val="major"/>
    </font>
    <font>
      <b/>
      <u/>
      <sz val="11"/>
      <color theme="0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name val="Tahoma"/>
      <family val="2"/>
    </font>
    <font>
      <sz val="12"/>
      <color theme="1"/>
      <name val="Tahoma"/>
      <family val="2"/>
    </font>
    <font>
      <b/>
      <sz val="12"/>
      <color theme="0"/>
      <name val="Tahoma"/>
      <family val="2"/>
    </font>
    <font>
      <sz val="12"/>
      <color theme="0"/>
      <name val="Tahoma"/>
      <family val="2"/>
    </font>
    <font>
      <b/>
      <sz val="12"/>
      <name val="Tahoma"/>
      <family val="2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b/>
      <sz val="11"/>
      <color theme="1"/>
      <name val="Tahoma"/>
      <family val="2"/>
    </font>
    <font>
      <b/>
      <sz val="9"/>
      <color theme="1"/>
      <name val="Tahoma"/>
      <family val="2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9"/>
      <color theme="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F2DD"/>
        <bgColor indexed="64"/>
      </patternFill>
    </fill>
    <fill>
      <patternFill patternType="solid">
        <fgColor rgb="FFF5DF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1ADAD6"/>
        <bgColor indexed="64"/>
      </patternFill>
    </fill>
    <fill>
      <patternFill patternType="solid">
        <fgColor rgb="FFC9FF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CF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theme="7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38">
    <xf numFmtId="0" fontId="0" fillId="0" borderId="0" xfId="0"/>
    <xf numFmtId="0" fontId="6" fillId="0" borderId="0" xfId="2" applyFont="1"/>
    <xf numFmtId="0" fontId="6" fillId="0" borderId="0" xfId="3" applyFont="1"/>
    <xf numFmtId="0" fontId="10" fillId="0" borderId="0" xfId="3" applyFont="1" applyAlignment="1">
      <alignment horizontal="center" vertical="center" wrapText="1"/>
    </xf>
    <xf numFmtId="43" fontId="6" fillId="0" borderId="0" xfId="4" applyFont="1"/>
    <xf numFmtId="43" fontId="6" fillId="0" borderId="0" xfId="3" applyNumberFormat="1" applyFont="1"/>
    <xf numFmtId="0" fontId="6" fillId="0" borderId="0" xfId="3" applyFont="1" applyAlignment="1">
      <alignment horizontal="center"/>
    </xf>
    <xf numFmtId="0" fontId="6" fillId="0" borderId="0" xfId="3" quotePrefix="1" applyFont="1" applyAlignment="1">
      <alignment horizontal="center"/>
    </xf>
    <xf numFmtId="165" fontId="6" fillId="0" borderId="0" xfId="4" applyNumberFormat="1" applyFont="1"/>
    <xf numFmtId="0" fontId="11" fillId="0" borderId="0" xfId="3" applyFont="1"/>
    <xf numFmtId="43" fontId="6" fillId="0" borderId="0" xfId="3" applyNumberFormat="1" applyFont="1" applyAlignment="1">
      <alignment horizontal="center"/>
    </xf>
    <xf numFmtId="43" fontId="12" fillId="0" borderId="0" xfId="3" applyNumberFormat="1" applyFont="1"/>
    <xf numFmtId="165" fontId="6" fillId="0" borderId="0" xfId="3" applyNumberFormat="1" applyFont="1" applyAlignment="1">
      <alignment horizontal="center"/>
    </xf>
    <xf numFmtId="10" fontId="6" fillId="0" borderId="0" xfId="5" applyNumberFormat="1" applyFont="1"/>
    <xf numFmtId="0" fontId="9" fillId="0" borderId="0" xfId="0" applyFont="1" applyProtection="1">
      <protection locked="0"/>
    </xf>
    <xf numFmtId="0" fontId="19" fillId="8" borderId="0" xfId="3" applyFont="1" applyFill="1" applyProtection="1">
      <protection locked="0"/>
    </xf>
    <xf numFmtId="0" fontId="19" fillId="9" borderId="0" xfId="3" applyFont="1" applyFill="1" applyProtection="1">
      <protection locked="0"/>
    </xf>
    <xf numFmtId="0" fontId="24" fillId="0" borderId="0" xfId="0" applyFont="1" applyProtection="1">
      <protection locked="0"/>
    </xf>
    <xf numFmtId="0" fontId="20" fillId="0" borderId="5" xfId="0" applyFont="1" applyBorder="1"/>
    <xf numFmtId="0" fontId="26" fillId="0" borderId="5" xfId="0" applyFont="1" applyBorder="1" applyAlignment="1">
      <alignment horizontal="center" vertical="center" wrapText="1"/>
    </xf>
    <xf numFmtId="1" fontId="20" fillId="0" borderId="5" xfId="0" applyNumberFormat="1" applyFont="1" applyBorder="1"/>
    <xf numFmtId="164" fontId="20" fillId="0" borderId="5" xfId="1" applyFont="1" applyFill="1" applyBorder="1" applyProtection="1"/>
    <xf numFmtId="0" fontId="27" fillId="16" borderId="0" xfId="0" applyFont="1" applyFill="1" applyProtection="1">
      <protection locked="0"/>
    </xf>
    <xf numFmtId="0" fontId="27" fillId="16" borderId="0" xfId="0" applyFont="1" applyFill="1" applyAlignment="1" applyProtection="1">
      <alignment horizontal="left"/>
      <protection locked="0"/>
    </xf>
    <xf numFmtId="0" fontId="22" fillId="16" borderId="0" xfId="0" applyFont="1" applyFill="1" applyProtection="1">
      <protection locked="0"/>
    </xf>
    <xf numFmtId="43" fontId="19" fillId="4" borderId="0" xfId="4" applyFont="1" applyFill="1" applyBorder="1" applyAlignment="1" applyProtection="1">
      <alignment horizontal="left"/>
      <protection locked="0"/>
    </xf>
    <xf numFmtId="0" fontId="19" fillId="0" borderId="0" xfId="0" applyFont="1"/>
    <xf numFmtId="0" fontId="19" fillId="2" borderId="0" xfId="0" applyFont="1" applyFill="1"/>
    <xf numFmtId="0" fontId="19" fillId="4" borderId="0" xfId="0" applyFont="1" applyFill="1"/>
    <xf numFmtId="0" fontId="19" fillId="4" borderId="0" xfId="6" applyFont="1" applyFill="1" applyAlignment="1"/>
    <xf numFmtId="0" fontId="19" fillId="0" borderId="0" xfId="6" applyFont="1" applyFill="1"/>
    <xf numFmtId="0" fontId="19" fillId="11" borderId="0" xfId="0" applyFont="1" applyFill="1"/>
    <xf numFmtId="0" fontId="28" fillId="20" borderId="0" xfId="0" applyFont="1" applyFill="1"/>
    <xf numFmtId="0" fontId="19" fillId="6" borderId="0" xfId="0" applyFont="1" applyFill="1"/>
    <xf numFmtId="0" fontId="28" fillId="3" borderId="0" xfId="0" applyFont="1" applyFill="1"/>
    <xf numFmtId="0" fontId="19" fillId="4" borderId="8" xfId="0" applyFont="1" applyFill="1" applyBorder="1"/>
    <xf numFmtId="0" fontId="19" fillId="4" borderId="9" xfId="0" applyFont="1" applyFill="1" applyBorder="1"/>
    <xf numFmtId="0" fontId="25" fillId="20" borderId="0" xfId="0" applyFont="1" applyFill="1"/>
    <xf numFmtId="0" fontId="20" fillId="18" borderId="5" xfId="0" applyFont="1" applyFill="1" applyBorder="1" applyAlignment="1" applyProtection="1">
      <alignment horizontal="center" vertical="center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165" fontId="23" fillId="4" borderId="0" xfId="1" applyNumberFormat="1" applyFont="1" applyFill="1"/>
    <xf numFmtId="165" fontId="23" fillId="8" borderId="0" xfId="0" applyNumberFormat="1" applyFont="1" applyFill="1"/>
    <xf numFmtId="165" fontId="23" fillId="9" borderId="0" xfId="4" applyNumberFormat="1" applyFont="1" applyFill="1"/>
    <xf numFmtId="0" fontId="13" fillId="10" borderId="0" xfId="0" applyFont="1" applyFill="1" applyAlignment="1">
      <alignment horizontal="center"/>
    </xf>
    <xf numFmtId="0" fontId="6" fillId="0" borderId="0" xfId="2" applyFont="1" applyAlignment="1">
      <alignment vertical="center"/>
    </xf>
    <xf numFmtId="0" fontId="31" fillId="0" borderId="0" xfId="2" applyFont="1" applyAlignment="1">
      <alignment vertical="center"/>
    </xf>
    <xf numFmtId="0" fontId="35" fillId="0" borderId="0" xfId="7" applyFont="1" applyAlignment="1">
      <alignment vertical="top" wrapText="1"/>
    </xf>
    <xf numFmtId="0" fontId="35" fillId="0" borderId="0" xfId="7" applyFont="1" applyAlignment="1">
      <alignment horizontal="left" vertical="top" wrapText="1"/>
    </xf>
    <xf numFmtId="0" fontId="36" fillId="10" borderId="0" xfId="7" applyFont="1" applyFill="1" applyProtection="1">
      <protection locked="0"/>
    </xf>
    <xf numFmtId="0" fontId="37" fillId="10" borderId="0" xfId="7" applyFont="1" applyFill="1" applyProtection="1">
      <protection locked="0"/>
    </xf>
    <xf numFmtId="0" fontId="37" fillId="10" borderId="0" xfId="7" applyFont="1" applyFill="1" applyAlignment="1" applyProtection="1">
      <alignment horizontal="center"/>
      <protection locked="0"/>
    </xf>
    <xf numFmtId="0" fontId="40" fillId="0" borderId="0" xfId="0" applyFont="1"/>
    <xf numFmtId="0" fontId="41" fillId="7" borderId="0" xfId="7" applyFont="1" applyFill="1" applyAlignment="1">
      <alignment horizontal="center" vertical="center"/>
    </xf>
    <xf numFmtId="166" fontId="41" fillId="19" borderId="5" xfId="8" applyNumberFormat="1" applyFont="1" applyFill="1" applyBorder="1" applyAlignment="1" applyProtection="1">
      <alignment horizontal="center" vertical="center" wrapText="1"/>
      <protection locked="0"/>
    </xf>
    <xf numFmtId="0" fontId="42" fillId="0" borderId="5" xfId="7" applyFont="1" applyBorder="1" applyAlignment="1">
      <alignment horizontal="center" vertical="center"/>
    </xf>
    <xf numFmtId="0" fontId="43" fillId="0" borderId="5" xfId="7" applyFont="1" applyBorder="1" applyAlignment="1">
      <alignment horizontal="center" vertical="center" wrapText="1"/>
    </xf>
    <xf numFmtId="0" fontId="42" fillId="0" borderId="5" xfId="7" applyFont="1" applyBorder="1" applyAlignment="1">
      <alignment vertical="center"/>
    </xf>
    <xf numFmtId="1" fontId="42" fillId="0" borderId="5" xfId="7" applyNumberFormat="1" applyFont="1" applyBorder="1" applyAlignment="1">
      <alignment horizontal="center" vertical="center"/>
    </xf>
    <xf numFmtId="0" fontId="42" fillId="0" borderId="5" xfId="7" applyFont="1" applyBorder="1" applyAlignment="1">
      <alignment horizontal="left" vertical="center"/>
    </xf>
    <xf numFmtId="43" fontId="42" fillId="0" borderId="5" xfId="8" applyFont="1" applyBorder="1" applyAlignment="1" applyProtection="1">
      <alignment vertical="center"/>
      <protection locked="0"/>
    </xf>
    <xf numFmtId="164" fontId="42" fillId="0" borderId="5" xfId="8" applyNumberFormat="1" applyFont="1" applyBorder="1" applyAlignment="1">
      <alignment vertical="center"/>
    </xf>
    <xf numFmtId="164" fontId="42" fillId="0" borderId="5" xfId="1" applyFont="1" applyBorder="1" applyAlignment="1">
      <alignment vertical="center"/>
    </xf>
    <xf numFmtId="0" fontId="44" fillId="0" borderId="0" xfId="0" applyFont="1" applyAlignment="1">
      <alignment vertical="center"/>
    </xf>
    <xf numFmtId="0" fontId="42" fillId="0" borderId="5" xfId="7" applyFont="1" applyBorder="1" applyAlignment="1">
      <alignment vertical="center" wrapText="1"/>
    </xf>
    <xf numFmtId="0" fontId="21" fillId="0" borderId="0" xfId="7" applyFont="1"/>
    <xf numFmtId="0" fontId="21" fillId="0" borderId="0" xfId="7" applyFont="1" applyAlignment="1">
      <alignment horizontal="center"/>
    </xf>
    <xf numFmtId="0" fontId="45" fillId="31" borderId="22" xfId="0" applyFont="1" applyFill="1" applyBorder="1"/>
    <xf numFmtId="0" fontId="45" fillId="0" borderId="0" xfId="0" applyFont="1"/>
    <xf numFmtId="168" fontId="0" fillId="0" borderId="0" xfId="0" applyNumberFormat="1"/>
    <xf numFmtId="0" fontId="45" fillId="0" borderId="22" xfId="0" applyFont="1" applyBorder="1"/>
    <xf numFmtId="0" fontId="45" fillId="31" borderId="23" xfId="0" applyFont="1" applyFill="1" applyBorder="1"/>
    <xf numFmtId="168" fontId="45" fillId="31" borderId="23" xfId="0" applyNumberFormat="1" applyFont="1" applyFill="1" applyBorder="1"/>
    <xf numFmtId="166" fontId="41" fillId="19" borderId="5" xfId="1" applyNumberFormat="1" applyFont="1" applyFill="1" applyBorder="1" applyAlignment="1" applyProtection="1">
      <alignment horizontal="center" vertical="center" wrapText="1"/>
      <protection locked="0"/>
    </xf>
    <xf numFmtId="166" fontId="42" fillId="0" borderId="5" xfId="1" applyNumberFormat="1" applyFont="1" applyBorder="1" applyAlignment="1">
      <alignment horizontal="left" vertical="center"/>
    </xf>
    <xf numFmtId="166" fontId="21" fillId="0" borderId="0" xfId="1" applyNumberFormat="1" applyFont="1" applyAlignment="1">
      <alignment horizontal="center"/>
    </xf>
    <xf numFmtId="166" fontId="41" fillId="7" borderId="4" xfId="1" applyNumberFormat="1" applyFont="1" applyFill="1" applyBorder="1" applyAlignment="1">
      <alignment horizontal="center" vertical="center" wrapText="1"/>
    </xf>
    <xf numFmtId="165" fontId="41" fillId="26" borderId="6" xfId="4" applyNumberFormat="1" applyFont="1" applyFill="1" applyBorder="1" applyAlignment="1" applyProtection="1">
      <alignment horizontal="center" vertical="center" wrapText="1"/>
      <protection locked="0"/>
    </xf>
    <xf numFmtId="166" fontId="41" fillId="26" borderId="6" xfId="8" applyNumberFormat="1" applyFont="1" applyFill="1" applyBorder="1" applyAlignment="1" applyProtection="1">
      <alignment horizontal="center" vertical="center" wrapText="1"/>
      <protection locked="0"/>
    </xf>
    <xf numFmtId="166" fontId="41" fillId="30" borderId="6" xfId="8" applyNumberFormat="1" applyFont="1" applyFill="1" applyBorder="1" applyAlignment="1" applyProtection="1">
      <alignment horizontal="center" vertical="center" wrapText="1"/>
      <protection locked="0"/>
    </xf>
    <xf numFmtId="166" fontId="41" fillId="17" borderId="6" xfId="8" applyNumberFormat="1" applyFont="1" applyFill="1" applyBorder="1" applyAlignment="1" applyProtection="1">
      <alignment horizontal="center" vertical="center" wrapText="1"/>
      <protection locked="0"/>
    </xf>
    <xf numFmtId="166" fontId="46" fillId="0" borderId="17" xfId="1" applyNumberFormat="1" applyFont="1" applyBorder="1" applyAlignment="1">
      <alignment vertical="center"/>
    </xf>
    <xf numFmtId="166" fontId="46" fillId="0" borderId="18" xfId="1" applyNumberFormat="1" applyFont="1" applyBorder="1" applyAlignment="1">
      <alignment vertical="center"/>
    </xf>
    <xf numFmtId="166" fontId="46" fillId="0" borderId="19" xfId="1" applyNumberFormat="1" applyFont="1" applyBorder="1" applyAlignment="1">
      <alignment vertical="center"/>
    </xf>
    <xf numFmtId="0" fontId="47" fillId="0" borderId="0" xfId="7" applyFont="1" applyAlignment="1" applyProtection="1">
      <alignment horizontal="center" vertical="center"/>
      <protection locked="0"/>
    </xf>
    <xf numFmtId="0" fontId="4" fillId="0" borderId="0" xfId="0" applyFont="1"/>
    <xf numFmtId="0" fontId="48" fillId="0" borderId="0" xfId="7" applyFont="1" applyAlignment="1" applyProtection="1">
      <alignment horizontal="left" vertical="center"/>
      <protection locked="0"/>
    </xf>
    <xf numFmtId="0" fontId="49" fillId="33" borderId="24" xfId="0" applyFont="1" applyFill="1" applyBorder="1"/>
    <xf numFmtId="0" fontId="48" fillId="33" borderId="24" xfId="0" applyFont="1" applyFill="1" applyBorder="1" applyAlignment="1">
      <alignment horizontal="left"/>
    </xf>
    <xf numFmtId="0" fontId="49" fillId="0" borderId="24" xfId="0" applyFont="1" applyBorder="1"/>
    <xf numFmtId="0" fontId="51" fillId="0" borderId="0" xfId="0" applyFont="1"/>
    <xf numFmtId="0" fontId="50" fillId="0" borderId="0" xfId="7" applyFont="1" applyAlignment="1" applyProtection="1">
      <alignment horizontal="center" vertical="center"/>
      <protection locked="0"/>
    </xf>
    <xf numFmtId="0" fontId="48" fillId="0" borderId="0" xfId="0" applyFont="1"/>
    <xf numFmtId="0" fontId="48" fillId="0" borderId="0" xfId="7" applyFont="1" applyAlignment="1" applyProtection="1">
      <alignment horizontal="center" vertical="center"/>
      <protection locked="0"/>
    </xf>
    <xf numFmtId="0" fontId="52" fillId="0" borderId="0" xfId="7" applyFont="1" applyAlignment="1" applyProtection="1">
      <alignment horizontal="center" vertical="center"/>
      <protection locked="0"/>
    </xf>
    <xf numFmtId="0" fontId="49" fillId="0" borderId="0" xfId="0" applyFont="1"/>
    <xf numFmtId="0" fontId="48" fillId="0" borderId="0" xfId="7" applyFont="1" applyAlignment="1" applyProtection="1">
      <alignment vertical="center"/>
      <protection locked="0"/>
    </xf>
    <xf numFmtId="0" fontId="49" fillId="33" borderId="24" xfId="0" applyFont="1" applyFill="1" applyBorder="1" applyAlignment="1">
      <alignment vertical="center"/>
    </xf>
    <xf numFmtId="0" fontId="56" fillId="10" borderId="0" xfId="7" applyFont="1" applyFill="1" applyAlignment="1" applyProtection="1">
      <alignment horizontal="left"/>
      <protection locked="0"/>
    </xf>
    <xf numFmtId="0" fontId="57" fillId="0" borderId="0" xfId="7" applyFont="1" applyAlignment="1" applyProtection="1">
      <alignment horizontal="left" vertical="center"/>
      <protection locked="0"/>
    </xf>
    <xf numFmtId="0" fontId="55" fillId="0" borderId="0" xfId="7" applyFont="1" applyAlignment="1" applyProtection="1">
      <alignment horizontal="center" vertical="center"/>
      <protection locked="0"/>
    </xf>
    <xf numFmtId="0" fontId="58" fillId="0" borderId="0" xfId="0" applyFont="1"/>
    <xf numFmtId="166" fontId="55" fillId="0" borderId="0" xfId="1" applyNumberFormat="1" applyFont="1" applyAlignment="1" applyProtection="1">
      <alignment horizontal="center" vertical="center"/>
      <protection locked="0"/>
    </xf>
    <xf numFmtId="0" fontId="54" fillId="0" borderId="0" xfId="7" applyFont="1" applyAlignment="1">
      <alignment vertical="top"/>
    </xf>
    <xf numFmtId="0" fontId="54" fillId="0" borderId="0" xfId="7" applyFont="1" applyAlignment="1">
      <alignment vertical="top" wrapText="1"/>
    </xf>
    <xf numFmtId="166" fontId="53" fillId="10" borderId="0" xfId="8" applyNumberFormat="1" applyFont="1" applyFill="1"/>
    <xf numFmtId="0" fontId="59" fillId="0" borderId="0" xfId="0" applyFont="1"/>
    <xf numFmtId="0" fontId="60" fillId="0" borderId="0" xfId="7" applyFont="1" applyAlignment="1">
      <alignment horizontal="left" vertical="top"/>
    </xf>
    <xf numFmtId="0" fontId="50" fillId="4" borderId="0" xfId="7" applyFont="1" applyFill="1" applyAlignment="1" applyProtection="1">
      <alignment horizontal="left" vertical="center"/>
      <protection locked="0"/>
    </xf>
    <xf numFmtId="0" fontId="50" fillId="4" borderId="0" xfId="7" applyFont="1" applyFill="1" applyAlignment="1" applyProtection="1">
      <alignment horizontal="center" vertical="center"/>
      <protection locked="0"/>
    </xf>
    <xf numFmtId="0" fontId="48" fillId="4" borderId="0" xfId="0" applyFont="1" applyFill="1"/>
    <xf numFmtId="0" fontId="52" fillId="4" borderId="0" xfId="7" applyFont="1" applyFill="1" applyAlignment="1" applyProtection="1">
      <alignment horizontal="center" vertical="center"/>
      <protection locked="0"/>
    </xf>
    <xf numFmtId="0" fontId="51" fillId="4" borderId="0" xfId="0" applyFont="1" applyFill="1"/>
    <xf numFmtId="167" fontId="20" fillId="0" borderId="5" xfId="1" applyNumberFormat="1" applyFont="1" applyBorder="1"/>
    <xf numFmtId="0" fontId="24" fillId="28" borderId="5" xfId="0" applyFont="1" applyFill="1" applyBorder="1" applyAlignment="1">
      <alignment horizontal="center" vertical="center"/>
    </xf>
    <xf numFmtId="166" fontId="24" fillId="26" borderId="5" xfId="1" applyNumberFormat="1" applyFont="1" applyFill="1" applyBorder="1"/>
    <xf numFmtId="0" fontId="24" fillId="6" borderId="5" xfId="0" applyFont="1" applyFill="1" applyBorder="1" applyAlignment="1">
      <alignment horizontal="center" wrapText="1"/>
    </xf>
    <xf numFmtId="0" fontId="24" fillId="6" borderId="5" xfId="0" applyFont="1" applyFill="1" applyBorder="1" applyAlignment="1">
      <alignment horizontal="center"/>
    </xf>
    <xf numFmtId="166" fontId="61" fillId="0" borderId="5" xfId="1" applyNumberFormat="1" applyFont="1" applyBorder="1"/>
    <xf numFmtId="0" fontId="9" fillId="0" borderId="5" xfId="3" quotePrefix="1" applyFont="1" applyBorder="1" applyAlignment="1">
      <alignment horizontal="center" vertical="center" wrapText="1"/>
    </xf>
    <xf numFmtId="0" fontId="9" fillId="0" borderId="5" xfId="1" quotePrefix="1" applyNumberFormat="1" applyFont="1" applyFill="1" applyBorder="1" applyAlignment="1">
      <alignment horizontal="center" vertical="center"/>
    </xf>
    <xf numFmtId="166" fontId="9" fillId="0" borderId="5" xfId="1" applyNumberFormat="1" applyFont="1" applyFill="1" applyBorder="1"/>
    <xf numFmtId="166" fontId="9" fillId="0" borderId="5" xfId="1" quotePrefix="1" applyNumberFormat="1" applyFont="1" applyFill="1" applyBorder="1" applyAlignment="1">
      <alignment horizontal="center"/>
    </xf>
    <xf numFmtId="0" fontId="6" fillId="28" borderId="5" xfId="2" applyFont="1" applyFill="1" applyBorder="1" applyAlignment="1">
      <alignment horizontal="center"/>
    </xf>
    <xf numFmtId="166" fontId="6" fillId="28" borderId="5" xfId="1" applyNumberFormat="1" applyFont="1" applyFill="1" applyBorder="1"/>
    <xf numFmtId="166" fontId="9" fillId="28" borderId="5" xfId="1" applyNumberFormat="1" applyFont="1" applyFill="1" applyBorder="1"/>
    <xf numFmtId="166" fontId="6" fillId="28" borderId="5" xfId="3" applyNumberFormat="1" applyFont="1" applyFill="1" applyBorder="1"/>
    <xf numFmtId="0" fontId="6" fillId="28" borderId="5" xfId="2" applyFont="1" applyFill="1" applyBorder="1" applyAlignment="1">
      <alignment horizontal="center" vertical="center"/>
    </xf>
    <xf numFmtId="165" fontId="8" fillId="28" borderId="5" xfId="1" applyNumberFormat="1" applyFont="1" applyFill="1" applyBorder="1" applyAlignment="1">
      <alignment horizontal="center" vertical="center" wrapText="1"/>
    </xf>
    <xf numFmtId="166" fontId="9" fillId="28" borderId="5" xfId="1" applyNumberFormat="1" applyFont="1" applyFill="1" applyBorder="1" applyAlignment="1">
      <alignment vertical="center" wrapText="1"/>
    </xf>
    <xf numFmtId="166" fontId="6" fillId="21" borderId="5" xfId="3" applyNumberFormat="1" applyFont="1" applyFill="1" applyBorder="1"/>
    <xf numFmtId="166" fontId="6" fillId="15" borderId="5" xfId="1" applyNumberFormat="1" applyFont="1" applyFill="1" applyBorder="1"/>
    <xf numFmtId="0" fontId="64" fillId="20" borderId="5" xfId="6" applyFont="1" applyFill="1" applyBorder="1" applyAlignment="1">
      <alignment horizontal="center" vertical="center" wrapText="1"/>
    </xf>
    <xf numFmtId="0" fontId="65" fillId="4" borderId="0" xfId="6" applyFont="1" applyFill="1" applyAlignment="1"/>
    <xf numFmtId="166" fontId="20" fillId="0" borderId="5" xfId="1" applyNumberFormat="1" applyFont="1" applyBorder="1" applyProtection="1"/>
    <xf numFmtId="165" fontId="61" fillId="10" borderId="5" xfId="1" applyNumberFormat="1" applyFont="1" applyFill="1" applyBorder="1" applyAlignment="1" applyProtection="1"/>
    <xf numFmtId="166" fontId="9" fillId="0" borderId="0" xfId="1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10" borderId="0" xfId="0" applyFill="1" applyProtection="1">
      <protection locked="0"/>
    </xf>
    <xf numFmtId="166" fontId="9" fillId="4" borderId="0" xfId="1" applyNumberFormat="1" applyFont="1" applyFill="1" applyAlignment="1" applyProtection="1">
      <alignment horizontal="left"/>
      <protection locked="0"/>
    </xf>
    <xf numFmtId="166" fontId="18" fillId="4" borderId="0" xfId="6" applyNumberFormat="1" applyFill="1" applyAlignment="1" applyProtection="1">
      <alignment horizontal="left"/>
      <protection locked="0"/>
    </xf>
    <xf numFmtId="0" fontId="3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33" fillId="29" borderId="0" xfId="0" applyFont="1" applyFill="1" applyProtection="1">
      <protection locked="0"/>
    </xf>
    <xf numFmtId="0" fontId="9" fillId="23" borderId="0" xfId="0" applyFont="1" applyFill="1" applyAlignment="1" applyProtection="1">
      <alignment horizontal="center"/>
      <protection locked="0"/>
    </xf>
    <xf numFmtId="166" fontId="9" fillId="18" borderId="0" xfId="1" applyNumberFormat="1" applyFont="1" applyFill="1" applyAlignment="1" applyProtection="1">
      <alignment horizontal="left"/>
      <protection locked="0"/>
    </xf>
    <xf numFmtId="166" fontId="9" fillId="6" borderId="0" xfId="1" applyNumberFormat="1" applyFont="1" applyFill="1" applyAlignment="1" applyProtection="1">
      <alignment horizontal="left"/>
      <protection locked="0"/>
    </xf>
    <xf numFmtId="166" fontId="18" fillId="6" borderId="0" xfId="6" applyNumberFormat="1" applyFill="1" applyAlignment="1" applyProtection="1">
      <alignment horizontal="left"/>
      <protection locked="0"/>
    </xf>
    <xf numFmtId="0" fontId="14" fillId="14" borderId="0" xfId="0" applyFont="1" applyFill="1" applyProtection="1">
      <protection locked="0"/>
    </xf>
    <xf numFmtId="0" fontId="25" fillId="14" borderId="0" xfId="0" applyFont="1" applyFill="1" applyAlignment="1" applyProtection="1">
      <alignment horizontal="center"/>
      <protection locked="0"/>
    </xf>
    <xf numFmtId="166" fontId="9" fillId="22" borderId="1" xfId="1" applyNumberFormat="1" applyFont="1" applyFill="1" applyBorder="1" applyAlignment="1" applyProtection="1">
      <alignment horizontal="left"/>
      <protection locked="0"/>
    </xf>
    <xf numFmtId="166" fontId="9" fillId="22" borderId="7" xfId="1" applyNumberFormat="1" applyFont="1" applyFill="1" applyBorder="1" applyAlignment="1" applyProtection="1">
      <alignment horizontal="left"/>
      <protection locked="0"/>
    </xf>
    <xf numFmtId="166" fontId="9" fillId="22" borderId="20" xfId="1" applyNumberFormat="1" applyFont="1" applyFill="1" applyBorder="1" applyAlignment="1" applyProtection="1">
      <alignment horizontal="left"/>
      <protection locked="0"/>
    </xf>
    <xf numFmtId="166" fontId="61" fillId="0" borderId="5" xfId="1" applyNumberFormat="1" applyFont="1" applyBorder="1" applyAlignment="1" applyProtection="1">
      <protection locked="0"/>
    </xf>
    <xf numFmtId="0" fontId="61" fillId="7" borderId="5" xfId="0" applyFont="1" applyFill="1" applyBorder="1" applyAlignment="1" applyProtection="1">
      <alignment vertical="center"/>
      <protection locked="0"/>
    </xf>
    <xf numFmtId="0" fontId="61" fillId="5" borderId="5" xfId="0" applyFont="1" applyFill="1" applyBorder="1" applyAlignment="1" applyProtection="1">
      <alignment vertical="center" wrapText="1"/>
      <protection locked="0"/>
    </xf>
    <xf numFmtId="0" fontId="61" fillId="12" borderId="5" xfId="0" applyFont="1" applyFill="1" applyBorder="1" applyAlignment="1" applyProtection="1">
      <alignment vertical="center" wrapText="1"/>
      <protection locked="0"/>
    </xf>
    <xf numFmtId="0" fontId="61" fillId="13" borderId="5" xfId="0" applyFont="1" applyFill="1" applyBorder="1" applyAlignment="1" applyProtection="1">
      <alignment vertical="center" wrapText="1"/>
      <protection locked="0"/>
    </xf>
    <xf numFmtId="0" fontId="9" fillId="0" borderId="2" xfId="1" applyNumberFormat="1" applyFont="1" applyBorder="1" applyAlignment="1" applyProtection="1">
      <alignment horizontal="left"/>
      <protection locked="0"/>
    </xf>
    <xf numFmtId="166" fontId="9" fillId="0" borderId="5" xfId="1" applyNumberFormat="1" applyFont="1" applyBorder="1" applyAlignment="1" applyProtection="1">
      <alignment horizontal="left"/>
      <protection locked="0"/>
    </xf>
    <xf numFmtId="166" fontId="9" fillId="0" borderId="21" xfId="1" applyNumberFormat="1" applyFont="1" applyBorder="1" applyAlignment="1" applyProtection="1">
      <alignment horizontal="left"/>
      <protection locked="0"/>
    </xf>
    <xf numFmtId="0" fontId="61" fillId="10" borderId="5" xfId="0" applyFont="1" applyFill="1" applyBorder="1" applyProtection="1">
      <protection locked="0"/>
    </xf>
    <xf numFmtId="0" fontId="62" fillId="10" borderId="5" xfId="0" applyFont="1" applyFill="1" applyBorder="1" applyAlignment="1" applyProtection="1">
      <alignment vertical="center" wrapText="1"/>
      <protection locked="0"/>
    </xf>
    <xf numFmtId="1" fontId="61" fillId="10" borderId="5" xfId="0" applyNumberFormat="1" applyFont="1" applyFill="1" applyBorder="1" applyProtection="1">
      <protection locked="0"/>
    </xf>
    <xf numFmtId="165" fontId="63" fillId="29" borderId="5" xfId="1" applyNumberFormat="1" applyFont="1" applyFill="1" applyBorder="1" applyAlignment="1" applyProtection="1">
      <protection locked="0"/>
    </xf>
    <xf numFmtId="0" fontId="61" fillId="0" borderId="5" xfId="0" applyFont="1" applyBorder="1" applyProtection="1">
      <protection locked="0"/>
    </xf>
    <xf numFmtId="0" fontId="34" fillId="16" borderId="0" xfId="7" applyFont="1" applyFill="1" applyAlignment="1" applyProtection="1">
      <alignment horizontal="center" vertical="center"/>
      <protection locked="0"/>
    </xf>
    <xf numFmtId="166" fontId="39" fillId="30" borderId="0" xfId="8" applyNumberFormat="1" applyFont="1" applyFill="1" applyBorder="1" applyAlignment="1" applyProtection="1">
      <alignment horizontal="center" vertical="center"/>
      <protection locked="0"/>
    </xf>
    <xf numFmtId="166" fontId="35" fillId="0" borderId="16" xfId="1" applyNumberFormat="1" applyFont="1" applyBorder="1" applyAlignment="1">
      <alignment horizontal="center" vertical="top" wrapText="1"/>
    </xf>
    <xf numFmtId="0" fontId="9" fillId="4" borderId="5" xfId="1" quotePrefix="1" applyNumberFormat="1" applyFont="1" applyFill="1" applyBorder="1" applyAlignment="1">
      <alignment horizontal="center" vertical="center"/>
    </xf>
    <xf numFmtId="166" fontId="6" fillId="4" borderId="5" xfId="1" applyNumberFormat="1" applyFont="1" applyFill="1" applyBorder="1"/>
    <xf numFmtId="166" fontId="9" fillId="4" borderId="5" xfId="1" quotePrefix="1" applyNumberFormat="1" applyFont="1" applyFill="1" applyBorder="1" applyAlignment="1">
      <alignment horizontal="center"/>
    </xf>
    <xf numFmtId="166" fontId="6" fillId="4" borderId="5" xfId="3" applyNumberFormat="1" applyFont="1" applyFill="1" applyBorder="1"/>
    <xf numFmtId="166" fontId="61" fillId="0" borderId="5" xfId="1" applyNumberFormat="1" applyFont="1" applyBorder="1" applyAlignment="1" applyProtection="1">
      <alignment vertical="center"/>
      <protection locked="0"/>
    </xf>
    <xf numFmtId="0" fontId="66" fillId="34" borderId="5" xfId="0" applyFont="1" applyFill="1" applyBorder="1" applyAlignment="1">
      <alignment horizontal="center" vertical="center" wrapText="1"/>
    </xf>
    <xf numFmtId="168" fontId="6" fillId="0" borderId="5" xfId="4" applyNumberFormat="1" applyFont="1" applyBorder="1"/>
    <xf numFmtId="10" fontId="6" fillId="0" borderId="5" xfId="9" applyNumberFormat="1" applyFont="1" applyBorder="1"/>
    <xf numFmtId="168" fontId="6" fillId="4" borderId="5" xfId="4" applyNumberFormat="1" applyFont="1" applyFill="1" applyBorder="1"/>
    <xf numFmtId="10" fontId="6" fillId="4" borderId="5" xfId="9" applyNumberFormat="1" applyFont="1" applyFill="1" applyBorder="1"/>
    <xf numFmtId="168" fontId="6" fillId="28" borderId="5" xfId="2" applyNumberFormat="1" applyFont="1" applyFill="1" applyBorder="1"/>
    <xf numFmtId="10" fontId="6" fillId="28" borderId="5" xfId="9" applyNumberFormat="1" applyFont="1" applyFill="1" applyBorder="1"/>
    <xf numFmtId="0" fontId="67" fillId="0" borderId="0" xfId="7" applyFont="1" applyAlignment="1">
      <alignment vertical="top" wrapText="1"/>
    </xf>
    <xf numFmtId="0" fontId="67" fillId="0" borderId="0" xfId="7" applyFont="1" applyAlignment="1">
      <alignment horizontal="left" vertical="top" wrapText="1"/>
    </xf>
    <xf numFmtId="0" fontId="68" fillId="10" borderId="0" xfId="7" applyFont="1" applyFill="1" applyProtection="1">
      <protection locked="0"/>
    </xf>
    <xf numFmtId="0" fontId="69" fillId="10" borderId="0" xfId="7" applyFont="1" applyFill="1" applyProtection="1">
      <protection locked="0"/>
    </xf>
    <xf numFmtId="0" fontId="69" fillId="10" borderId="0" xfId="7" applyFont="1" applyFill="1" applyAlignment="1" applyProtection="1">
      <alignment horizontal="center"/>
      <protection locked="0"/>
    </xf>
    <xf numFmtId="0" fontId="67" fillId="0" borderId="0" xfId="0" applyFont="1"/>
    <xf numFmtId="0" fontId="71" fillId="7" borderId="0" xfId="7" applyFont="1" applyFill="1" applyAlignment="1">
      <alignment horizontal="center" vertical="center"/>
    </xf>
    <xf numFmtId="166" fontId="71" fillId="0" borderId="17" xfId="1" applyNumberFormat="1" applyFont="1" applyBorder="1" applyAlignment="1">
      <alignment vertical="center"/>
    </xf>
    <xf numFmtId="166" fontId="71" fillId="0" borderId="18" xfId="1" applyNumberFormat="1" applyFont="1" applyBorder="1" applyAlignment="1">
      <alignment vertical="center"/>
    </xf>
    <xf numFmtId="166" fontId="71" fillId="7" borderId="4" xfId="1" applyNumberFormat="1" applyFont="1" applyFill="1" applyBorder="1" applyAlignment="1">
      <alignment horizontal="center" vertical="center" wrapText="1"/>
    </xf>
    <xf numFmtId="166" fontId="71" fillId="19" borderId="5" xfId="1" applyNumberFormat="1" applyFont="1" applyFill="1" applyBorder="1" applyAlignment="1" applyProtection="1">
      <alignment horizontal="center" vertical="center" wrapText="1"/>
      <protection locked="0"/>
    </xf>
    <xf numFmtId="0" fontId="67" fillId="0" borderId="5" xfId="7" applyFont="1" applyBorder="1" applyAlignment="1">
      <alignment horizontal="center" vertical="center"/>
    </xf>
    <xf numFmtId="0" fontId="72" fillId="0" borderId="5" xfId="7" applyFont="1" applyBorder="1" applyAlignment="1">
      <alignment horizontal="center" vertical="center" wrapText="1"/>
    </xf>
    <xf numFmtId="0" fontId="67" fillId="0" borderId="5" xfId="7" applyFont="1" applyBorder="1" applyAlignment="1">
      <alignment vertical="center"/>
    </xf>
    <xf numFmtId="1" fontId="67" fillId="0" borderId="5" xfId="7" applyNumberFormat="1" applyFont="1" applyBorder="1" applyAlignment="1">
      <alignment horizontal="center" vertical="center"/>
    </xf>
    <xf numFmtId="0" fontId="67" fillId="0" borderId="5" xfId="7" applyFont="1" applyBorder="1" applyAlignment="1">
      <alignment horizontal="left" vertical="center"/>
    </xf>
    <xf numFmtId="166" fontId="67" fillId="0" borderId="5" xfId="1" applyNumberFormat="1" applyFont="1" applyBorder="1" applyAlignment="1">
      <alignment horizontal="left" vertical="center"/>
    </xf>
    <xf numFmtId="0" fontId="67" fillId="0" borderId="5" xfId="7" applyFont="1" applyBorder="1" applyAlignment="1">
      <alignment vertical="center" wrapText="1"/>
    </xf>
    <xf numFmtId="166" fontId="71" fillId="26" borderId="6" xfId="1" applyNumberFormat="1" applyFont="1" applyFill="1" applyBorder="1" applyAlignment="1" applyProtection="1">
      <alignment horizontal="center" vertical="center" wrapText="1"/>
      <protection locked="0"/>
    </xf>
    <xf numFmtId="166" fontId="67" fillId="0" borderId="5" xfId="1" applyNumberFormat="1" applyFont="1" applyBorder="1" applyAlignment="1" applyProtection="1">
      <alignment vertical="center"/>
      <protection locked="0"/>
    </xf>
    <xf numFmtId="166" fontId="0" fillId="0" borderId="0" xfId="1" applyNumberFormat="1" applyFont="1"/>
    <xf numFmtId="0" fontId="0" fillId="0" borderId="0" xfId="0" applyAlignment="1">
      <alignment horizontal="center"/>
    </xf>
    <xf numFmtId="166" fontId="0" fillId="0" borderId="0" xfId="1" applyNumberFormat="1" applyFont="1" applyAlignment="1">
      <alignment horizontal="center"/>
    </xf>
    <xf numFmtId="166" fontId="67" fillId="0" borderId="0" xfId="0" applyNumberFormat="1" applyFont="1"/>
    <xf numFmtId="0" fontId="67" fillId="0" borderId="0" xfId="0" applyFont="1" applyAlignment="1">
      <alignment horizontal="center"/>
    </xf>
    <xf numFmtId="166" fontId="67" fillId="34" borderId="5" xfId="0" applyNumberFormat="1" applyFont="1" applyFill="1" applyBorder="1"/>
    <xf numFmtId="166" fontId="71" fillId="26" borderId="5" xfId="1" applyNumberFormat="1" applyFont="1" applyFill="1" applyBorder="1" applyAlignment="1" applyProtection="1">
      <alignment horizontal="center" vertical="center" wrapText="1"/>
      <protection locked="0"/>
    </xf>
    <xf numFmtId="0" fontId="71" fillId="22" borderId="5" xfId="0" applyFont="1" applyFill="1" applyBorder="1" applyAlignment="1">
      <alignment horizontal="center" vertical="top" wrapText="1"/>
    </xf>
    <xf numFmtId="166" fontId="71" fillId="7" borderId="5" xfId="1" applyNumberFormat="1" applyFont="1" applyFill="1" applyBorder="1" applyAlignment="1">
      <alignment horizontal="center" vertical="center" wrapText="1"/>
    </xf>
    <xf numFmtId="0" fontId="67" fillId="0" borderId="5" xfId="0" applyFont="1" applyBorder="1" applyAlignment="1">
      <alignment horizontal="center"/>
    </xf>
    <xf numFmtId="0" fontId="67" fillId="35" borderId="5" xfId="0" applyFont="1" applyFill="1" applyBorder="1" applyAlignment="1">
      <alignment horizontal="center"/>
    </xf>
    <xf numFmtId="166" fontId="71" fillId="35" borderId="5" xfId="0" applyNumberFormat="1" applyFont="1" applyFill="1" applyBorder="1" applyAlignment="1">
      <alignment horizontal="center"/>
    </xf>
    <xf numFmtId="0" fontId="71" fillId="35" borderId="5" xfId="0" applyFont="1" applyFill="1" applyBorder="1" applyAlignment="1">
      <alignment horizontal="center"/>
    </xf>
    <xf numFmtId="43" fontId="67" fillId="0" borderId="0" xfId="0" applyNumberFormat="1" applyFont="1"/>
    <xf numFmtId="0" fontId="67" fillId="0" borderId="0" xfId="7" applyFont="1"/>
    <xf numFmtId="0" fontId="69" fillId="10" borderId="0" xfId="7" applyFont="1" applyFill="1" applyAlignment="1" applyProtection="1">
      <alignment horizontal="left"/>
      <protection locked="0"/>
    </xf>
    <xf numFmtId="166" fontId="67" fillId="0" borderId="0" xfId="1" applyNumberFormat="1" applyFont="1" applyAlignment="1">
      <alignment vertical="center"/>
    </xf>
    <xf numFmtId="166" fontId="67" fillId="0" borderId="0" xfId="0" applyNumberFormat="1" applyFont="1" applyAlignment="1">
      <alignment vertical="center"/>
    </xf>
    <xf numFmtId="0" fontId="67" fillId="0" borderId="0" xfId="0" applyFont="1" applyAlignment="1">
      <alignment vertical="center"/>
    </xf>
    <xf numFmtId="166" fontId="67" fillId="0" borderId="0" xfId="1" applyNumberFormat="1" applyFont="1" applyFill="1" applyAlignment="1">
      <alignment vertical="center"/>
    </xf>
    <xf numFmtId="166" fontId="67" fillId="4" borderId="0" xfId="1" applyNumberFormat="1" applyFont="1" applyFill="1" applyAlignment="1">
      <alignment vertical="center"/>
    </xf>
    <xf numFmtId="0" fontId="67" fillId="0" borderId="0" xfId="7" applyFont="1" applyAlignment="1">
      <alignment horizontal="center"/>
    </xf>
    <xf numFmtId="166" fontId="67" fillId="0" borderId="0" xfId="1" applyNumberFormat="1" applyFont="1" applyAlignment="1">
      <alignment horizontal="center"/>
    </xf>
    <xf numFmtId="166" fontId="67" fillId="4" borderId="5" xfId="0" applyNumberFormat="1" applyFont="1" applyFill="1" applyBorder="1"/>
    <xf numFmtId="43" fontId="67" fillId="4" borderId="5" xfId="0" applyNumberFormat="1" applyFont="1" applyFill="1" applyBorder="1"/>
    <xf numFmtId="0" fontId="71" fillId="13" borderId="5" xfId="0" applyFont="1" applyFill="1" applyBorder="1" applyAlignment="1">
      <alignment horizontal="center" vertical="top" wrapText="1"/>
    </xf>
    <xf numFmtId="0" fontId="73" fillId="35" borderId="5" xfId="0" applyFont="1" applyFill="1" applyBorder="1" applyAlignment="1">
      <alignment horizontal="center"/>
    </xf>
    <xf numFmtId="166" fontId="67" fillId="0" borderId="5" xfId="0" applyNumberFormat="1" applyFont="1" applyBorder="1" applyAlignment="1">
      <alignment vertical="center"/>
    </xf>
    <xf numFmtId="43" fontId="67" fillId="0" borderId="5" xfId="0" applyNumberFormat="1" applyFont="1" applyBorder="1" applyAlignment="1">
      <alignment vertical="center"/>
    </xf>
    <xf numFmtId="169" fontId="67" fillId="4" borderId="5" xfId="0" applyNumberFormat="1" applyFont="1" applyFill="1" applyBorder="1"/>
    <xf numFmtId="0" fontId="71" fillId="36" borderId="5" xfId="0" applyFont="1" applyFill="1" applyBorder="1" applyAlignment="1">
      <alignment horizontal="center" vertical="top" wrapText="1"/>
    </xf>
    <xf numFmtId="168" fontId="67" fillId="0" borderId="5" xfId="1" applyNumberFormat="1" applyFont="1" applyBorder="1" applyAlignment="1">
      <alignment vertical="center"/>
    </xf>
    <xf numFmtId="168" fontId="67" fillId="0" borderId="5" xfId="0" applyNumberFormat="1" applyFont="1" applyBorder="1" applyAlignment="1">
      <alignment vertical="center"/>
    </xf>
    <xf numFmtId="10" fontId="67" fillId="0" borderId="5" xfId="9" applyNumberFormat="1" applyFont="1" applyBorder="1" applyAlignment="1">
      <alignment vertical="center"/>
    </xf>
    <xf numFmtId="166" fontId="71" fillId="36" borderId="5" xfId="1" applyNumberFormat="1" applyFont="1" applyFill="1" applyBorder="1" applyAlignment="1" applyProtection="1">
      <alignment horizontal="center" vertical="top" wrapText="1"/>
      <protection locked="0"/>
    </xf>
    <xf numFmtId="0" fontId="67" fillId="4" borderId="5" xfId="0" applyFont="1" applyFill="1" applyBorder="1"/>
    <xf numFmtId="0" fontId="74" fillId="13" borderId="5" xfId="0" applyFont="1" applyFill="1" applyBorder="1" applyAlignment="1">
      <alignment horizontal="center" vertical="top" wrapText="1"/>
    </xf>
    <xf numFmtId="164" fontId="67" fillId="0" borderId="0" xfId="1" applyFont="1"/>
    <xf numFmtId="167" fontId="67" fillId="0" borderId="0" xfId="1" applyNumberFormat="1" applyFont="1"/>
    <xf numFmtId="43" fontId="75" fillId="0" borderId="0" xfId="0" applyNumberFormat="1" applyFont="1"/>
    <xf numFmtId="10" fontId="67" fillId="25" borderId="5" xfId="9" applyNumberFormat="1" applyFont="1" applyFill="1" applyBorder="1" applyAlignment="1">
      <alignment vertical="center"/>
    </xf>
    <xf numFmtId="10" fontId="67" fillId="0" borderId="5" xfId="9" applyNumberFormat="1" applyFont="1" applyFill="1" applyBorder="1" applyAlignment="1">
      <alignment vertical="center"/>
    </xf>
    <xf numFmtId="164" fontId="67" fillId="4" borderId="5" xfId="1" applyFont="1" applyFill="1" applyBorder="1"/>
    <xf numFmtId="0" fontId="75" fillId="35" borderId="5" xfId="0" applyFont="1" applyFill="1" applyBorder="1" applyAlignment="1">
      <alignment horizontal="center"/>
    </xf>
    <xf numFmtId="0" fontId="74" fillId="35" borderId="5" xfId="0" applyFont="1" applyFill="1" applyBorder="1" applyAlignment="1">
      <alignment horizontal="center" vertical="top" wrapText="1"/>
    </xf>
    <xf numFmtId="164" fontId="71" fillId="6" borderId="5" xfId="1" applyFont="1" applyFill="1" applyBorder="1" applyAlignment="1">
      <alignment horizontal="center" vertical="top" wrapText="1"/>
    </xf>
    <xf numFmtId="164" fontId="71" fillId="6" borderId="5" xfId="1" applyFont="1" applyFill="1" applyBorder="1" applyAlignment="1">
      <alignment horizontal="center" vertical="top"/>
    </xf>
    <xf numFmtId="164" fontId="67" fillId="35" borderId="5" xfId="1" applyFont="1" applyFill="1" applyBorder="1" applyAlignment="1">
      <alignment horizontal="center"/>
    </xf>
    <xf numFmtId="164" fontId="67" fillId="0" borderId="5" xfId="1" applyFont="1" applyBorder="1"/>
    <xf numFmtId="164" fontId="67" fillId="0" borderId="5" xfId="1" applyFont="1" applyBorder="1" applyAlignment="1">
      <alignment vertical="center"/>
    </xf>
    <xf numFmtId="164" fontId="71" fillId="13" borderId="5" xfId="1" applyFont="1" applyFill="1" applyBorder="1" applyAlignment="1">
      <alignment horizontal="center" vertical="top" wrapText="1"/>
    </xf>
    <xf numFmtId="164" fontId="71" fillId="13" borderId="5" xfId="1" applyFont="1" applyFill="1" applyBorder="1" applyAlignment="1">
      <alignment horizontal="center" vertical="top"/>
    </xf>
    <xf numFmtId="164" fontId="71" fillId="0" borderId="0" xfId="1" applyFont="1"/>
    <xf numFmtId="0" fontId="28" fillId="3" borderId="0" xfId="0" applyFont="1" applyFill="1" applyAlignment="1">
      <alignment horizontal="left"/>
    </xf>
    <xf numFmtId="0" fontId="65" fillId="0" borderId="0" xfId="6" applyFont="1" applyFill="1"/>
    <xf numFmtId="0" fontId="19" fillId="6" borderId="0" xfId="0" applyFont="1" applyFill="1" applyAlignment="1">
      <alignment horizontal="left"/>
    </xf>
    <xf numFmtId="0" fontId="66" fillId="34" borderId="5" xfId="0" applyFont="1" applyFill="1" applyBorder="1" applyAlignment="1">
      <alignment horizontal="center" vertical="center" wrapText="1"/>
    </xf>
    <xf numFmtId="0" fontId="6" fillId="28" borderId="3" xfId="2" applyFont="1" applyFill="1" applyBorder="1" applyAlignment="1">
      <alignment horizontal="center" vertical="center"/>
    </xf>
    <xf numFmtId="0" fontId="6" fillId="28" borderId="6" xfId="2" applyFont="1" applyFill="1" applyBorder="1" applyAlignment="1">
      <alignment horizontal="center" vertical="center"/>
    </xf>
    <xf numFmtId="165" fontId="8" fillId="28" borderId="3" xfId="1" applyNumberFormat="1" applyFont="1" applyFill="1" applyBorder="1" applyAlignment="1">
      <alignment horizontal="center" vertical="center" wrapText="1"/>
    </xf>
    <xf numFmtId="165" fontId="8" fillId="28" borderId="6" xfId="1" applyNumberFormat="1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3" fillId="25" borderId="10" xfId="0" applyFont="1" applyFill="1" applyBorder="1" applyAlignment="1" applyProtection="1">
      <alignment horizontal="center" vertical="center" wrapText="1"/>
      <protection locked="0"/>
    </xf>
    <xf numFmtId="0" fontId="23" fillId="25" borderId="11" xfId="0" applyFont="1" applyFill="1" applyBorder="1" applyAlignment="1" applyProtection="1">
      <alignment horizontal="center" vertical="center" wrapText="1"/>
      <protection locked="0"/>
    </xf>
    <xf numFmtId="0" fontId="23" fillId="25" borderId="12" xfId="0" applyFont="1" applyFill="1" applyBorder="1" applyAlignment="1" applyProtection="1">
      <alignment horizontal="center" vertical="center" wrapText="1"/>
      <protection locked="0"/>
    </xf>
    <xf numFmtId="165" fontId="20" fillId="24" borderId="5" xfId="4" applyNumberFormat="1" applyFont="1" applyFill="1" applyBorder="1" applyAlignment="1" applyProtection="1">
      <alignment horizontal="center" vertical="top" wrapText="1"/>
      <protection locked="0"/>
    </xf>
    <xf numFmtId="0" fontId="23" fillId="15" borderId="10" xfId="0" applyFont="1" applyFill="1" applyBorder="1" applyAlignment="1" applyProtection="1">
      <alignment horizontal="center" vertical="center" wrapText="1"/>
      <protection locked="0"/>
    </xf>
    <xf numFmtId="0" fontId="23" fillId="15" borderId="11" xfId="0" applyFont="1" applyFill="1" applyBorder="1" applyAlignment="1" applyProtection="1">
      <alignment horizontal="center" vertical="center" wrapText="1"/>
      <protection locked="0"/>
    </xf>
    <xf numFmtId="0" fontId="23" fillId="15" borderId="12" xfId="0" applyFont="1" applyFill="1" applyBorder="1" applyAlignment="1" applyProtection="1">
      <alignment horizontal="center" vertical="center" wrapText="1"/>
      <protection locked="0"/>
    </xf>
    <xf numFmtId="165" fontId="20" fillId="19" borderId="5" xfId="4" applyNumberFormat="1" applyFont="1" applyFill="1" applyBorder="1" applyAlignment="1" applyProtection="1">
      <alignment horizontal="center" vertical="top" wrapText="1"/>
      <protection locked="0"/>
    </xf>
    <xf numFmtId="0" fontId="19" fillId="7" borderId="5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/>
    </xf>
    <xf numFmtId="0" fontId="20" fillId="7" borderId="6" xfId="0" applyFont="1" applyFill="1" applyBorder="1" applyAlignment="1">
      <alignment horizontal="center" vertical="center"/>
    </xf>
    <xf numFmtId="0" fontId="20" fillId="7" borderId="5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41" fillId="7" borderId="3" xfId="7" applyFont="1" applyFill="1" applyBorder="1" applyAlignment="1">
      <alignment horizontal="center" vertical="center" wrapText="1"/>
    </xf>
    <xf numFmtId="0" fontId="41" fillId="7" borderId="6" xfId="7" applyFont="1" applyFill="1" applyBorder="1" applyAlignment="1">
      <alignment horizontal="center" vertical="center" wrapText="1"/>
    </xf>
    <xf numFmtId="166" fontId="38" fillId="17" borderId="0" xfId="8" applyNumberFormat="1" applyFont="1" applyFill="1" applyBorder="1" applyAlignment="1" applyProtection="1">
      <alignment horizontal="center" vertical="center" wrapText="1"/>
      <protection locked="0"/>
    </xf>
    <xf numFmtId="166" fontId="38" fillId="17" borderId="15" xfId="8" applyNumberFormat="1" applyFont="1" applyFill="1" applyBorder="1" applyAlignment="1" applyProtection="1">
      <alignment horizontal="center" vertical="center" wrapText="1"/>
      <protection locked="0"/>
    </xf>
    <xf numFmtId="0" fontId="41" fillId="7" borderId="3" xfId="7" applyFont="1" applyFill="1" applyBorder="1" applyAlignment="1">
      <alignment horizontal="center" vertical="center"/>
    </xf>
    <xf numFmtId="0" fontId="41" fillId="7" borderId="6" xfId="7" applyFont="1" applyFill="1" applyBorder="1" applyAlignment="1">
      <alignment horizontal="center" vertical="center"/>
    </xf>
    <xf numFmtId="166" fontId="39" fillId="32" borderId="14" xfId="1" applyNumberFormat="1" applyFont="1" applyFill="1" applyBorder="1" applyAlignment="1" applyProtection="1">
      <alignment horizontal="center" vertical="center"/>
      <protection locked="0"/>
    </xf>
    <xf numFmtId="166" fontId="39" fillId="32" borderId="0" xfId="1" applyNumberFormat="1" applyFont="1" applyFill="1" applyBorder="1" applyAlignment="1" applyProtection="1">
      <alignment horizontal="center" vertical="center"/>
      <protection locked="0"/>
    </xf>
    <xf numFmtId="166" fontId="35" fillId="0" borderId="16" xfId="1" applyNumberFormat="1" applyFont="1" applyBorder="1" applyAlignment="1">
      <alignment horizontal="center" vertical="top" wrapText="1"/>
    </xf>
    <xf numFmtId="166" fontId="35" fillId="0" borderId="13" xfId="1" applyNumberFormat="1" applyFont="1" applyBorder="1" applyAlignment="1">
      <alignment horizontal="center" vertical="top" wrapText="1"/>
    </xf>
    <xf numFmtId="166" fontId="35" fillId="0" borderId="8" xfId="1" applyNumberFormat="1" applyFont="1" applyBorder="1" applyAlignment="1">
      <alignment horizontal="center" vertical="top" wrapText="1"/>
    </xf>
    <xf numFmtId="166" fontId="35" fillId="0" borderId="9" xfId="1" applyNumberFormat="1" applyFont="1" applyBorder="1" applyAlignment="1">
      <alignment horizontal="center" vertical="top" wrapText="1"/>
    </xf>
    <xf numFmtId="0" fontId="34" fillId="16" borderId="0" xfId="7" applyFont="1" applyFill="1" applyAlignment="1" applyProtection="1">
      <alignment horizontal="center" vertical="center"/>
      <protection locked="0"/>
    </xf>
    <xf numFmtId="166" fontId="38" fillId="27" borderId="0" xfId="8" applyNumberFormat="1" applyFont="1" applyFill="1" applyBorder="1" applyAlignment="1" applyProtection="1">
      <alignment horizontal="center" vertical="center"/>
      <protection locked="0"/>
    </xf>
    <xf numFmtId="166" fontId="39" fillId="30" borderId="0" xfId="8" applyNumberFormat="1" applyFont="1" applyFill="1" applyBorder="1" applyAlignment="1" applyProtection="1">
      <alignment horizontal="center" vertical="center"/>
      <protection locked="0"/>
    </xf>
    <xf numFmtId="164" fontId="71" fillId="22" borderId="5" xfId="1" applyFont="1" applyFill="1" applyBorder="1" applyAlignment="1">
      <alignment horizontal="center" vertical="top"/>
    </xf>
    <xf numFmtId="0" fontId="74" fillId="13" borderId="5" xfId="0" applyFont="1" applyFill="1" applyBorder="1" applyAlignment="1">
      <alignment horizontal="center" vertical="center" wrapText="1"/>
    </xf>
    <xf numFmtId="0" fontId="71" fillId="34" borderId="25" xfId="0" applyFont="1" applyFill="1" applyBorder="1" applyAlignment="1">
      <alignment horizontal="center" vertical="top" wrapText="1"/>
    </xf>
    <xf numFmtId="0" fontId="71" fillId="34" borderId="0" xfId="0" applyFont="1" applyFill="1" applyAlignment="1">
      <alignment horizontal="center" vertical="top" wrapText="1"/>
    </xf>
    <xf numFmtId="0" fontId="71" fillId="34" borderId="27" xfId="0" applyFont="1" applyFill="1" applyBorder="1" applyAlignment="1">
      <alignment horizontal="center" vertical="top" wrapText="1"/>
    </xf>
    <xf numFmtId="0" fontId="71" fillId="34" borderId="28" xfId="0" applyFont="1" applyFill="1" applyBorder="1" applyAlignment="1">
      <alignment horizontal="center" vertical="top" wrapText="1"/>
    </xf>
    <xf numFmtId="164" fontId="71" fillId="25" borderId="5" xfId="1" applyFont="1" applyFill="1" applyBorder="1" applyAlignment="1">
      <alignment horizontal="center" vertical="top"/>
    </xf>
    <xf numFmtId="0" fontId="71" fillId="4" borderId="5" xfId="0" applyFont="1" applyFill="1" applyBorder="1" applyAlignment="1">
      <alignment horizontal="center"/>
    </xf>
    <xf numFmtId="166" fontId="67" fillId="0" borderId="13" xfId="1" applyNumberFormat="1" applyFont="1" applyBorder="1" applyAlignment="1">
      <alignment horizontal="center" vertical="top" wrapText="1"/>
    </xf>
    <xf numFmtId="166" fontId="67" fillId="0" borderId="8" xfId="1" applyNumberFormat="1" applyFont="1" applyBorder="1" applyAlignment="1">
      <alignment horizontal="center" vertical="top" wrapText="1"/>
    </xf>
    <xf numFmtId="166" fontId="67" fillId="0" borderId="9" xfId="1" applyNumberFormat="1" applyFont="1" applyBorder="1" applyAlignment="1">
      <alignment horizontal="center" vertical="top" wrapText="1"/>
    </xf>
    <xf numFmtId="166" fontId="70" fillId="32" borderId="14" xfId="1" applyNumberFormat="1" applyFont="1" applyFill="1" applyBorder="1" applyAlignment="1" applyProtection="1">
      <alignment horizontal="center" vertical="center"/>
      <protection locked="0"/>
    </xf>
    <xf numFmtId="166" fontId="70" fillId="32" borderId="0" xfId="1" applyNumberFormat="1" applyFont="1" applyFill="1" applyBorder="1" applyAlignment="1" applyProtection="1">
      <alignment horizontal="center" vertical="center"/>
      <protection locked="0"/>
    </xf>
    <xf numFmtId="166" fontId="70" fillId="27" borderId="0" xfId="1" applyNumberFormat="1" applyFont="1" applyFill="1" applyBorder="1" applyAlignment="1" applyProtection="1">
      <alignment horizontal="center" vertical="center"/>
      <protection locked="0"/>
    </xf>
    <xf numFmtId="0" fontId="71" fillId="34" borderId="5" xfId="0" applyFont="1" applyFill="1" applyBorder="1" applyAlignment="1">
      <alignment horizontal="center" vertical="center"/>
    </xf>
    <xf numFmtId="0" fontId="71" fillId="7" borderId="3" xfId="7" applyFont="1" applyFill="1" applyBorder="1" applyAlignment="1">
      <alignment horizontal="center" vertical="center" wrapText="1"/>
    </xf>
    <xf numFmtId="0" fontId="71" fillId="7" borderId="6" xfId="7" applyFont="1" applyFill="1" applyBorder="1" applyAlignment="1">
      <alignment horizontal="center" vertical="center" wrapText="1"/>
    </xf>
    <xf numFmtId="0" fontId="71" fillId="7" borderId="3" xfId="7" applyFont="1" applyFill="1" applyBorder="1" applyAlignment="1">
      <alignment horizontal="center" vertical="center"/>
    </xf>
    <xf numFmtId="0" fontId="71" fillId="7" borderId="6" xfId="7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1" fillId="4" borderId="5" xfId="0" applyFont="1" applyFill="1" applyBorder="1" applyAlignment="1">
      <alignment horizontal="center" wrapText="1"/>
    </xf>
    <xf numFmtId="0" fontId="71" fillId="0" borderId="5" xfId="0" applyFont="1" applyBorder="1" applyAlignment="1">
      <alignment horizontal="center" vertical="top" wrapText="1"/>
    </xf>
    <xf numFmtId="0" fontId="76" fillId="35" borderId="26" xfId="0" applyFont="1" applyFill="1" applyBorder="1" applyAlignment="1">
      <alignment horizontal="center"/>
    </xf>
    <xf numFmtId="0" fontId="76" fillId="35" borderId="5" xfId="0" applyFont="1" applyFill="1" applyBorder="1" applyAlignment="1">
      <alignment horizontal="center"/>
    </xf>
    <xf numFmtId="0" fontId="77" fillId="35" borderId="5" xfId="0" applyFont="1" applyFill="1" applyBorder="1" applyAlignment="1">
      <alignment horizontal="center" vertical="top" wrapText="1"/>
    </xf>
    <xf numFmtId="164" fontId="78" fillId="35" borderId="5" xfId="1" applyFont="1" applyFill="1" applyBorder="1" applyAlignment="1">
      <alignment horizontal="center"/>
    </xf>
    <xf numFmtId="0" fontId="73" fillId="0" borderId="0" xfId="0" applyFont="1"/>
    <xf numFmtId="166" fontId="73" fillId="0" borderId="0" xfId="1" applyNumberFormat="1" applyFont="1"/>
    <xf numFmtId="0" fontId="73" fillId="0" borderId="5" xfId="0" applyFont="1" applyBorder="1"/>
    <xf numFmtId="166" fontId="73" fillId="0" borderId="5" xfId="1" applyNumberFormat="1" applyFont="1" applyBorder="1"/>
    <xf numFmtId="166" fontId="73" fillId="0" borderId="5" xfId="0" applyNumberFormat="1" applyFont="1" applyBorder="1"/>
    <xf numFmtId="0" fontId="73" fillId="13" borderId="5" xfId="0" applyFont="1" applyFill="1" applyBorder="1" applyAlignment="1">
      <alignment horizontal="center"/>
    </xf>
    <xf numFmtId="166" fontId="73" fillId="13" borderId="5" xfId="1" applyNumberFormat="1" applyFont="1" applyFill="1" applyBorder="1" applyAlignment="1">
      <alignment horizontal="center"/>
    </xf>
    <xf numFmtId="0" fontId="73" fillId="13" borderId="5" xfId="0" applyFont="1" applyFill="1" applyBorder="1" applyAlignment="1">
      <alignment horizontal="center"/>
    </xf>
    <xf numFmtId="0" fontId="73" fillId="25" borderId="5" xfId="0" applyFont="1" applyFill="1" applyBorder="1" applyAlignment="1">
      <alignment horizontal="center" vertical="top"/>
    </xf>
    <xf numFmtId="0" fontId="73" fillId="4" borderId="5" xfId="0" applyFont="1" applyFill="1" applyBorder="1"/>
    <xf numFmtId="166" fontId="73" fillId="4" borderId="5" xfId="1" applyNumberFormat="1" applyFont="1" applyFill="1" applyBorder="1"/>
    <xf numFmtId="166" fontId="73" fillId="4" borderId="5" xfId="0" applyNumberFormat="1" applyFont="1" applyFill="1" applyBorder="1"/>
    <xf numFmtId="0" fontId="73" fillId="25" borderId="5" xfId="0" applyFont="1" applyFill="1" applyBorder="1" applyAlignment="1">
      <alignment horizontal="center"/>
    </xf>
    <xf numFmtId="0" fontId="73" fillId="25" borderId="5" xfId="0" applyFont="1" applyFill="1" applyBorder="1" applyAlignment="1">
      <alignment horizontal="center"/>
    </xf>
    <xf numFmtId="164" fontId="73" fillId="0" borderId="5" xfId="1" applyFont="1" applyBorder="1"/>
    <xf numFmtId="166" fontId="73" fillId="25" borderId="5" xfId="1" applyNumberFormat="1" applyFont="1" applyFill="1" applyBorder="1" applyAlignment="1">
      <alignment horizontal="center"/>
    </xf>
    <xf numFmtId="166" fontId="73" fillId="25" borderId="5" xfId="1" applyNumberFormat="1" applyFont="1" applyFill="1" applyBorder="1" applyAlignment="1">
      <alignment horizontal="center"/>
    </xf>
    <xf numFmtId="169" fontId="73" fillId="0" borderId="5" xfId="0" applyNumberFormat="1" applyFont="1" applyBorder="1"/>
    <xf numFmtId="169" fontId="73" fillId="4" borderId="5" xfId="1" applyNumberFormat="1" applyFont="1" applyFill="1" applyBorder="1" applyProtection="1">
      <protection locked="0"/>
    </xf>
    <xf numFmtId="166" fontId="73" fillId="13" borderId="5" xfId="1" applyNumberFormat="1" applyFont="1" applyFill="1" applyBorder="1" applyAlignment="1">
      <alignment horizontal="center"/>
    </xf>
    <xf numFmtId="0" fontId="73" fillId="34" borderId="5" xfId="0" applyFont="1" applyFill="1" applyBorder="1" applyAlignment="1">
      <alignment horizontal="center" vertical="top"/>
    </xf>
  </cellXfs>
  <cellStyles count="10">
    <cellStyle name="Comma" xfId="1" builtinId="3"/>
    <cellStyle name="Comma 3" xfId="4" xr:uid="{00000000-0005-0000-0000-000002000000}"/>
    <cellStyle name="Hyperlink" xfId="6" builtinId="8"/>
    <cellStyle name="Normal" xfId="0" builtinId="0"/>
    <cellStyle name="Normal 2 4" xfId="2" xr:uid="{00000000-0005-0000-0000-000005000000}"/>
    <cellStyle name="Normal 3" xfId="3" xr:uid="{00000000-0005-0000-0000-000006000000}"/>
    <cellStyle name="Percent" xfId="9" builtinId="5"/>
    <cellStyle name="Percent 2" xfId="5" xr:uid="{00000000-0005-0000-0000-000007000000}"/>
    <cellStyle name="จุลภาค 2" xfId="8" xr:uid="{226C66A6-7DE1-4F92-8578-A36E214DC4AF}"/>
    <cellStyle name="ปกติ 3" xfId="7" xr:uid="{124D40EC-917B-4799-82DC-F6EC5005A41D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B7FFFF"/>
      <color rgb="FF00FCF6"/>
      <color rgb="FF0066FF"/>
      <color rgb="FFE1FFFF"/>
      <color rgb="FF1ADAD6"/>
      <color rgb="FF66FFFF"/>
      <color rgb="FFCC99FF"/>
      <color rgb="FFECECEC"/>
      <color rgb="FFFF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pts-ops.moph.go.th/c11c12" TargetMode="External"/><Relationship Id="rId1" Type="http://schemas.openxmlformats.org/officeDocument/2006/relationships/hyperlink" Target="https://pts-ops.moph.go.th/c11c1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EF14"/>
  <sheetViews>
    <sheetView workbookViewId="0"/>
  </sheetViews>
  <sheetFormatPr defaultColWidth="8.6328125" defaultRowHeight="12"/>
  <cols>
    <col min="1" max="1" width="6.453125" style="26" customWidth="1"/>
    <col min="2" max="10" width="8.6328125" style="26"/>
    <col min="11" max="11" width="12.54296875" style="26" customWidth="1"/>
    <col min="12" max="16384" width="8.6328125" style="26"/>
  </cols>
  <sheetData>
    <row r="1" spans="1:136">
      <c r="A1" s="37" t="s">
        <v>29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36">
      <c r="A2" s="26" t="s">
        <v>196</v>
      </c>
    </row>
    <row r="3" spans="1:136" s="27" customFormat="1">
      <c r="A3" s="253" t="s">
        <v>188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34"/>
      <c r="M3" s="34"/>
      <c r="N3" s="34"/>
      <c r="O3" s="34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</row>
    <row r="4" spans="1:136" s="27" customFormat="1">
      <c r="A4" s="255" t="s">
        <v>189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33"/>
      <c r="M4" s="33"/>
      <c r="N4" s="33"/>
      <c r="O4" s="33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</row>
    <row r="5" spans="1:136" ht="14.5">
      <c r="B5" s="254" t="s">
        <v>2122</v>
      </c>
      <c r="C5" s="254"/>
      <c r="D5" s="254"/>
      <c r="E5" s="254"/>
      <c r="F5" s="254"/>
      <c r="G5" s="254"/>
      <c r="H5" s="254"/>
    </row>
    <row r="6" spans="1:136" s="28" customFormat="1" ht="14.5">
      <c r="A6" s="26"/>
      <c r="B6" s="132" t="s">
        <v>2123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6"/>
      <c r="Q6" s="26"/>
      <c r="R6" s="26"/>
      <c r="S6" s="26"/>
      <c r="T6" s="26"/>
      <c r="U6" s="30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</row>
    <row r="7" spans="1:136">
      <c r="B7" s="26" t="s">
        <v>2124</v>
      </c>
    </row>
    <row r="8" spans="1:136" s="28" customFormat="1">
      <c r="A8" s="26" t="s">
        <v>2131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</row>
    <row r="9" spans="1:136">
      <c r="A9" s="26" t="s">
        <v>2125</v>
      </c>
    </row>
    <row r="10" spans="1:136" s="31" customFormat="1">
      <c r="A10" s="31" t="s">
        <v>0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</row>
    <row r="11" spans="1:136" s="31" customFormat="1">
      <c r="A11" s="31" t="s">
        <v>2126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</row>
    <row r="12" spans="1:136" s="31" customFormat="1">
      <c r="A12" s="31" t="s">
        <v>195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</row>
    <row r="13" spans="1:136" ht="12.5" thickBot="1"/>
    <row r="14" spans="1:136" ht="12.5" thickBot="1">
      <c r="B14" s="35" t="s">
        <v>187</v>
      </c>
      <c r="C14" s="35"/>
      <c r="D14" s="35"/>
      <c r="E14" s="36"/>
    </row>
  </sheetData>
  <mergeCells count="3">
    <mergeCell ref="A3:K3"/>
    <mergeCell ref="B5:H5"/>
    <mergeCell ref="A4:K4"/>
  </mergeCells>
  <hyperlinks>
    <hyperlink ref="B5:H5" location="'A1.สรุปวงเงินเขต '!A1" display="sheetA1.สรุปวงเงินเขต คือ วงเงินงบประมาณปี 2566 ที่เขตได้รับจัดสรร" xr:uid="{00000000-0004-0000-0000-000005000000}"/>
    <hyperlink ref="B6" location="A2.เขตปรับเกลี่ย!A1" display="**sheetA2.เขตปรับเกลี่ย คือ Sheet ที่ให้เขตปรับเกลี่ยวงเงินงบประมาณค่าตอบแทนกำลังคนสาธารณสุขที่เขตได้รับให้ รพ.และหน่วยบริการปฐมภูมิในสังกัดเป็นตัวเลขไม่มีทศนิยม " xr:uid="{D3301713-2795-4633-A30B-E16193F05B72}"/>
  </hyperlinks>
  <pageMargins left="0" right="0" top="0.75" bottom="0.75" header="0.3" footer="0.3"/>
  <pageSetup scale="7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2E960-7864-4A62-9916-3AD19CBC0623}">
  <sheetPr>
    <tabColor rgb="FFCCFFCC"/>
  </sheetPr>
  <dimension ref="A2:J11"/>
  <sheetViews>
    <sheetView workbookViewId="0">
      <selection activeCell="H2" sqref="H2:J11"/>
    </sheetView>
  </sheetViews>
  <sheetFormatPr defaultRowHeight="14.5"/>
  <cols>
    <col min="1" max="1" width="12.36328125" bestFit="1" customWidth="1"/>
    <col min="2" max="2" width="14.36328125" bestFit="1" customWidth="1"/>
    <col min="3" max="3" width="15.6328125" bestFit="1" customWidth="1"/>
    <col min="4" max="4" width="18.1796875" bestFit="1" customWidth="1"/>
    <col min="5" max="5" width="14.36328125" bestFit="1" customWidth="1"/>
    <col min="6" max="6" width="15.6328125" bestFit="1" customWidth="1"/>
    <col min="7" max="7" width="20" bestFit="1" customWidth="1"/>
    <col min="8" max="8" width="14.453125" bestFit="1" customWidth="1"/>
    <col min="9" max="9" width="10.6328125" bestFit="1" customWidth="1"/>
    <col min="10" max="10" width="18.1796875" bestFit="1" customWidth="1"/>
  </cols>
  <sheetData>
    <row r="2" spans="1:10">
      <c r="A2" s="325" t="s">
        <v>4</v>
      </c>
      <c r="B2" s="322" t="s">
        <v>2236</v>
      </c>
      <c r="C2" s="322"/>
      <c r="D2" s="322"/>
      <c r="E2" s="332" t="s">
        <v>2242</v>
      </c>
      <c r="F2" s="332"/>
      <c r="G2" s="332"/>
      <c r="H2" s="322" t="s">
        <v>2240</v>
      </c>
      <c r="I2" s="322"/>
      <c r="J2" s="322"/>
    </row>
    <row r="3" spans="1:10">
      <c r="A3" s="325"/>
      <c r="B3" s="323" t="s">
        <v>2238</v>
      </c>
      <c r="C3" s="324" t="s">
        <v>7</v>
      </c>
      <c r="D3" s="324" t="s">
        <v>2239</v>
      </c>
      <c r="E3" s="333" t="s">
        <v>2238</v>
      </c>
      <c r="F3" s="333" t="s">
        <v>7</v>
      </c>
      <c r="G3" s="333" t="s">
        <v>2239</v>
      </c>
      <c r="H3" s="324" t="s">
        <v>2238</v>
      </c>
      <c r="I3" s="324" t="s">
        <v>7</v>
      </c>
      <c r="J3" s="324" t="s">
        <v>2239</v>
      </c>
    </row>
    <row r="4" spans="1:10">
      <c r="A4" s="319" t="s">
        <v>68</v>
      </c>
      <c r="B4" s="320">
        <f>SUM(ร่างปรับเกลี่ย1!L6:L17)</f>
        <v>17790000</v>
      </c>
      <c r="C4" s="320">
        <f>SUM(ร่างปรับเกลี่ย1!M6:M17)</f>
        <v>15503546</v>
      </c>
      <c r="D4" s="321">
        <f>B4+C4</f>
        <v>33293546</v>
      </c>
      <c r="E4" s="320">
        <v>17790000</v>
      </c>
      <c r="F4" s="320">
        <f>SUM('ร่างปรับเกลี่ย 2'!V6:V17)</f>
        <v>15444546.349928631</v>
      </c>
      <c r="G4" s="320">
        <f>E4+F4</f>
        <v>33234546.349928632</v>
      </c>
      <c r="H4" s="334">
        <f>E4-B4</f>
        <v>0</v>
      </c>
      <c r="I4" s="334">
        <f>F4-C4</f>
        <v>-58999.650071369484</v>
      </c>
      <c r="J4" s="334">
        <f>G4-D4</f>
        <v>-58999.650071367621</v>
      </c>
    </row>
    <row r="5" spans="1:10">
      <c r="A5" s="319" t="s">
        <v>81</v>
      </c>
      <c r="B5" s="320">
        <f>SUM(ร่างปรับเกลี่ย1!L18:L25)</f>
        <v>10155600</v>
      </c>
      <c r="C5" s="320">
        <f>SUM(ร่างปรับเกลี่ย1!M18:M25)</f>
        <v>10345552</v>
      </c>
      <c r="D5" s="321">
        <f t="shared" ref="D5:D10" si="0">B5+C5</f>
        <v>20501152</v>
      </c>
      <c r="E5" s="320">
        <v>10155600</v>
      </c>
      <c r="F5" s="320">
        <f>SUM('ร่างปรับเกลี่ย 2'!V18:V25)</f>
        <v>10306181.39744268</v>
      </c>
      <c r="G5" s="320">
        <f t="shared" ref="G5:G10" si="1">E5+F5</f>
        <v>20461781.39744268</v>
      </c>
      <c r="H5" s="334">
        <f t="shared" ref="H5:J10" si="2">E5-B5</f>
        <v>0</v>
      </c>
      <c r="I5" s="334">
        <f t="shared" si="2"/>
        <v>-39370.602557320148</v>
      </c>
      <c r="J5" s="334">
        <f t="shared" si="2"/>
        <v>-39370.602557320148</v>
      </c>
    </row>
    <row r="6" spans="1:10">
      <c r="A6" s="319" t="s">
        <v>90</v>
      </c>
      <c r="B6" s="320">
        <f>SUM(ร่างปรับเกลี่ย1!L26:L39)</f>
        <v>15780600</v>
      </c>
      <c r="C6" s="320">
        <f>SUM(ร่างปรับเกลี่ย1!M26:M39)</f>
        <v>18654928</v>
      </c>
      <c r="D6" s="321">
        <f t="shared" si="0"/>
        <v>34435528</v>
      </c>
      <c r="E6" s="320">
        <v>11559800</v>
      </c>
      <c r="F6" s="320">
        <f>SUM('ร่างปรับเกลี่ย 2'!V26:V39)</f>
        <v>18583935.581613488</v>
      </c>
      <c r="G6" s="320">
        <f t="shared" si="1"/>
        <v>30143735.581613488</v>
      </c>
      <c r="H6" s="334">
        <f t="shared" si="2"/>
        <v>-4220800</v>
      </c>
      <c r="I6" s="334">
        <f t="shared" si="2"/>
        <v>-70992.418386511505</v>
      </c>
      <c r="J6" s="334">
        <f t="shared" si="2"/>
        <v>-4291792.4183865115</v>
      </c>
    </row>
    <row r="7" spans="1:10">
      <c r="A7" s="319" t="s">
        <v>105</v>
      </c>
      <c r="B7" s="320">
        <f>SUM(ร่างปรับเกลี่ย1!L40:L57)</f>
        <v>5900400</v>
      </c>
      <c r="C7" s="320">
        <f>SUM(ร่างปรับเกลี่ย1!M40:M57)</f>
        <v>29844201</v>
      </c>
      <c r="D7" s="321">
        <f t="shared" si="0"/>
        <v>35744601</v>
      </c>
      <c r="E7" s="320">
        <v>5020800</v>
      </c>
      <c r="F7" s="320">
        <f>SUM('ร่างปรับเกลี่ย 2'!V40:V57)</f>
        <v>29730627.149497695</v>
      </c>
      <c r="G7" s="320">
        <f t="shared" si="1"/>
        <v>34751427.149497695</v>
      </c>
      <c r="H7" s="334">
        <f t="shared" si="2"/>
        <v>-879600</v>
      </c>
      <c r="I7" s="334">
        <f t="shared" si="2"/>
        <v>-113573.85050230473</v>
      </c>
      <c r="J7" s="334">
        <f t="shared" si="2"/>
        <v>-993173.85050230473</v>
      </c>
    </row>
    <row r="8" spans="1:10">
      <c r="A8" s="319" t="s">
        <v>124</v>
      </c>
      <c r="B8" s="320">
        <f>SUM(ร่างปรับเกลี่ย1!L58:L66)</f>
        <v>12266400</v>
      </c>
      <c r="C8" s="320">
        <f>SUM(ร่างปรับเกลี่ย1!M58:M66)</f>
        <v>14504646</v>
      </c>
      <c r="D8" s="321">
        <f t="shared" si="0"/>
        <v>26771046</v>
      </c>
      <c r="E8" s="320">
        <v>12266400</v>
      </c>
      <c r="F8" s="320">
        <f>SUM('ร่างปรับเกลี่ย 2'!V58:V66)</f>
        <v>14449447.722237669</v>
      </c>
      <c r="G8" s="320">
        <f t="shared" si="1"/>
        <v>26715847.722237669</v>
      </c>
      <c r="H8" s="334">
        <f t="shared" si="2"/>
        <v>0</v>
      </c>
      <c r="I8" s="334">
        <f t="shared" si="2"/>
        <v>-55198.277762331069</v>
      </c>
      <c r="J8" s="334">
        <f t="shared" si="2"/>
        <v>-55198.277762331069</v>
      </c>
    </row>
    <row r="9" spans="1:10">
      <c r="A9" s="319" t="s">
        <v>134</v>
      </c>
      <c r="B9" s="320">
        <f>SUM(ร่างปรับเกลี่ย1!L67:L72)</f>
        <v>0</v>
      </c>
      <c r="C9" s="320">
        <f>SUM(ร่างปรับเกลี่ย1!M67:M72)</f>
        <v>9364956</v>
      </c>
      <c r="D9" s="321">
        <f t="shared" si="0"/>
        <v>9364956</v>
      </c>
      <c r="E9" s="320">
        <v>0</v>
      </c>
      <c r="F9" s="320">
        <f>SUM('ร่างปรับเกลี่ย 2'!V67:V72)</f>
        <v>9329317.1128103361</v>
      </c>
      <c r="G9" s="320">
        <f t="shared" si="1"/>
        <v>9329317.1128103361</v>
      </c>
      <c r="H9" s="334">
        <f t="shared" si="2"/>
        <v>0</v>
      </c>
      <c r="I9" s="334">
        <f t="shared" si="2"/>
        <v>-35638.887189663947</v>
      </c>
      <c r="J9" s="334">
        <f t="shared" si="2"/>
        <v>-35638.887189663947</v>
      </c>
    </row>
    <row r="10" spans="1:10">
      <c r="A10" s="319" t="s">
        <v>141</v>
      </c>
      <c r="B10" s="320">
        <f>SUM(ร่างปรับเกลี่ย1!L73:L93)</f>
        <v>35196000</v>
      </c>
      <c r="C10" s="320">
        <f>SUM(ร่างปรับเกลี่ย1!M73:M93)</f>
        <v>37622419</v>
      </c>
      <c r="D10" s="321">
        <f t="shared" si="0"/>
        <v>72818419</v>
      </c>
      <c r="E10" s="320">
        <v>35196000</v>
      </c>
      <c r="F10" s="320">
        <f>SUM('ร่างปรับเกลี่ย 2'!V73:V93)</f>
        <v>37479244.686469503</v>
      </c>
      <c r="G10" s="320">
        <f t="shared" si="1"/>
        <v>72675244.686469495</v>
      </c>
      <c r="H10" s="334">
        <f t="shared" si="2"/>
        <v>0</v>
      </c>
      <c r="I10" s="334">
        <f t="shared" si="2"/>
        <v>-143174.31353049725</v>
      </c>
      <c r="J10" s="334">
        <f t="shared" si="2"/>
        <v>-143174.3135305047</v>
      </c>
    </row>
    <row r="11" spans="1:10">
      <c r="A11" s="326" t="s">
        <v>2241</v>
      </c>
      <c r="B11" s="327">
        <f>SUM(B4:B10)</f>
        <v>97089000</v>
      </c>
      <c r="C11" s="327">
        <f>SUM(C4:C10)</f>
        <v>135840248</v>
      </c>
      <c r="D11" s="328">
        <f>B11+C11</f>
        <v>232929248</v>
      </c>
      <c r="E11" s="327">
        <f>SUM(E4:E10)</f>
        <v>91988600</v>
      </c>
      <c r="F11" s="327">
        <f>SUM(F4:F10)</f>
        <v>135323300</v>
      </c>
      <c r="G11" s="327">
        <f>SUM(G4:G10)</f>
        <v>227311900</v>
      </c>
      <c r="H11" s="335">
        <f>SUM(H4:H10)</f>
        <v>-5100400</v>
      </c>
      <c r="I11" s="335">
        <f>SUM(I4:I10)</f>
        <v>-516947.99999999814</v>
      </c>
      <c r="J11" s="335">
        <f>SUM(J4:J10)</f>
        <v>-5617348.0000000037</v>
      </c>
    </row>
  </sheetData>
  <mergeCells count="4">
    <mergeCell ref="A2:A3"/>
    <mergeCell ref="B2:D2"/>
    <mergeCell ref="E2:G2"/>
    <mergeCell ref="H2:J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6174C-4057-4686-BA6A-D4649A72C02C}">
  <sheetPr>
    <tabColor theme="7" tint="0.59999389629810485"/>
  </sheetPr>
  <dimension ref="A2:J11"/>
  <sheetViews>
    <sheetView workbookViewId="0">
      <selection activeCell="A2" sqref="A2:J11"/>
    </sheetView>
  </sheetViews>
  <sheetFormatPr defaultRowHeight="14.5"/>
  <cols>
    <col min="1" max="1" width="12.36328125" bestFit="1" customWidth="1"/>
    <col min="2" max="2" width="16.26953125" bestFit="1" customWidth="1"/>
    <col min="3" max="3" width="17.6328125" bestFit="1" customWidth="1"/>
    <col min="4" max="4" width="20" bestFit="1" customWidth="1"/>
    <col min="5" max="5" width="16.26953125" bestFit="1" customWidth="1"/>
    <col min="6" max="6" width="15.6328125" bestFit="1" customWidth="1"/>
    <col min="7" max="7" width="20" bestFit="1" customWidth="1"/>
    <col min="8" max="8" width="14.453125" bestFit="1" customWidth="1"/>
    <col min="9" max="9" width="12.54296875" bestFit="1" customWidth="1"/>
    <col min="10" max="10" width="18.1796875" bestFit="1" customWidth="1"/>
  </cols>
  <sheetData>
    <row r="2" spans="1:10">
      <c r="A2" s="337" t="s">
        <v>4</v>
      </c>
      <c r="B2" s="332" t="s">
        <v>2237</v>
      </c>
      <c r="C2" s="332"/>
      <c r="D2" s="332"/>
      <c r="E2" s="336" t="s">
        <v>2242</v>
      </c>
      <c r="F2" s="336"/>
      <c r="G2" s="336"/>
      <c r="H2" s="329" t="s">
        <v>2243</v>
      </c>
      <c r="I2" s="329"/>
      <c r="J2" s="329"/>
    </row>
    <row r="3" spans="1:10">
      <c r="A3" s="337"/>
      <c r="B3" s="333" t="s">
        <v>2238</v>
      </c>
      <c r="C3" s="333" t="s">
        <v>7</v>
      </c>
      <c r="D3" s="333" t="s">
        <v>2239</v>
      </c>
      <c r="E3" s="323" t="s">
        <v>2238</v>
      </c>
      <c r="F3" s="323" t="s">
        <v>7</v>
      </c>
      <c r="G3" s="323" t="s">
        <v>2239</v>
      </c>
      <c r="H3" s="330" t="s">
        <v>2238</v>
      </c>
      <c r="I3" s="330" t="s">
        <v>7</v>
      </c>
      <c r="J3" s="330" t="s">
        <v>2239</v>
      </c>
    </row>
    <row r="4" spans="1:10">
      <c r="A4" s="319" t="s">
        <v>68</v>
      </c>
      <c r="B4" s="320">
        <v>17790000</v>
      </c>
      <c r="C4" s="320">
        <v>15341464.651480248</v>
      </c>
      <c r="D4" s="320">
        <f>B4+C4</f>
        <v>33131464.65148025</v>
      </c>
      <c r="E4" s="320">
        <v>17790000</v>
      </c>
      <c r="F4" s="320">
        <v>15444546.349928631</v>
      </c>
      <c r="G4" s="320">
        <f>E4+F4</f>
        <v>33234546.349928632</v>
      </c>
      <c r="H4" s="331">
        <f>E4-B4</f>
        <v>0</v>
      </c>
      <c r="I4" s="334">
        <f>F4-C4</f>
        <v>103081.69844838232</v>
      </c>
      <c r="J4" s="334">
        <f>G4-D4</f>
        <v>103081.69844838232</v>
      </c>
    </row>
    <row r="5" spans="1:10">
      <c r="A5" s="319" t="s">
        <v>81</v>
      </c>
      <c r="B5" s="320">
        <v>10155600</v>
      </c>
      <c r="C5" s="320">
        <v>10548351.166576924</v>
      </c>
      <c r="D5" s="320">
        <f t="shared" ref="D5:D10" si="0">B5+C5</f>
        <v>20703951.166576922</v>
      </c>
      <c r="E5" s="320">
        <v>10155600</v>
      </c>
      <c r="F5" s="320">
        <v>10306181.39744268</v>
      </c>
      <c r="G5" s="320">
        <f t="shared" ref="G5:G10" si="1">E5+F5</f>
        <v>20461781.39744268</v>
      </c>
      <c r="H5" s="331">
        <f t="shared" ref="H5:J10" si="2">E5-B5</f>
        <v>0</v>
      </c>
      <c r="I5" s="334">
        <f t="shared" si="2"/>
        <v>-242169.76913424395</v>
      </c>
      <c r="J5" s="334">
        <f t="shared" si="2"/>
        <v>-242169.76913424209</v>
      </c>
    </row>
    <row r="6" spans="1:10">
      <c r="A6" s="319" t="s">
        <v>90</v>
      </c>
      <c r="B6" s="320">
        <v>11559800</v>
      </c>
      <c r="C6" s="320">
        <v>16994038.275472477</v>
      </c>
      <c r="D6" s="320">
        <f t="shared" si="0"/>
        <v>28553838.275472477</v>
      </c>
      <c r="E6" s="320">
        <v>11559800</v>
      </c>
      <c r="F6" s="320">
        <v>18583935.581613488</v>
      </c>
      <c r="G6" s="320">
        <f t="shared" si="1"/>
        <v>30143735.581613488</v>
      </c>
      <c r="H6" s="331">
        <f t="shared" si="2"/>
        <v>0</v>
      </c>
      <c r="I6" s="334">
        <f t="shared" si="2"/>
        <v>1589897.3061410114</v>
      </c>
      <c r="J6" s="334">
        <f t="shared" si="2"/>
        <v>1589897.3061410114</v>
      </c>
    </row>
    <row r="7" spans="1:10">
      <c r="A7" s="319" t="s">
        <v>105</v>
      </c>
      <c r="B7" s="320">
        <v>5020800</v>
      </c>
      <c r="C7" s="320">
        <v>31111353.669103064</v>
      </c>
      <c r="D7" s="320">
        <f t="shared" si="0"/>
        <v>36132153.669103064</v>
      </c>
      <c r="E7" s="320">
        <v>5020800</v>
      </c>
      <c r="F7" s="320">
        <v>29730627.149497695</v>
      </c>
      <c r="G7" s="320">
        <f t="shared" si="1"/>
        <v>34751427.149497695</v>
      </c>
      <c r="H7" s="331">
        <f t="shared" si="2"/>
        <v>0</v>
      </c>
      <c r="I7" s="334">
        <f t="shared" si="2"/>
        <v>-1380726.5196053684</v>
      </c>
      <c r="J7" s="334">
        <f t="shared" si="2"/>
        <v>-1380726.5196053684</v>
      </c>
    </row>
    <row r="8" spans="1:10">
      <c r="A8" s="319" t="s">
        <v>124</v>
      </c>
      <c r="B8" s="320">
        <v>12266400</v>
      </c>
      <c r="C8" s="320">
        <v>13839012.657820864</v>
      </c>
      <c r="D8" s="320">
        <f t="shared" si="0"/>
        <v>26105412.657820866</v>
      </c>
      <c r="E8" s="320">
        <v>12266400</v>
      </c>
      <c r="F8" s="320">
        <v>14449447.722237669</v>
      </c>
      <c r="G8" s="320">
        <f t="shared" si="1"/>
        <v>26715847.722237669</v>
      </c>
      <c r="H8" s="331">
        <f t="shared" si="2"/>
        <v>0</v>
      </c>
      <c r="I8" s="334">
        <f t="shared" si="2"/>
        <v>610435.06441680528</v>
      </c>
      <c r="J8" s="334">
        <f t="shared" si="2"/>
        <v>610435.06441680342</v>
      </c>
    </row>
    <row r="9" spans="1:10">
      <c r="A9" s="319" t="s">
        <v>134</v>
      </c>
      <c r="B9" s="320">
        <v>0</v>
      </c>
      <c r="C9" s="320">
        <v>9380143.3691315353</v>
      </c>
      <c r="D9" s="320">
        <f t="shared" si="0"/>
        <v>9380143.3691315353</v>
      </c>
      <c r="E9" s="320">
        <v>0</v>
      </c>
      <c r="F9" s="320">
        <v>9329317.1128103361</v>
      </c>
      <c r="G9" s="320">
        <f t="shared" si="1"/>
        <v>9329317.1128103361</v>
      </c>
      <c r="H9" s="331">
        <f t="shared" si="2"/>
        <v>0</v>
      </c>
      <c r="I9" s="334">
        <f t="shared" si="2"/>
        <v>-50826.256321199238</v>
      </c>
      <c r="J9" s="334">
        <f t="shared" si="2"/>
        <v>-50826.256321199238</v>
      </c>
    </row>
    <row r="10" spans="1:10">
      <c r="A10" s="319" t="s">
        <v>141</v>
      </c>
      <c r="B10" s="320">
        <v>35196000</v>
      </c>
      <c r="C10" s="320">
        <v>38108936.210414857</v>
      </c>
      <c r="D10" s="320">
        <f t="shared" si="0"/>
        <v>73304936.210414857</v>
      </c>
      <c r="E10" s="320">
        <v>35196000</v>
      </c>
      <c r="F10" s="320">
        <v>37479244.686469503</v>
      </c>
      <c r="G10" s="320">
        <f t="shared" si="1"/>
        <v>72675244.686469495</v>
      </c>
      <c r="H10" s="331">
        <f t="shared" si="2"/>
        <v>0</v>
      </c>
      <c r="I10" s="334">
        <f t="shared" si="2"/>
        <v>-629691.52394535393</v>
      </c>
      <c r="J10" s="334">
        <f t="shared" si="2"/>
        <v>-629691.52394536138</v>
      </c>
    </row>
    <row r="11" spans="1:10">
      <c r="A11" s="326" t="s">
        <v>2241</v>
      </c>
      <c r="B11" s="327">
        <f>SUM(B4:B10)</f>
        <v>91988600</v>
      </c>
      <c r="C11" s="327">
        <f>SUM(C4:C10)</f>
        <v>135323299.99999997</v>
      </c>
      <c r="D11" s="327">
        <f>SUM(D4:D10)</f>
        <v>227311899.99999994</v>
      </c>
      <c r="E11" s="327">
        <f>SUM(E4:E10)</f>
        <v>91988600</v>
      </c>
      <c r="F11" s="327">
        <f>SUM(F4:F10)</f>
        <v>135323300</v>
      </c>
      <c r="G11" s="327">
        <f>SUM(G4:G10)</f>
        <v>227311900</v>
      </c>
      <c r="H11" s="327">
        <f t="shared" ref="H11:J11" si="3">SUM(H4:H10)</f>
        <v>0</v>
      </c>
      <c r="I11" s="327">
        <f t="shared" si="3"/>
        <v>3.3527612686157227E-8</v>
      </c>
      <c r="J11" s="327">
        <f t="shared" si="3"/>
        <v>2.6077032089233398E-8</v>
      </c>
    </row>
  </sheetData>
  <mergeCells count="4">
    <mergeCell ref="A2:A3"/>
    <mergeCell ref="B2:D2"/>
    <mergeCell ref="E2:G2"/>
    <mergeCell ref="H2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152DD-7A1E-40EF-ACAB-BE94069B2E4A}">
  <sheetPr>
    <tabColor theme="5" tint="0.59999389629810485"/>
  </sheetPr>
  <dimension ref="A1:H34"/>
  <sheetViews>
    <sheetView topLeftCell="A13" workbookViewId="0">
      <selection activeCell="E35" sqref="E35"/>
    </sheetView>
  </sheetViews>
  <sheetFormatPr defaultRowHeight="14.5"/>
  <cols>
    <col min="4" max="4" width="16.453125" bestFit="1" customWidth="1"/>
    <col min="5" max="5" width="14.08984375" bestFit="1" customWidth="1"/>
    <col min="6" max="6" width="13.6328125" bestFit="1" customWidth="1"/>
    <col min="7" max="7" width="10.7265625" bestFit="1" customWidth="1"/>
    <col min="8" max="8" width="12.54296875" style="200" bestFit="1" customWidth="1"/>
  </cols>
  <sheetData>
    <row r="1" spans="1:8">
      <c r="F1" t="s">
        <v>1145</v>
      </c>
    </row>
    <row r="2" spans="1:8" s="201" customFormat="1">
      <c r="A2" s="201" t="s">
        <v>3</v>
      </c>
      <c r="B2" s="201" t="s">
        <v>1</v>
      </c>
      <c r="C2" s="201" t="s">
        <v>4</v>
      </c>
      <c r="D2" s="201" t="s">
        <v>2140</v>
      </c>
      <c r="E2" s="201" t="s">
        <v>2141</v>
      </c>
      <c r="F2" s="201" t="s">
        <v>2142</v>
      </c>
      <c r="G2" s="201" t="s">
        <v>1147</v>
      </c>
      <c r="H2" s="202" t="s">
        <v>2143</v>
      </c>
    </row>
    <row r="3" spans="1:8">
      <c r="A3">
        <v>1</v>
      </c>
      <c r="B3">
        <v>8</v>
      </c>
      <c r="C3" t="s">
        <v>90</v>
      </c>
      <c r="D3" t="s">
        <v>2144</v>
      </c>
      <c r="E3" t="s">
        <v>2145</v>
      </c>
      <c r="F3">
        <v>3190</v>
      </c>
      <c r="G3" t="s">
        <v>2146</v>
      </c>
      <c r="H3" s="200">
        <v>103200</v>
      </c>
    </row>
    <row r="4" spans="1:8">
      <c r="A4">
        <v>2</v>
      </c>
      <c r="B4">
        <v>8</v>
      </c>
      <c r="C4" t="s">
        <v>90</v>
      </c>
      <c r="D4" t="s">
        <v>2144</v>
      </c>
      <c r="E4" t="s">
        <v>2147</v>
      </c>
      <c r="F4">
        <v>6421</v>
      </c>
      <c r="G4" t="s">
        <v>2146</v>
      </c>
      <c r="H4" s="200">
        <v>242400</v>
      </c>
    </row>
    <row r="5" spans="1:8">
      <c r="A5">
        <v>3</v>
      </c>
      <c r="B5">
        <v>8</v>
      </c>
      <c r="C5" t="s">
        <v>90</v>
      </c>
      <c r="D5" t="s">
        <v>2144</v>
      </c>
      <c r="E5" t="s">
        <v>2148</v>
      </c>
      <c r="F5">
        <v>2501</v>
      </c>
      <c r="G5" t="s">
        <v>2149</v>
      </c>
      <c r="H5" s="200">
        <v>105600</v>
      </c>
    </row>
    <row r="6" spans="1:8">
      <c r="A6">
        <v>4</v>
      </c>
      <c r="B6">
        <v>8</v>
      </c>
      <c r="C6" t="s">
        <v>90</v>
      </c>
      <c r="D6" t="s">
        <v>2144</v>
      </c>
      <c r="E6" t="s">
        <v>2150</v>
      </c>
      <c r="F6">
        <v>3187</v>
      </c>
      <c r="G6" t="s">
        <v>2146</v>
      </c>
      <c r="H6" s="200">
        <v>100800</v>
      </c>
    </row>
    <row r="7" spans="1:8">
      <c r="A7">
        <v>5</v>
      </c>
      <c r="B7">
        <v>8</v>
      </c>
      <c r="C7" t="s">
        <v>90</v>
      </c>
      <c r="D7" t="s">
        <v>2144</v>
      </c>
      <c r="E7" t="s">
        <v>2151</v>
      </c>
      <c r="F7">
        <v>4785</v>
      </c>
      <c r="G7" t="s">
        <v>2146</v>
      </c>
      <c r="H7" s="200">
        <v>172800</v>
      </c>
    </row>
    <row r="8" spans="1:8">
      <c r="A8">
        <v>6</v>
      </c>
      <c r="B8">
        <v>8</v>
      </c>
      <c r="C8" t="s">
        <v>90</v>
      </c>
      <c r="D8" t="s">
        <v>2144</v>
      </c>
      <c r="E8" t="s">
        <v>2152</v>
      </c>
      <c r="F8">
        <v>4429</v>
      </c>
      <c r="G8" t="s">
        <v>2146</v>
      </c>
      <c r="H8" s="200">
        <v>240000</v>
      </c>
    </row>
    <row r="9" spans="1:8">
      <c r="A9">
        <v>7</v>
      </c>
      <c r="B9">
        <v>8</v>
      </c>
      <c r="C9" t="s">
        <v>90</v>
      </c>
      <c r="D9" t="s">
        <v>2153</v>
      </c>
      <c r="E9" t="s">
        <v>2154</v>
      </c>
      <c r="F9">
        <v>5087</v>
      </c>
      <c r="G9" t="s">
        <v>2146</v>
      </c>
      <c r="H9" s="200">
        <v>112800</v>
      </c>
    </row>
    <row r="10" spans="1:8">
      <c r="A10">
        <v>8</v>
      </c>
      <c r="B10">
        <v>8</v>
      </c>
      <c r="C10" t="s">
        <v>90</v>
      </c>
      <c r="D10" t="s">
        <v>2153</v>
      </c>
      <c r="E10" t="s">
        <v>2155</v>
      </c>
      <c r="F10">
        <v>3045</v>
      </c>
      <c r="G10" t="s">
        <v>2146</v>
      </c>
      <c r="H10" s="200">
        <v>184800</v>
      </c>
    </row>
    <row r="11" spans="1:8">
      <c r="A11">
        <v>9</v>
      </c>
      <c r="B11">
        <v>8</v>
      </c>
      <c r="C11" t="s">
        <v>90</v>
      </c>
      <c r="D11" t="s">
        <v>2156</v>
      </c>
      <c r="E11" t="s">
        <v>2157</v>
      </c>
      <c r="F11">
        <v>2364</v>
      </c>
      <c r="G11" t="s">
        <v>2149</v>
      </c>
      <c r="H11" s="200">
        <v>113400</v>
      </c>
    </row>
    <row r="12" spans="1:8">
      <c r="A12">
        <v>10</v>
      </c>
      <c r="B12">
        <v>8</v>
      </c>
      <c r="C12" t="s">
        <v>90</v>
      </c>
      <c r="D12" t="s">
        <v>2156</v>
      </c>
      <c r="E12" t="s">
        <v>2158</v>
      </c>
      <c r="F12">
        <v>1685</v>
      </c>
      <c r="G12" t="s">
        <v>2149</v>
      </c>
      <c r="H12" s="200">
        <v>84600</v>
      </c>
    </row>
    <row r="13" spans="1:8">
      <c r="A13">
        <v>11</v>
      </c>
      <c r="B13">
        <v>8</v>
      </c>
      <c r="C13" t="s">
        <v>90</v>
      </c>
      <c r="D13" t="s">
        <v>2156</v>
      </c>
      <c r="E13" t="s">
        <v>2159</v>
      </c>
      <c r="F13">
        <v>2967</v>
      </c>
      <c r="G13" t="s">
        <v>2149</v>
      </c>
      <c r="H13" s="200">
        <v>135000</v>
      </c>
    </row>
    <row r="14" spans="1:8">
      <c r="A14">
        <v>12</v>
      </c>
      <c r="B14">
        <v>8</v>
      </c>
      <c r="C14" t="s">
        <v>90</v>
      </c>
      <c r="D14" t="s">
        <v>2156</v>
      </c>
      <c r="E14" t="s">
        <v>2160</v>
      </c>
      <c r="F14">
        <v>1999</v>
      </c>
      <c r="G14" t="s">
        <v>2149</v>
      </c>
      <c r="H14" s="200">
        <v>84600</v>
      </c>
    </row>
    <row r="15" spans="1:8">
      <c r="A15">
        <v>13</v>
      </c>
      <c r="B15">
        <v>8</v>
      </c>
      <c r="C15" t="s">
        <v>90</v>
      </c>
      <c r="D15" t="s">
        <v>2161</v>
      </c>
      <c r="E15" t="s">
        <v>2162</v>
      </c>
      <c r="F15">
        <v>3499</v>
      </c>
      <c r="G15" t="s">
        <v>2146</v>
      </c>
      <c r="H15" s="200">
        <v>86400</v>
      </c>
    </row>
    <row r="16" spans="1:8">
      <c r="A16">
        <v>14</v>
      </c>
      <c r="B16">
        <v>8</v>
      </c>
      <c r="C16" t="s">
        <v>90</v>
      </c>
      <c r="D16" t="s">
        <v>2161</v>
      </c>
      <c r="E16" t="s">
        <v>2163</v>
      </c>
      <c r="F16">
        <v>2102</v>
      </c>
      <c r="G16" t="s">
        <v>2149</v>
      </c>
      <c r="H16" s="200">
        <v>157200</v>
      </c>
    </row>
    <row r="17" spans="1:8">
      <c r="A17">
        <v>15</v>
      </c>
      <c r="B17">
        <v>8</v>
      </c>
      <c r="C17" t="s">
        <v>90</v>
      </c>
      <c r="D17" t="s">
        <v>2161</v>
      </c>
      <c r="E17" t="s">
        <v>2164</v>
      </c>
      <c r="F17">
        <v>1860</v>
      </c>
      <c r="G17" t="s">
        <v>2149</v>
      </c>
      <c r="H17" s="200">
        <v>72000</v>
      </c>
    </row>
    <row r="18" spans="1:8">
      <c r="A18">
        <v>16</v>
      </c>
      <c r="B18">
        <v>8</v>
      </c>
      <c r="C18" t="s">
        <v>90</v>
      </c>
      <c r="D18" t="s">
        <v>2165</v>
      </c>
      <c r="E18" t="s">
        <v>2166</v>
      </c>
      <c r="F18">
        <v>1914</v>
      </c>
      <c r="G18" t="s">
        <v>2149</v>
      </c>
      <c r="H18" s="200">
        <v>80400</v>
      </c>
    </row>
    <row r="19" spans="1:8">
      <c r="A19">
        <v>17</v>
      </c>
      <c r="B19">
        <v>8</v>
      </c>
      <c r="C19" t="s">
        <v>90</v>
      </c>
      <c r="D19" t="s">
        <v>2167</v>
      </c>
      <c r="E19" t="s">
        <v>2168</v>
      </c>
      <c r="F19">
        <v>3997</v>
      </c>
      <c r="G19" t="s">
        <v>2146</v>
      </c>
      <c r="H19" s="200">
        <v>183600</v>
      </c>
    </row>
    <row r="20" spans="1:8">
      <c r="A20">
        <v>18</v>
      </c>
      <c r="B20">
        <v>8</v>
      </c>
      <c r="C20" t="s">
        <v>90</v>
      </c>
      <c r="D20" t="s">
        <v>2169</v>
      </c>
      <c r="E20" t="s">
        <v>2170</v>
      </c>
      <c r="F20">
        <v>4178</v>
      </c>
      <c r="G20" t="s">
        <v>2146</v>
      </c>
      <c r="H20" s="200">
        <v>112800</v>
      </c>
    </row>
    <row r="21" spans="1:8">
      <c r="A21">
        <v>19</v>
      </c>
      <c r="B21">
        <v>8</v>
      </c>
      <c r="C21" t="s">
        <v>90</v>
      </c>
      <c r="D21" t="s">
        <v>2169</v>
      </c>
      <c r="E21" t="s">
        <v>2171</v>
      </c>
      <c r="F21">
        <v>2599</v>
      </c>
      <c r="G21" t="s">
        <v>2149</v>
      </c>
      <c r="H21" s="200">
        <v>159400</v>
      </c>
    </row>
    <row r="22" spans="1:8">
      <c r="A22">
        <v>20</v>
      </c>
      <c r="B22">
        <v>8</v>
      </c>
      <c r="C22" t="s">
        <v>90</v>
      </c>
      <c r="D22" t="s">
        <v>2172</v>
      </c>
      <c r="E22" t="s">
        <v>2173</v>
      </c>
      <c r="F22">
        <v>7573</v>
      </c>
      <c r="G22" t="s">
        <v>2146</v>
      </c>
      <c r="H22" s="200">
        <v>213600</v>
      </c>
    </row>
    <row r="23" spans="1:8">
      <c r="A23">
        <v>21</v>
      </c>
      <c r="B23">
        <v>8</v>
      </c>
      <c r="C23" t="s">
        <v>90</v>
      </c>
      <c r="D23" t="s">
        <v>2172</v>
      </c>
      <c r="E23" t="s">
        <v>2174</v>
      </c>
      <c r="F23">
        <v>3471</v>
      </c>
      <c r="G23" t="s">
        <v>2146</v>
      </c>
      <c r="H23" s="200">
        <v>144000</v>
      </c>
    </row>
    <row r="24" spans="1:8">
      <c r="A24">
        <v>22</v>
      </c>
      <c r="B24">
        <v>8</v>
      </c>
      <c r="C24" t="s">
        <v>90</v>
      </c>
      <c r="D24" t="s">
        <v>2172</v>
      </c>
      <c r="E24" t="s">
        <v>2175</v>
      </c>
      <c r="F24">
        <v>3983</v>
      </c>
      <c r="G24" t="s">
        <v>2146</v>
      </c>
      <c r="H24" s="200">
        <v>36000</v>
      </c>
    </row>
    <row r="25" spans="1:8">
      <c r="A25">
        <v>23</v>
      </c>
      <c r="B25">
        <v>8</v>
      </c>
      <c r="C25" t="s">
        <v>90</v>
      </c>
      <c r="D25" t="s">
        <v>2172</v>
      </c>
      <c r="E25" t="s">
        <v>2176</v>
      </c>
      <c r="F25">
        <v>4519</v>
      </c>
      <c r="G25" t="s">
        <v>2146</v>
      </c>
      <c r="H25" s="200">
        <v>108000</v>
      </c>
    </row>
    <row r="26" spans="1:8">
      <c r="A26">
        <v>24</v>
      </c>
      <c r="B26">
        <v>8</v>
      </c>
      <c r="C26" t="s">
        <v>90</v>
      </c>
      <c r="D26" t="s">
        <v>2177</v>
      </c>
      <c r="E26" t="s">
        <v>2178</v>
      </c>
      <c r="F26">
        <v>2879</v>
      </c>
      <c r="G26" t="s">
        <v>2149</v>
      </c>
      <c r="H26" s="200">
        <v>146400</v>
      </c>
    </row>
    <row r="27" spans="1:8">
      <c r="A27">
        <v>25</v>
      </c>
      <c r="B27">
        <v>8</v>
      </c>
      <c r="C27" t="s">
        <v>90</v>
      </c>
      <c r="D27" t="s">
        <v>2177</v>
      </c>
      <c r="E27" t="s">
        <v>2179</v>
      </c>
      <c r="F27">
        <v>3070</v>
      </c>
      <c r="G27" t="s">
        <v>2146</v>
      </c>
      <c r="H27" s="200">
        <v>142800</v>
      </c>
    </row>
    <row r="28" spans="1:8">
      <c r="A28">
        <v>26</v>
      </c>
      <c r="B28">
        <v>8</v>
      </c>
      <c r="C28" t="s">
        <v>90</v>
      </c>
      <c r="D28" t="s">
        <v>2180</v>
      </c>
      <c r="E28" t="s">
        <v>2181</v>
      </c>
      <c r="F28">
        <v>4589</v>
      </c>
      <c r="G28" t="s">
        <v>2146</v>
      </c>
      <c r="H28" s="200">
        <v>233400</v>
      </c>
    </row>
    <row r="29" spans="1:8">
      <c r="A29">
        <v>27</v>
      </c>
      <c r="B29">
        <v>8</v>
      </c>
      <c r="C29" t="s">
        <v>90</v>
      </c>
      <c r="D29" t="s">
        <v>2182</v>
      </c>
      <c r="E29" t="s">
        <v>2183</v>
      </c>
      <c r="F29">
        <v>5123</v>
      </c>
      <c r="G29" t="s">
        <v>2146</v>
      </c>
      <c r="H29" s="200">
        <v>198000</v>
      </c>
    </row>
    <row r="30" spans="1:8">
      <c r="A30">
        <v>28</v>
      </c>
      <c r="B30">
        <v>8</v>
      </c>
      <c r="C30" t="s">
        <v>90</v>
      </c>
      <c r="D30" t="s">
        <v>2182</v>
      </c>
      <c r="E30" t="s">
        <v>2184</v>
      </c>
      <c r="F30">
        <v>4274</v>
      </c>
      <c r="G30" t="s">
        <v>2146</v>
      </c>
      <c r="H30" s="200">
        <v>164400</v>
      </c>
    </row>
    <row r="31" spans="1:8">
      <c r="A31">
        <v>29</v>
      </c>
      <c r="B31">
        <v>8</v>
      </c>
      <c r="C31" t="s">
        <v>90</v>
      </c>
      <c r="D31" t="s">
        <v>2185</v>
      </c>
      <c r="E31" t="s">
        <v>2186</v>
      </c>
      <c r="F31">
        <v>3585</v>
      </c>
      <c r="G31" t="s">
        <v>2146</v>
      </c>
      <c r="H31" s="200">
        <v>108000</v>
      </c>
    </row>
    <row r="32" spans="1:8">
      <c r="A32">
        <v>30</v>
      </c>
      <c r="B32">
        <v>8</v>
      </c>
      <c r="C32" t="s">
        <v>90</v>
      </c>
      <c r="D32" t="s">
        <v>2185</v>
      </c>
      <c r="E32" t="s">
        <v>2187</v>
      </c>
      <c r="F32">
        <v>4014</v>
      </c>
      <c r="G32" t="s">
        <v>2146</v>
      </c>
      <c r="H32" s="200">
        <v>111600</v>
      </c>
    </row>
    <row r="33" spans="1:8">
      <c r="A33">
        <v>31</v>
      </c>
      <c r="B33">
        <v>8</v>
      </c>
      <c r="C33" t="s">
        <v>90</v>
      </c>
      <c r="D33" t="s">
        <v>2185</v>
      </c>
      <c r="E33" t="s">
        <v>2188</v>
      </c>
      <c r="F33">
        <v>3239</v>
      </c>
      <c r="G33" t="s">
        <v>2146</v>
      </c>
      <c r="H33" s="200">
        <v>82800</v>
      </c>
    </row>
    <row r="34" spans="1:8">
      <c r="H34" s="200">
        <v>4220800</v>
      </c>
    </row>
  </sheetData>
  <autoFilter ref="A2:J2" xr:uid="{086152DD-7A1E-40EF-ACAB-BE94069B2E4A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56536-7DFA-456A-A8FC-269A72B369C5}">
  <sheetPr>
    <tabColor theme="5" tint="0.59999389629810485"/>
  </sheetPr>
  <dimension ref="A2:H10"/>
  <sheetViews>
    <sheetView workbookViewId="0">
      <selection activeCell="H10" sqref="H10"/>
    </sheetView>
  </sheetViews>
  <sheetFormatPr defaultRowHeight="14.5"/>
  <cols>
    <col min="3" max="3" width="7.81640625" bestFit="1" customWidth="1"/>
    <col min="4" max="4" width="14.90625" bestFit="1" customWidth="1"/>
    <col min="5" max="5" width="18.7265625" bestFit="1" customWidth="1"/>
    <col min="8" max="8" width="12.54296875" style="200" bestFit="1" customWidth="1"/>
  </cols>
  <sheetData>
    <row r="2" spans="1:8">
      <c r="F2" t="s">
        <v>1145</v>
      </c>
    </row>
    <row r="3" spans="1:8">
      <c r="A3" s="310" t="s">
        <v>3</v>
      </c>
      <c r="B3" s="310" t="s">
        <v>1</v>
      </c>
      <c r="C3" s="310" t="s">
        <v>4</v>
      </c>
      <c r="D3" s="310" t="s">
        <v>2140</v>
      </c>
      <c r="E3" s="310" t="s">
        <v>2189</v>
      </c>
      <c r="F3" s="310" t="s">
        <v>2142</v>
      </c>
      <c r="G3" s="310" t="s">
        <v>1147</v>
      </c>
      <c r="H3" s="202" t="s">
        <v>2143</v>
      </c>
    </row>
    <row r="4" spans="1:8">
      <c r="A4" s="310"/>
      <c r="B4" s="310"/>
      <c r="C4" s="310"/>
      <c r="D4" s="310"/>
      <c r="E4" s="310"/>
      <c r="F4" s="310"/>
      <c r="G4" s="310"/>
      <c r="H4" s="202" t="s">
        <v>190</v>
      </c>
    </row>
    <row r="5" spans="1:8">
      <c r="A5">
        <v>1</v>
      </c>
      <c r="B5">
        <v>8</v>
      </c>
      <c r="C5" t="s">
        <v>105</v>
      </c>
      <c r="D5" t="s">
        <v>111</v>
      </c>
      <c r="E5" t="s">
        <v>2190</v>
      </c>
      <c r="G5" t="s">
        <v>2146</v>
      </c>
      <c r="H5" s="200">
        <v>182400</v>
      </c>
    </row>
    <row r="6" spans="1:8">
      <c r="A6">
        <v>2</v>
      </c>
      <c r="B6">
        <v>8</v>
      </c>
      <c r="C6" t="s">
        <v>105</v>
      </c>
      <c r="D6" t="s">
        <v>111</v>
      </c>
      <c r="E6" t="s">
        <v>2191</v>
      </c>
      <c r="G6" t="s">
        <v>2192</v>
      </c>
      <c r="H6" s="200">
        <v>287600</v>
      </c>
    </row>
    <row r="7" spans="1:8">
      <c r="A7">
        <v>3</v>
      </c>
      <c r="B7">
        <v>8</v>
      </c>
      <c r="C7" t="s">
        <v>105</v>
      </c>
      <c r="D7" t="s">
        <v>111</v>
      </c>
      <c r="E7" t="s">
        <v>2193</v>
      </c>
      <c r="G7" t="s">
        <v>2149</v>
      </c>
      <c r="H7" s="200">
        <v>110400</v>
      </c>
    </row>
    <row r="8" spans="1:8">
      <c r="A8">
        <v>4</v>
      </c>
      <c r="B8">
        <v>8</v>
      </c>
      <c r="C8" t="s">
        <v>105</v>
      </c>
      <c r="D8" t="s">
        <v>111</v>
      </c>
      <c r="E8" t="s">
        <v>2194</v>
      </c>
      <c r="G8" t="s">
        <v>2146</v>
      </c>
      <c r="H8" s="200">
        <v>253600</v>
      </c>
    </row>
    <row r="9" spans="1:8">
      <c r="A9">
        <v>5</v>
      </c>
      <c r="B9">
        <v>8</v>
      </c>
      <c r="C9" t="s">
        <v>105</v>
      </c>
      <c r="D9" t="s">
        <v>111</v>
      </c>
      <c r="E9" t="s">
        <v>2195</v>
      </c>
      <c r="G9" t="s">
        <v>2146</v>
      </c>
      <c r="H9" s="200">
        <v>288800</v>
      </c>
    </row>
    <row r="10" spans="1:8">
      <c r="H10" s="200">
        <v>1122800</v>
      </c>
    </row>
  </sheetData>
  <mergeCells count="7">
    <mergeCell ref="G3:G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0A4A3-8DEB-47E8-9E6B-B74437234581}">
  <sheetPr filterMode="1">
    <tabColor rgb="FF00FCF6"/>
  </sheetPr>
  <dimension ref="A1:E904"/>
  <sheetViews>
    <sheetView workbookViewId="0">
      <selection activeCell="E496" sqref="E496"/>
    </sheetView>
  </sheetViews>
  <sheetFormatPr defaultRowHeight="14.5"/>
  <cols>
    <col min="1" max="1" width="10.08984375" bestFit="1" customWidth="1"/>
    <col min="2" max="2" width="12.54296875" bestFit="1" customWidth="1"/>
    <col min="3" max="3" width="4.90625" bestFit="1" customWidth="1"/>
    <col min="4" max="4" width="42.54296875" bestFit="1" customWidth="1"/>
    <col min="5" max="5" width="16.453125" bestFit="1" customWidth="1"/>
  </cols>
  <sheetData>
    <row r="1" spans="1:5">
      <c r="A1" t="s">
        <v>2077</v>
      </c>
    </row>
    <row r="2" spans="1:5" ht="18">
      <c r="A2" s="66" t="s">
        <v>1</v>
      </c>
      <c r="B2" s="66" t="s">
        <v>4</v>
      </c>
      <c r="C2" s="66" t="s">
        <v>200</v>
      </c>
      <c r="D2" s="66" t="s">
        <v>198</v>
      </c>
      <c r="E2" s="66" t="s">
        <v>1177</v>
      </c>
    </row>
    <row r="3" spans="1:5" ht="18" hidden="1">
      <c r="A3" s="67">
        <v>1</v>
      </c>
      <c r="B3" s="67" t="s">
        <v>8</v>
      </c>
      <c r="C3" t="s">
        <v>201</v>
      </c>
      <c r="D3" t="s">
        <v>1178</v>
      </c>
      <c r="E3" s="68">
        <v>1234721051.3099999</v>
      </c>
    </row>
    <row r="4" spans="1:5" ht="18" hidden="1">
      <c r="A4" s="67">
        <v>1</v>
      </c>
      <c r="B4" s="67" t="s">
        <v>8</v>
      </c>
      <c r="C4" t="s">
        <v>205</v>
      </c>
      <c r="D4" t="s">
        <v>1179</v>
      </c>
      <c r="E4" s="68">
        <v>91302052.299999997</v>
      </c>
    </row>
    <row r="5" spans="1:5" ht="18" hidden="1">
      <c r="A5" s="67">
        <v>1</v>
      </c>
      <c r="B5" s="67" t="s">
        <v>8</v>
      </c>
      <c r="C5" t="s">
        <v>202</v>
      </c>
      <c r="D5" t="s">
        <v>1180</v>
      </c>
      <c r="E5" s="68">
        <v>135839898.56</v>
      </c>
    </row>
    <row r="6" spans="1:5" ht="18" hidden="1">
      <c r="A6" s="67">
        <v>1</v>
      </c>
      <c r="B6" s="67" t="s">
        <v>8</v>
      </c>
      <c r="C6" t="s">
        <v>210</v>
      </c>
      <c r="D6" t="s">
        <v>1181</v>
      </c>
      <c r="E6" s="68">
        <v>57520825.25</v>
      </c>
    </row>
    <row r="7" spans="1:5" ht="18" hidden="1">
      <c r="A7" s="67">
        <v>1</v>
      </c>
      <c r="B7" s="67" t="s">
        <v>8</v>
      </c>
      <c r="C7" t="s">
        <v>203</v>
      </c>
      <c r="D7" t="s">
        <v>1182</v>
      </c>
      <c r="E7" s="68">
        <v>181138780.62</v>
      </c>
    </row>
    <row r="8" spans="1:5" ht="18" hidden="1">
      <c r="A8" s="67">
        <v>1</v>
      </c>
      <c r="B8" s="67" t="s">
        <v>8</v>
      </c>
      <c r="C8" t="s">
        <v>209</v>
      </c>
      <c r="D8" t="s">
        <v>1183</v>
      </c>
      <c r="E8" s="68">
        <v>81619334.360000014</v>
      </c>
    </row>
    <row r="9" spans="1:5" ht="18" hidden="1">
      <c r="A9" s="67">
        <v>1</v>
      </c>
      <c r="B9" s="67" t="s">
        <v>8</v>
      </c>
      <c r="C9" t="s">
        <v>204</v>
      </c>
      <c r="D9" t="s">
        <v>1184</v>
      </c>
      <c r="E9" s="68">
        <v>153161146.89999998</v>
      </c>
    </row>
    <row r="10" spans="1:5" ht="18" hidden="1">
      <c r="A10" s="67">
        <v>1</v>
      </c>
      <c r="B10" s="67" t="s">
        <v>8</v>
      </c>
      <c r="C10" t="s">
        <v>214</v>
      </c>
      <c r="D10" t="s">
        <v>1185</v>
      </c>
      <c r="E10" s="68">
        <v>106361312.50999999</v>
      </c>
    </row>
    <row r="11" spans="1:5" ht="18" hidden="1">
      <c r="A11" s="67">
        <v>1</v>
      </c>
      <c r="B11" s="67" t="s">
        <v>8</v>
      </c>
      <c r="C11" t="s">
        <v>206</v>
      </c>
      <c r="D11" t="s">
        <v>1186</v>
      </c>
      <c r="E11" s="68">
        <v>101754651.22000001</v>
      </c>
    </row>
    <row r="12" spans="1:5" ht="18" hidden="1">
      <c r="A12" s="67">
        <v>1</v>
      </c>
      <c r="B12" s="67" t="s">
        <v>8</v>
      </c>
      <c r="C12" t="s">
        <v>211</v>
      </c>
      <c r="D12" t="s">
        <v>1187</v>
      </c>
      <c r="E12" s="68">
        <v>82903031.99000001</v>
      </c>
    </row>
    <row r="13" spans="1:5" ht="18" hidden="1">
      <c r="A13" s="67">
        <v>1</v>
      </c>
      <c r="B13" s="67" t="s">
        <v>8</v>
      </c>
      <c r="C13" t="s">
        <v>215</v>
      </c>
      <c r="D13" t="s">
        <v>1188</v>
      </c>
      <c r="E13" s="68">
        <v>59666373.829999998</v>
      </c>
    </row>
    <row r="14" spans="1:5" ht="18" hidden="1">
      <c r="A14" s="67">
        <v>1</v>
      </c>
      <c r="B14" s="67" t="s">
        <v>8</v>
      </c>
      <c r="C14" t="s">
        <v>208</v>
      </c>
      <c r="D14" t="s">
        <v>1189</v>
      </c>
      <c r="E14" s="68">
        <v>60951654.680000007</v>
      </c>
    </row>
    <row r="15" spans="1:5" ht="18" hidden="1">
      <c r="A15" s="67">
        <v>1</v>
      </c>
      <c r="B15" s="67" t="s">
        <v>8</v>
      </c>
      <c r="C15" t="s">
        <v>212</v>
      </c>
      <c r="D15" t="s">
        <v>1190</v>
      </c>
      <c r="E15" s="68">
        <v>65258347.989999995</v>
      </c>
    </row>
    <row r="16" spans="1:5" ht="18" hidden="1">
      <c r="A16" s="67">
        <v>1</v>
      </c>
      <c r="B16" s="67" t="s">
        <v>8</v>
      </c>
      <c r="C16" t="s">
        <v>213</v>
      </c>
      <c r="D16" t="s">
        <v>1191</v>
      </c>
      <c r="E16" s="68">
        <v>60129858.259999998</v>
      </c>
    </row>
    <row r="17" spans="1:5" ht="18" hidden="1">
      <c r="A17" s="67">
        <v>1</v>
      </c>
      <c r="B17" s="67" t="s">
        <v>8</v>
      </c>
      <c r="C17" t="s">
        <v>216</v>
      </c>
      <c r="D17" t="s">
        <v>1192</v>
      </c>
      <c r="E17" s="68">
        <v>59755527.660000004</v>
      </c>
    </row>
    <row r="18" spans="1:5" ht="18" hidden="1">
      <c r="A18" s="67">
        <v>1</v>
      </c>
      <c r="B18" s="67" t="s">
        <v>8</v>
      </c>
      <c r="C18" t="s">
        <v>207</v>
      </c>
      <c r="D18" t="s">
        <v>1193</v>
      </c>
      <c r="E18" s="68">
        <v>107426539.31</v>
      </c>
    </row>
    <row r="19" spans="1:5" ht="18" hidden="1">
      <c r="A19" s="67">
        <v>1</v>
      </c>
      <c r="B19" s="67" t="s">
        <v>8</v>
      </c>
      <c r="C19" t="s">
        <v>217</v>
      </c>
      <c r="D19" t="s">
        <v>1194</v>
      </c>
      <c r="E19" s="68">
        <v>74277929.299999997</v>
      </c>
    </row>
    <row r="20" spans="1:5" ht="18" hidden="1">
      <c r="A20" s="67">
        <v>1</v>
      </c>
      <c r="B20" s="67" t="s">
        <v>8</v>
      </c>
      <c r="C20" t="s">
        <v>218</v>
      </c>
      <c r="D20" t="s">
        <v>1195</v>
      </c>
      <c r="E20" s="68">
        <v>26538892.27</v>
      </c>
    </row>
    <row r="21" spans="1:5" ht="18" hidden="1">
      <c r="A21" s="67">
        <v>1</v>
      </c>
      <c r="B21" s="67" t="s">
        <v>15</v>
      </c>
      <c r="C21" t="s">
        <v>243</v>
      </c>
      <c r="D21" t="s">
        <v>1196</v>
      </c>
      <c r="E21" s="68">
        <v>9284095.129999999</v>
      </c>
    </row>
    <row r="22" spans="1:5" ht="18" hidden="1">
      <c r="A22" s="67">
        <v>1</v>
      </c>
      <c r="B22" s="67" t="s">
        <v>15</v>
      </c>
      <c r="C22" t="s">
        <v>219</v>
      </c>
      <c r="D22" t="s">
        <v>1197</v>
      </c>
      <c r="E22" s="68">
        <v>1051652027.02</v>
      </c>
    </row>
    <row r="23" spans="1:5" ht="18" hidden="1">
      <c r="A23" s="67">
        <v>1</v>
      </c>
      <c r="B23" s="67" t="s">
        <v>15</v>
      </c>
      <c r="C23" t="s">
        <v>220</v>
      </c>
      <c r="D23" t="s">
        <v>1198</v>
      </c>
      <c r="E23" s="68">
        <v>278057859.09000003</v>
      </c>
    </row>
    <row r="24" spans="1:5" ht="18" hidden="1">
      <c r="A24" s="67">
        <v>1</v>
      </c>
      <c r="B24" s="67" t="s">
        <v>15</v>
      </c>
      <c r="C24" t="s">
        <v>230</v>
      </c>
      <c r="D24" t="s">
        <v>1199</v>
      </c>
      <c r="E24" s="68">
        <v>72254556.560000002</v>
      </c>
    </row>
    <row r="25" spans="1:5" ht="18" hidden="1">
      <c r="A25" s="67">
        <v>1</v>
      </c>
      <c r="B25" s="67" t="s">
        <v>15</v>
      </c>
      <c r="C25" t="s">
        <v>224</v>
      </c>
      <c r="D25" t="s">
        <v>1200</v>
      </c>
      <c r="E25" s="68">
        <v>112229761.66999997</v>
      </c>
    </row>
    <row r="26" spans="1:5" ht="18" hidden="1">
      <c r="A26" s="67">
        <v>1</v>
      </c>
      <c r="B26" s="67" t="s">
        <v>15</v>
      </c>
      <c r="C26" t="s">
        <v>228</v>
      </c>
      <c r="D26" t="s">
        <v>1201</v>
      </c>
      <c r="E26" s="68">
        <v>89385632.280000001</v>
      </c>
    </row>
    <row r="27" spans="1:5" ht="18" hidden="1">
      <c r="A27" s="67">
        <v>1</v>
      </c>
      <c r="B27" s="67" t="s">
        <v>15</v>
      </c>
      <c r="C27" t="s">
        <v>232</v>
      </c>
      <c r="D27" t="s">
        <v>1202</v>
      </c>
      <c r="E27" s="68">
        <v>81564392.280000001</v>
      </c>
    </row>
    <row r="28" spans="1:5" ht="18" hidden="1">
      <c r="A28" s="67">
        <v>1</v>
      </c>
      <c r="B28" s="67" t="s">
        <v>15</v>
      </c>
      <c r="C28" t="s">
        <v>237</v>
      </c>
      <c r="D28" t="s">
        <v>1203</v>
      </c>
      <c r="E28" s="68">
        <v>46962703.129999995</v>
      </c>
    </row>
    <row r="29" spans="1:5" ht="18" hidden="1">
      <c r="A29" s="67">
        <v>1</v>
      </c>
      <c r="B29" s="67" t="s">
        <v>15</v>
      </c>
      <c r="C29" t="s">
        <v>221</v>
      </c>
      <c r="D29" t="s">
        <v>1204</v>
      </c>
      <c r="E29" s="68">
        <v>275955266.31</v>
      </c>
    </row>
    <row r="30" spans="1:5" ht="18" hidden="1">
      <c r="A30" s="67">
        <v>1</v>
      </c>
      <c r="B30" s="67" t="s">
        <v>15</v>
      </c>
      <c r="C30" t="s">
        <v>235</v>
      </c>
      <c r="D30" t="s">
        <v>1205</v>
      </c>
      <c r="E30" s="68">
        <v>108250804.58</v>
      </c>
    </row>
    <row r="31" spans="1:5" ht="18" hidden="1">
      <c r="A31" s="67">
        <v>1</v>
      </c>
      <c r="B31" s="67" t="s">
        <v>15</v>
      </c>
      <c r="C31" t="s">
        <v>231</v>
      </c>
      <c r="D31" t="s">
        <v>1206</v>
      </c>
      <c r="E31" s="68">
        <v>60901062.579999998</v>
      </c>
    </row>
    <row r="32" spans="1:5" ht="18" hidden="1">
      <c r="A32" s="67">
        <v>1</v>
      </c>
      <c r="B32" s="67" t="s">
        <v>15</v>
      </c>
      <c r="C32" t="s">
        <v>223</v>
      </c>
      <c r="D32" t="s">
        <v>1207</v>
      </c>
      <c r="E32" s="68">
        <v>215049678.19000003</v>
      </c>
    </row>
    <row r="33" spans="1:5" ht="18" hidden="1">
      <c r="A33" s="67">
        <v>1</v>
      </c>
      <c r="B33" s="67" t="s">
        <v>15</v>
      </c>
      <c r="C33" t="s">
        <v>238</v>
      </c>
      <c r="D33" t="s">
        <v>1208</v>
      </c>
      <c r="E33" s="68">
        <v>79876139.569999993</v>
      </c>
    </row>
    <row r="34" spans="1:5" ht="18" hidden="1">
      <c r="A34" s="67">
        <v>1</v>
      </c>
      <c r="B34" s="67" t="s">
        <v>15</v>
      </c>
      <c r="C34" t="s">
        <v>222</v>
      </c>
      <c r="D34" t="s">
        <v>1209</v>
      </c>
      <c r="E34" s="68">
        <v>218000357.89999998</v>
      </c>
    </row>
    <row r="35" spans="1:5" ht="18" hidden="1">
      <c r="A35" s="67">
        <v>1</v>
      </c>
      <c r="B35" s="67" t="s">
        <v>15</v>
      </c>
      <c r="C35" t="s">
        <v>225</v>
      </c>
      <c r="D35" t="s">
        <v>1210</v>
      </c>
      <c r="E35" s="68">
        <v>131628605.01000002</v>
      </c>
    </row>
    <row r="36" spans="1:5" ht="18" hidden="1">
      <c r="A36" s="67">
        <v>1</v>
      </c>
      <c r="B36" s="67" t="s">
        <v>15</v>
      </c>
      <c r="C36" t="s">
        <v>241</v>
      </c>
      <c r="D36" t="s">
        <v>1211</v>
      </c>
      <c r="E36" s="68">
        <v>66370959.539999999</v>
      </c>
    </row>
    <row r="37" spans="1:5" ht="18" hidden="1">
      <c r="A37" s="67">
        <v>1</v>
      </c>
      <c r="B37" s="67" t="s">
        <v>15</v>
      </c>
      <c r="C37" t="s">
        <v>227</v>
      </c>
      <c r="D37" t="s">
        <v>1212</v>
      </c>
      <c r="E37" s="68">
        <v>49072740.489999995</v>
      </c>
    </row>
    <row r="38" spans="1:5" ht="18" hidden="1">
      <c r="A38" s="67">
        <v>1</v>
      </c>
      <c r="B38" s="67" t="s">
        <v>15</v>
      </c>
      <c r="C38" t="s">
        <v>240</v>
      </c>
      <c r="D38" t="s">
        <v>1213</v>
      </c>
      <c r="E38" s="68">
        <v>75704007.330000013</v>
      </c>
    </row>
    <row r="39" spans="1:5" ht="18" hidden="1">
      <c r="A39" s="67">
        <v>1</v>
      </c>
      <c r="B39" s="67" t="s">
        <v>15</v>
      </c>
      <c r="C39" t="s">
        <v>239</v>
      </c>
      <c r="D39" t="s">
        <v>1214</v>
      </c>
      <c r="E39" s="68">
        <v>90249523.950000003</v>
      </c>
    </row>
    <row r="40" spans="1:5" ht="18" hidden="1">
      <c r="A40" s="67">
        <v>1</v>
      </c>
      <c r="B40" s="67" t="s">
        <v>15</v>
      </c>
      <c r="C40" t="s">
        <v>236</v>
      </c>
      <c r="D40" t="s">
        <v>1215</v>
      </c>
      <c r="E40" s="68">
        <v>47951526.290000007</v>
      </c>
    </row>
    <row r="41" spans="1:5" ht="18" hidden="1">
      <c r="A41" s="67">
        <v>1</v>
      </c>
      <c r="B41" s="67" t="s">
        <v>15</v>
      </c>
      <c r="C41" t="s">
        <v>226</v>
      </c>
      <c r="D41" t="s">
        <v>1216</v>
      </c>
      <c r="E41" s="68">
        <v>61265392.650000006</v>
      </c>
    </row>
    <row r="42" spans="1:5" ht="18" hidden="1">
      <c r="A42" s="67">
        <v>1</v>
      </c>
      <c r="B42" s="67" t="s">
        <v>15</v>
      </c>
      <c r="C42" t="s">
        <v>233</v>
      </c>
      <c r="D42" t="s">
        <v>1217</v>
      </c>
      <c r="E42" s="68">
        <v>64298782.729999997</v>
      </c>
    </row>
    <row r="43" spans="1:5" ht="18" hidden="1">
      <c r="A43" s="67">
        <v>1</v>
      </c>
      <c r="B43" s="67" t="s">
        <v>15</v>
      </c>
      <c r="C43" t="s">
        <v>234</v>
      </c>
      <c r="D43" t="s">
        <v>1218</v>
      </c>
      <c r="E43" s="68">
        <v>53106209.869999997</v>
      </c>
    </row>
    <row r="44" spans="1:5" ht="18" hidden="1">
      <c r="A44" s="67">
        <v>1</v>
      </c>
      <c r="B44" s="67" t="s">
        <v>15</v>
      </c>
      <c r="C44" t="s">
        <v>229</v>
      </c>
      <c r="D44" t="s">
        <v>1219</v>
      </c>
      <c r="E44" s="68">
        <v>47286578.930000007</v>
      </c>
    </row>
    <row r="45" spans="1:5" ht="18" hidden="1">
      <c r="A45" s="67">
        <v>1</v>
      </c>
      <c r="B45" s="67" t="s">
        <v>15</v>
      </c>
      <c r="C45" t="s">
        <v>242</v>
      </c>
      <c r="D45" t="s">
        <v>1220</v>
      </c>
      <c r="E45" s="68">
        <v>34475856.769999996</v>
      </c>
    </row>
    <row r="46" spans="1:5" ht="18" hidden="1">
      <c r="A46" s="67">
        <v>1</v>
      </c>
      <c r="B46" s="67" t="s">
        <v>16</v>
      </c>
      <c r="C46" t="s">
        <v>244</v>
      </c>
      <c r="D46" t="s">
        <v>1221</v>
      </c>
      <c r="E46" s="68">
        <v>646552855.65999997</v>
      </c>
    </row>
    <row r="47" spans="1:5" ht="18" hidden="1">
      <c r="A47" s="67">
        <v>1</v>
      </c>
      <c r="B47" s="67" t="s">
        <v>16</v>
      </c>
      <c r="C47" t="s">
        <v>255</v>
      </c>
      <c r="D47" t="s">
        <v>1222</v>
      </c>
      <c r="E47" s="68">
        <v>37496570.409999996</v>
      </c>
    </row>
    <row r="48" spans="1:5" ht="18" hidden="1">
      <c r="A48" s="67">
        <v>1</v>
      </c>
      <c r="B48" s="67" t="s">
        <v>16</v>
      </c>
      <c r="C48" t="s">
        <v>254</v>
      </c>
      <c r="D48" t="s">
        <v>1223</v>
      </c>
      <c r="E48" s="68">
        <v>36215872.829999998</v>
      </c>
    </row>
    <row r="49" spans="1:5" ht="18" hidden="1">
      <c r="A49" s="67">
        <v>1</v>
      </c>
      <c r="B49" s="67" t="s">
        <v>16</v>
      </c>
      <c r="C49" t="s">
        <v>251</v>
      </c>
      <c r="D49" t="s">
        <v>1224</v>
      </c>
      <c r="E49" s="68">
        <v>50155676.859999999</v>
      </c>
    </row>
    <row r="50" spans="1:5" ht="18" hidden="1">
      <c r="A50" s="67">
        <v>1</v>
      </c>
      <c r="B50" s="67" t="s">
        <v>16</v>
      </c>
      <c r="C50" t="s">
        <v>249</v>
      </c>
      <c r="D50" t="s">
        <v>1225</v>
      </c>
      <c r="E50" s="68">
        <v>73118030.230000004</v>
      </c>
    </row>
    <row r="51" spans="1:5" ht="18" hidden="1">
      <c r="A51" s="67">
        <v>1</v>
      </c>
      <c r="B51" s="67" t="s">
        <v>16</v>
      </c>
      <c r="C51" t="s">
        <v>246</v>
      </c>
      <c r="D51" t="s">
        <v>1226</v>
      </c>
      <c r="E51" s="68">
        <v>92218094.629999995</v>
      </c>
    </row>
    <row r="52" spans="1:5" ht="18" hidden="1">
      <c r="A52" s="67">
        <v>1</v>
      </c>
      <c r="B52" s="67" t="s">
        <v>16</v>
      </c>
      <c r="C52" t="s">
        <v>250</v>
      </c>
      <c r="D52" t="s">
        <v>1227</v>
      </c>
      <c r="E52" s="68">
        <v>46237103.299999997</v>
      </c>
    </row>
    <row r="53" spans="1:5" ht="18" hidden="1">
      <c r="A53" s="67">
        <v>1</v>
      </c>
      <c r="B53" s="67" t="s">
        <v>16</v>
      </c>
      <c r="C53" t="s">
        <v>248</v>
      </c>
      <c r="D53" t="s">
        <v>1228</v>
      </c>
      <c r="E53" s="68">
        <v>47005450.07</v>
      </c>
    </row>
    <row r="54" spans="1:5" ht="18" hidden="1">
      <c r="A54" s="67">
        <v>1</v>
      </c>
      <c r="B54" s="67" t="s">
        <v>16</v>
      </c>
      <c r="C54" t="s">
        <v>252</v>
      </c>
      <c r="D54" t="s">
        <v>1229</v>
      </c>
      <c r="E54" s="68">
        <v>38834579.920000002</v>
      </c>
    </row>
    <row r="55" spans="1:5" ht="18" hidden="1">
      <c r="A55" s="67">
        <v>1</v>
      </c>
      <c r="B55" s="67" t="s">
        <v>16</v>
      </c>
      <c r="C55" t="s">
        <v>257</v>
      </c>
      <c r="D55" t="s">
        <v>1230</v>
      </c>
      <c r="E55" s="68">
        <v>42590585.590000004</v>
      </c>
    </row>
    <row r="56" spans="1:5" ht="18" hidden="1">
      <c r="A56" s="67">
        <v>1</v>
      </c>
      <c r="B56" s="67" t="s">
        <v>16</v>
      </c>
      <c r="C56" t="s">
        <v>253</v>
      </c>
      <c r="D56" t="s">
        <v>1231</v>
      </c>
      <c r="E56" s="68">
        <v>30384344.859999999</v>
      </c>
    </row>
    <row r="57" spans="1:5" ht="18" hidden="1">
      <c r="A57" s="67">
        <v>1</v>
      </c>
      <c r="B57" s="67" t="s">
        <v>16</v>
      </c>
      <c r="C57" t="s">
        <v>256</v>
      </c>
      <c r="D57" t="s">
        <v>1232</v>
      </c>
      <c r="E57" s="68">
        <v>34403147.620000005</v>
      </c>
    </row>
    <row r="58" spans="1:5" ht="18" hidden="1">
      <c r="A58" s="67">
        <v>1</v>
      </c>
      <c r="B58" s="67" t="s">
        <v>16</v>
      </c>
      <c r="C58" t="s">
        <v>245</v>
      </c>
      <c r="D58" t="s">
        <v>1233</v>
      </c>
      <c r="E58" s="68">
        <v>165635446.50999999</v>
      </c>
    </row>
    <row r="59" spans="1:5" ht="18" hidden="1">
      <c r="A59" s="67">
        <v>1</v>
      </c>
      <c r="B59" s="67" t="s">
        <v>16</v>
      </c>
      <c r="C59" t="s">
        <v>247</v>
      </c>
      <c r="D59" t="s">
        <v>1234</v>
      </c>
      <c r="E59" s="68">
        <v>32146110.359999999</v>
      </c>
    </row>
    <row r="60" spans="1:5" ht="18" hidden="1">
      <c r="A60" s="67">
        <v>1</v>
      </c>
      <c r="B60" s="67" t="s">
        <v>16</v>
      </c>
      <c r="C60" t="s">
        <v>258</v>
      </c>
      <c r="D60" t="s">
        <v>1235</v>
      </c>
      <c r="E60" s="68">
        <v>31687016.210000001</v>
      </c>
    </row>
    <row r="61" spans="1:5" ht="18" hidden="1">
      <c r="A61" s="67">
        <v>1</v>
      </c>
      <c r="B61" s="67" t="s">
        <v>17</v>
      </c>
      <c r="C61" t="s">
        <v>259</v>
      </c>
      <c r="D61" t="s">
        <v>1236</v>
      </c>
      <c r="E61" s="68">
        <v>466167111.31000006</v>
      </c>
    </row>
    <row r="62" spans="1:5" ht="18" hidden="1">
      <c r="A62" s="67">
        <v>1</v>
      </c>
      <c r="B62" s="67" t="s">
        <v>17</v>
      </c>
      <c r="C62" t="s">
        <v>260</v>
      </c>
      <c r="D62" t="s">
        <v>1237</v>
      </c>
      <c r="E62" s="68">
        <v>295443683.95999998</v>
      </c>
    </row>
    <row r="63" spans="1:5" ht="18" hidden="1">
      <c r="A63" s="67">
        <v>1</v>
      </c>
      <c r="B63" s="67" t="s">
        <v>17</v>
      </c>
      <c r="C63" t="s">
        <v>261</v>
      </c>
      <c r="D63" t="s">
        <v>1238</v>
      </c>
      <c r="E63" s="68">
        <v>74484154.489999995</v>
      </c>
    </row>
    <row r="64" spans="1:5" ht="18" hidden="1">
      <c r="A64" s="67">
        <v>1</v>
      </c>
      <c r="B64" s="67" t="s">
        <v>17</v>
      </c>
      <c r="C64" t="s">
        <v>262</v>
      </c>
      <c r="D64" t="s">
        <v>1239</v>
      </c>
      <c r="E64" s="68">
        <v>52036397.659999996</v>
      </c>
    </row>
    <row r="65" spans="1:5" ht="18" hidden="1">
      <c r="A65" s="67">
        <v>1</v>
      </c>
      <c r="B65" s="67" t="s">
        <v>17</v>
      </c>
      <c r="C65" t="s">
        <v>263</v>
      </c>
      <c r="D65" t="s">
        <v>1240</v>
      </c>
      <c r="E65" s="68">
        <v>94914034.099999994</v>
      </c>
    </row>
    <row r="66" spans="1:5" ht="18" hidden="1">
      <c r="A66" s="67">
        <v>1</v>
      </c>
      <c r="B66" s="67" t="s">
        <v>17</v>
      </c>
      <c r="C66" t="s">
        <v>264</v>
      </c>
      <c r="D66" t="s">
        <v>1241</v>
      </c>
      <c r="E66" s="68">
        <v>72464371.840000004</v>
      </c>
    </row>
    <row r="67" spans="1:5" ht="18" hidden="1">
      <c r="A67" s="67">
        <v>1</v>
      </c>
      <c r="B67" s="67" t="s">
        <v>17</v>
      </c>
      <c r="C67" t="s">
        <v>265</v>
      </c>
      <c r="D67" t="s">
        <v>1242</v>
      </c>
      <c r="E67" s="68">
        <v>55974708.379999995</v>
      </c>
    </row>
    <row r="68" spans="1:5" ht="18" hidden="1">
      <c r="A68" s="67">
        <v>1</v>
      </c>
      <c r="B68" s="67" t="s">
        <v>17</v>
      </c>
      <c r="C68" t="s">
        <v>267</v>
      </c>
      <c r="D68" t="s">
        <v>1243</v>
      </c>
      <c r="E68" s="68">
        <v>16645330.529999999</v>
      </c>
    </row>
    <row r="69" spans="1:5" ht="18" hidden="1">
      <c r="A69" s="67">
        <v>1</v>
      </c>
      <c r="B69" s="67" t="s">
        <v>17</v>
      </c>
      <c r="C69" t="s">
        <v>266</v>
      </c>
      <c r="D69" t="s">
        <v>1244</v>
      </c>
      <c r="E69" s="68">
        <v>14374496.18</v>
      </c>
    </row>
    <row r="70" spans="1:5" ht="18" hidden="1">
      <c r="A70" s="67">
        <v>1</v>
      </c>
      <c r="B70" s="67" t="s">
        <v>18</v>
      </c>
      <c r="C70" t="s">
        <v>268</v>
      </c>
      <c r="D70" t="s">
        <v>1245</v>
      </c>
      <c r="E70" s="68">
        <v>585274813.30999994</v>
      </c>
    </row>
    <row r="71" spans="1:5" ht="18" hidden="1">
      <c r="A71" s="67">
        <v>1</v>
      </c>
      <c r="B71" s="67" t="s">
        <v>18</v>
      </c>
      <c r="C71" t="s">
        <v>270</v>
      </c>
      <c r="D71" t="s">
        <v>1246</v>
      </c>
      <c r="E71" s="68">
        <v>83926648.530000001</v>
      </c>
    </row>
    <row r="72" spans="1:5" ht="18" hidden="1">
      <c r="A72" s="67">
        <v>1</v>
      </c>
      <c r="B72" s="67" t="s">
        <v>18</v>
      </c>
      <c r="C72" t="s">
        <v>271</v>
      </c>
      <c r="D72" t="s">
        <v>1247</v>
      </c>
      <c r="E72" s="68">
        <v>63604160.5</v>
      </c>
    </row>
    <row r="73" spans="1:5" ht="18" hidden="1">
      <c r="A73" s="67">
        <v>1</v>
      </c>
      <c r="B73" s="67" t="s">
        <v>18</v>
      </c>
      <c r="C73" t="s">
        <v>274</v>
      </c>
      <c r="D73" t="s">
        <v>1248</v>
      </c>
      <c r="E73" s="68">
        <v>90205446.349999994</v>
      </c>
    </row>
    <row r="74" spans="1:5" ht="18" hidden="1">
      <c r="A74" s="67">
        <v>1</v>
      </c>
      <c r="B74" s="67" t="s">
        <v>18</v>
      </c>
      <c r="C74" t="s">
        <v>273</v>
      </c>
      <c r="D74" t="s">
        <v>1249</v>
      </c>
      <c r="E74" s="68">
        <v>72543423.349999994</v>
      </c>
    </row>
    <row r="75" spans="1:5" ht="18" hidden="1">
      <c r="A75" s="67">
        <v>1</v>
      </c>
      <c r="B75" s="67" t="s">
        <v>18</v>
      </c>
      <c r="C75" t="s">
        <v>272</v>
      </c>
      <c r="D75" t="s">
        <v>1250</v>
      </c>
      <c r="E75" s="68">
        <v>58383219.530000009</v>
      </c>
    </row>
    <row r="76" spans="1:5" ht="18" hidden="1">
      <c r="A76" s="67">
        <v>1</v>
      </c>
      <c r="B76" s="67" t="s">
        <v>18</v>
      </c>
      <c r="C76" t="s">
        <v>275</v>
      </c>
      <c r="D76" t="s">
        <v>1251</v>
      </c>
      <c r="E76" s="68">
        <v>53976746.659999996</v>
      </c>
    </row>
    <row r="77" spans="1:5" ht="18" hidden="1">
      <c r="A77" s="67">
        <v>1</v>
      </c>
      <c r="B77" s="67" t="s">
        <v>18</v>
      </c>
      <c r="C77" t="s">
        <v>269</v>
      </c>
      <c r="D77" t="s">
        <v>1252</v>
      </c>
      <c r="E77" s="68">
        <v>78753635.959999993</v>
      </c>
    </row>
    <row r="78" spans="1:5" ht="18" hidden="1">
      <c r="A78" s="67">
        <v>1</v>
      </c>
      <c r="B78" s="67" t="s">
        <v>19</v>
      </c>
      <c r="C78" t="s">
        <v>276</v>
      </c>
      <c r="D78" t="s">
        <v>1253</v>
      </c>
      <c r="E78" s="68">
        <v>219330548.64000005</v>
      </c>
    </row>
    <row r="79" spans="1:5" ht="18" hidden="1">
      <c r="A79" s="67">
        <v>1</v>
      </c>
      <c r="B79" s="67" t="s">
        <v>19</v>
      </c>
      <c r="C79" t="s">
        <v>279</v>
      </c>
      <c r="D79" t="s">
        <v>1254</v>
      </c>
      <c r="E79" s="68">
        <v>57925177.410000004</v>
      </c>
    </row>
    <row r="80" spans="1:5" ht="18" hidden="1">
      <c r="A80" s="67">
        <v>1</v>
      </c>
      <c r="B80" s="67" t="s">
        <v>19</v>
      </c>
      <c r="C80" t="s">
        <v>278</v>
      </c>
      <c r="D80" t="s">
        <v>1255</v>
      </c>
      <c r="E80" s="68">
        <v>86174277.739999995</v>
      </c>
    </row>
    <row r="81" spans="1:5" ht="18" hidden="1">
      <c r="A81" s="67">
        <v>1</v>
      </c>
      <c r="B81" s="67" t="s">
        <v>19</v>
      </c>
      <c r="C81" t="s">
        <v>277</v>
      </c>
      <c r="D81" t="s">
        <v>1256</v>
      </c>
      <c r="E81" s="68">
        <v>137432450.57999998</v>
      </c>
    </row>
    <row r="82" spans="1:5" ht="18" hidden="1">
      <c r="A82" s="67">
        <v>1</v>
      </c>
      <c r="B82" s="67" t="s">
        <v>19</v>
      </c>
      <c r="C82" t="s">
        <v>281</v>
      </c>
      <c r="D82" t="s">
        <v>1257</v>
      </c>
      <c r="E82" s="68">
        <v>56004189.379999995</v>
      </c>
    </row>
    <row r="83" spans="1:5" ht="18" hidden="1">
      <c r="A83" s="67">
        <v>1</v>
      </c>
      <c r="B83" s="67" t="s">
        <v>19</v>
      </c>
      <c r="C83" t="s">
        <v>282</v>
      </c>
      <c r="D83" t="s">
        <v>1258</v>
      </c>
      <c r="E83" s="68">
        <v>56569857.069999993</v>
      </c>
    </row>
    <row r="84" spans="1:5" ht="18" hidden="1">
      <c r="A84" s="67">
        <v>1</v>
      </c>
      <c r="B84" s="67" t="s">
        <v>19</v>
      </c>
      <c r="C84" t="s">
        <v>280</v>
      </c>
      <c r="D84" t="s">
        <v>1259</v>
      </c>
      <c r="E84" s="68">
        <v>48040819.179999992</v>
      </c>
    </row>
    <row r="85" spans="1:5" ht="18" hidden="1">
      <c r="A85" s="67">
        <v>1</v>
      </c>
      <c r="B85" s="67" t="s">
        <v>20</v>
      </c>
      <c r="C85" t="s">
        <v>283</v>
      </c>
      <c r="D85" t="s">
        <v>1260</v>
      </c>
      <c r="E85" s="68">
        <v>1082293902.5899997</v>
      </c>
    </row>
    <row r="86" spans="1:5" ht="18" hidden="1">
      <c r="A86" s="67">
        <v>1</v>
      </c>
      <c r="B86" s="67" t="s">
        <v>20</v>
      </c>
      <c r="C86" t="s">
        <v>291</v>
      </c>
      <c r="D86" t="s">
        <v>1261</v>
      </c>
      <c r="E86" s="68">
        <v>61973987.859999999</v>
      </c>
    </row>
    <row r="87" spans="1:5" ht="18" hidden="1">
      <c r="A87" s="67">
        <v>1</v>
      </c>
      <c r="B87" s="67" t="s">
        <v>20</v>
      </c>
      <c r="C87" t="s">
        <v>284</v>
      </c>
      <c r="D87" t="s">
        <v>1262</v>
      </c>
      <c r="E87" s="68">
        <v>168932241.92000002</v>
      </c>
    </row>
    <row r="88" spans="1:5" ht="18" hidden="1">
      <c r="A88" s="67">
        <v>1</v>
      </c>
      <c r="B88" s="67" t="s">
        <v>20</v>
      </c>
      <c r="C88" t="s">
        <v>294</v>
      </c>
      <c r="D88" t="s">
        <v>1263</v>
      </c>
      <c r="E88" s="68">
        <v>57816274.850000001</v>
      </c>
    </row>
    <row r="89" spans="1:5" ht="18" hidden="1">
      <c r="A89" s="67">
        <v>1</v>
      </c>
      <c r="B89" s="67" t="s">
        <v>20</v>
      </c>
      <c r="C89" t="s">
        <v>286</v>
      </c>
      <c r="D89" t="s">
        <v>1264</v>
      </c>
      <c r="E89" s="68">
        <v>69239073.280000001</v>
      </c>
    </row>
    <row r="90" spans="1:5" ht="18" hidden="1">
      <c r="A90" s="67">
        <v>1</v>
      </c>
      <c r="B90" s="67" t="s">
        <v>20</v>
      </c>
      <c r="C90" t="s">
        <v>287</v>
      </c>
      <c r="D90" t="s">
        <v>1265</v>
      </c>
      <c r="E90" s="68">
        <v>66425480.149999999</v>
      </c>
    </row>
    <row r="91" spans="1:5" ht="18" hidden="1">
      <c r="A91" s="67">
        <v>1</v>
      </c>
      <c r="B91" s="67" t="s">
        <v>20</v>
      </c>
      <c r="C91" t="s">
        <v>292</v>
      </c>
      <c r="D91" t="s">
        <v>1266</v>
      </c>
      <c r="E91" s="68">
        <v>64170423.230000004</v>
      </c>
    </row>
    <row r="92" spans="1:5" ht="18" hidden="1">
      <c r="A92" s="67">
        <v>1</v>
      </c>
      <c r="B92" s="67" t="s">
        <v>20</v>
      </c>
      <c r="C92" t="s">
        <v>285</v>
      </c>
      <c r="D92" t="s">
        <v>1267</v>
      </c>
      <c r="E92" s="68">
        <v>113583009.86</v>
      </c>
    </row>
    <row r="93" spans="1:5" ht="18" hidden="1">
      <c r="A93" s="67">
        <v>1</v>
      </c>
      <c r="B93" s="67" t="s">
        <v>20</v>
      </c>
      <c r="C93" t="s">
        <v>290</v>
      </c>
      <c r="D93" t="s">
        <v>1268</v>
      </c>
      <c r="E93" s="68">
        <v>36883204.359999999</v>
      </c>
    </row>
    <row r="94" spans="1:5" ht="18" hidden="1">
      <c r="A94" s="67">
        <v>1</v>
      </c>
      <c r="B94" s="67" t="s">
        <v>20</v>
      </c>
      <c r="C94" t="s">
        <v>289</v>
      </c>
      <c r="D94" t="s">
        <v>1269</v>
      </c>
      <c r="E94" s="68">
        <v>68619173.820000008</v>
      </c>
    </row>
    <row r="95" spans="1:5" ht="18" hidden="1">
      <c r="A95" s="67">
        <v>1</v>
      </c>
      <c r="B95" s="67" t="s">
        <v>20</v>
      </c>
      <c r="C95" t="s">
        <v>293</v>
      </c>
      <c r="D95" t="s">
        <v>1270</v>
      </c>
      <c r="E95" s="68">
        <v>51731481.739999995</v>
      </c>
    </row>
    <row r="96" spans="1:5" ht="18" hidden="1">
      <c r="A96" s="67">
        <v>1</v>
      </c>
      <c r="B96" s="67" t="s">
        <v>20</v>
      </c>
      <c r="C96" t="s">
        <v>295</v>
      </c>
      <c r="D96" t="s">
        <v>1271</v>
      </c>
      <c r="E96" s="68">
        <v>75752517.289999992</v>
      </c>
    </row>
    <row r="97" spans="1:5" ht="18" hidden="1">
      <c r="A97" s="67">
        <v>1</v>
      </c>
      <c r="B97" s="67" t="s">
        <v>20</v>
      </c>
      <c r="C97" t="s">
        <v>288</v>
      </c>
      <c r="D97" t="s">
        <v>1272</v>
      </c>
      <c r="E97" s="68">
        <v>51940186.849999994</v>
      </c>
    </row>
    <row r="98" spans="1:5" ht="18" hidden="1">
      <c r="A98" s="67">
        <v>1</v>
      </c>
      <c r="B98" s="67" t="s">
        <v>21</v>
      </c>
      <c r="C98" t="s">
        <v>296</v>
      </c>
      <c r="D98" t="s">
        <v>1273</v>
      </c>
      <c r="E98" s="68">
        <v>536866919.61000001</v>
      </c>
    </row>
    <row r="99" spans="1:5" ht="18" hidden="1">
      <c r="A99" s="67">
        <v>1</v>
      </c>
      <c r="B99" s="67" t="s">
        <v>21</v>
      </c>
      <c r="C99" t="s">
        <v>302</v>
      </c>
      <c r="D99" t="s">
        <v>1274</v>
      </c>
      <c r="E99" s="68">
        <v>54939117.899999991</v>
      </c>
    </row>
    <row r="100" spans="1:5" ht="18" hidden="1">
      <c r="A100" s="67">
        <v>1</v>
      </c>
      <c r="B100" s="67" t="s">
        <v>21</v>
      </c>
      <c r="C100" t="s">
        <v>301</v>
      </c>
      <c r="D100" t="s">
        <v>1275</v>
      </c>
      <c r="E100" s="68">
        <v>65463569</v>
      </c>
    </row>
    <row r="101" spans="1:5" ht="18" hidden="1">
      <c r="A101" s="67">
        <v>1</v>
      </c>
      <c r="B101" s="67" t="s">
        <v>21</v>
      </c>
      <c r="C101" t="s">
        <v>298</v>
      </c>
      <c r="D101" t="s">
        <v>1276</v>
      </c>
      <c r="E101" s="68">
        <v>106460626.29000001</v>
      </c>
    </row>
    <row r="102" spans="1:5" ht="18" hidden="1">
      <c r="A102" s="67">
        <v>1</v>
      </c>
      <c r="B102" s="67" t="s">
        <v>21</v>
      </c>
      <c r="C102" t="s">
        <v>299</v>
      </c>
      <c r="D102" t="s">
        <v>1277</v>
      </c>
      <c r="E102" s="68">
        <v>53876200.659999996</v>
      </c>
    </row>
    <row r="103" spans="1:5" ht="18" hidden="1">
      <c r="A103" s="67">
        <v>1</v>
      </c>
      <c r="B103" s="67" t="s">
        <v>21</v>
      </c>
      <c r="C103" t="s">
        <v>297</v>
      </c>
      <c r="D103" t="s">
        <v>1278</v>
      </c>
      <c r="E103" s="68">
        <v>88602030.24000001</v>
      </c>
    </row>
    <row r="104" spans="1:5" ht="18" hidden="1">
      <c r="A104" s="67">
        <v>1</v>
      </c>
      <c r="B104" s="67" t="s">
        <v>21</v>
      </c>
      <c r="C104" t="s">
        <v>300</v>
      </c>
      <c r="D104" t="s">
        <v>1279</v>
      </c>
      <c r="E104" s="68">
        <v>50289781.600000009</v>
      </c>
    </row>
    <row r="105" spans="1:5" ht="18" hidden="1">
      <c r="A105" s="69">
        <v>1</v>
      </c>
      <c r="B105" s="67" t="s">
        <v>21</v>
      </c>
      <c r="C105" t="s">
        <v>303</v>
      </c>
      <c r="D105" t="s">
        <v>1280</v>
      </c>
      <c r="E105" s="68">
        <v>36017604.640000001</v>
      </c>
    </row>
    <row r="106" spans="1:5" ht="18" hidden="1">
      <c r="A106" s="67">
        <v>2</v>
      </c>
      <c r="B106" s="67" t="s">
        <v>30</v>
      </c>
      <c r="C106" t="s">
        <v>305</v>
      </c>
      <c r="D106" t="s">
        <v>1281</v>
      </c>
      <c r="E106" s="68">
        <v>384570440.48999995</v>
      </c>
    </row>
    <row r="107" spans="1:5" ht="18" hidden="1">
      <c r="A107" s="67">
        <v>2</v>
      </c>
      <c r="B107" s="67" t="s">
        <v>30</v>
      </c>
      <c r="C107" t="s">
        <v>304</v>
      </c>
      <c r="D107" t="s">
        <v>1282</v>
      </c>
      <c r="E107" s="68">
        <v>461805173.88999993</v>
      </c>
    </row>
    <row r="108" spans="1:5" ht="18" hidden="1">
      <c r="A108" s="67">
        <v>2</v>
      </c>
      <c r="B108" s="67" t="s">
        <v>30</v>
      </c>
      <c r="C108" t="s">
        <v>310</v>
      </c>
      <c r="D108" t="s">
        <v>1283</v>
      </c>
      <c r="E108" s="68">
        <v>76644429.769999996</v>
      </c>
    </row>
    <row r="109" spans="1:5" ht="18" hidden="1">
      <c r="A109" s="67">
        <v>2</v>
      </c>
      <c r="B109" s="67" t="s">
        <v>30</v>
      </c>
      <c r="C109" t="s">
        <v>311</v>
      </c>
      <c r="D109" t="s">
        <v>1284</v>
      </c>
      <c r="E109" s="68">
        <v>61952595.870000005</v>
      </c>
    </row>
    <row r="110" spans="1:5" ht="18" hidden="1">
      <c r="A110" s="67">
        <v>2</v>
      </c>
      <c r="B110" s="67" t="s">
        <v>30</v>
      </c>
      <c r="C110" t="s">
        <v>307</v>
      </c>
      <c r="D110" t="s">
        <v>1285</v>
      </c>
      <c r="E110" s="68">
        <v>150314222.69999999</v>
      </c>
    </row>
    <row r="111" spans="1:5" ht="18" hidden="1">
      <c r="A111" s="67">
        <v>2</v>
      </c>
      <c r="B111" s="67" t="s">
        <v>30</v>
      </c>
      <c r="C111" t="s">
        <v>306</v>
      </c>
      <c r="D111" t="s">
        <v>1286</v>
      </c>
      <c r="E111" s="68">
        <v>113851325.09999999</v>
      </c>
    </row>
    <row r="112" spans="1:5" ht="18" hidden="1">
      <c r="A112" s="67">
        <v>2</v>
      </c>
      <c r="B112" s="67" t="s">
        <v>30</v>
      </c>
      <c r="C112" t="s">
        <v>309</v>
      </c>
      <c r="D112" t="s">
        <v>1287</v>
      </c>
      <c r="E112" s="68">
        <v>113053472.44999999</v>
      </c>
    </row>
    <row r="113" spans="1:5" ht="18" hidden="1">
      <c r="A113" s="67">
        <v>2</v>
      </c>
      <c r="B113" s="67" t="s">
        <v>30</v>
      </c>
      <c r="C113" t="s">
        <v>308</v>
      </c>
      <c r="D113" t="s">
        <v>1288</v>
      </c>
      <c r="E113" s="68">
        <v>115275180.61000001</v>
      </c>
    </row>
    <row r="114" spans="1:5" ht="18" hidden="1">
      <c r="A114" s="67">
        <v>2</v>
      </c>
      <c r="B114" s="67" t="s">
        <v>30</v>
      </c>
      <c r="C114" t="s">
        <v>312</v>
      </c>
      <c r="D114" t="s">
        <v>1289</v>
      </c>
      <c r="E114" s="68">
        <v>42515124.630000003</v>
      </c>
    </row>
    <row r="115" spans="1:5" ht="18" hidden="1">
      <c r="A115" s="67">
        <v>2</v>
      </c>
      <c r="B115" s="67" t="s">
        <v>31</v>
      </c>
      <c r="C115" t="s">
        <v>313</v>
      </c>
      <c r="D115" t="s">
        <v>1290</v>
      </c>
      <c r="E115" s="68">
        <v>1235946322.4299998</v>
      </c>
    </row>
    <row r="116" spans="1:5" ht="18" hidden="1">
      <c r="A116" s="67">
        <v>2</v>
      </c>
      <c r="B116" s="67" t="s">
        <v>31</v>
      </c>
      <c r="C116" t="s">
        <v>316</v>
      </c>
      <c r="D116" t="s">
        <v>1291</v>
      </c>
      <c r="E116" s="68">
        <v>68409330.379999995</v>
      </c>
    </row>
    <row r="117" spans="1:5" ht="18" hidden="1">
      <c r="A117" s="67">
        <v>2</v>
      </c>
      <c r="B117" s="67" t="s">
        <v>31</v>
      </c>
      <c r="C117" t="s">
        <v>319</v>
      </c>
      <c r="D117" t="s">
        <v>1292</v>
      </c>
      <c r="E117" s="68">
        <v>94668982.870000005</v>
      </c>
    </row>
    <row r="118" spans="1:5" ht="18" hidden="1">
      <c r="A118" s="67">
        <v>2</v>
      </c>
      <c r="B118" s="67" t="s">
        <v>31</v>
      </c>
      <c r="C118" t="s">
        <v>318</v>
      </c>
      <c r="D118" t="s">
        <v>1293</v>
      </c>
      <c r="E118" s="68">
        <v>73870437.530000001</v>
      </c>
    </row>
    <row r="119" spans="1:5" ht="18" hidden="1">
      <c r="A119" s="67">
        <v>2</v>
      </c>
      <c r="B119" s="67" t="s">
        <v>31</v>
      </c>
      <c r="C119" t="s">
        <v>320</v>
      </c>
      <c r="D119" t="s">
        <v>1294</v>
      </c>
      <c r="E119" s="68">
        <v>86731383.659999996</v>
      </c>
    </row>
    <row r="120" spans="1:5" ht="18" hidden="1">
      <c r="A120" s="67">
        <v>2</v>
      </c>
      <c r="B120" s="67" t="s">
        <v>31</v>
      </c>
      <c r="C120" t="s">
        <v>321</v>
      </c>
      <c r="D120" t="s">
        <v>1295</v>
      </c>
      <c r="E120" s="68">
        <v>74537245.719999999</v>
      </c>
    </row>
    <row r="121" spans="1:5" ht="18" hidden="1">
      <c r="A121" s="67">
        <v>2</v>
      </c>
      <c r="B121" s="67" t="s">
        <v>31</v>
      </c>
      <c r="C121" t="s">
        <v>315</v>
      </c>
      <c r="D121" t="s">
        <v>1296</v>
      </c>
      <c r="E121" s="68">
        <v>130293743.14</v>
      </c>
    </row>
    <row r="122" spans="1:5" ht="18" hidden="1">
      <c r="A122" s="67">
        <v>2</v>
      </c>
      <c r="B122" s="67" t="s">
        <v>31</v>
      </c>
      <c r="C122" t="s">
        <v>317</v>
      </c>
      <c r="D122" t="s">
        <v>1297</v>
      </c>
      <c r="E122" s="68">
        <v>68702132.400000006</v>
      </c>
    </row>
    <row r="123" spans="1:5" ht="18" hidden="1">
      <c r="A123" s="67">
        <v>2</v>
      </c>
      <c r="B123" s="67" t="s">
        <v>31</v>
      </c>
      <c r="C123" t="s">
        <v>314</v>
      </c>
      <c r="D123" t="s">
        <v>1298</v>
      </c>
      <c r="E123" s="68">
        <v>137247334.59999999</v>
      </c>
    </row>
    <row r="124" spans="1:5" ht="18" hidden="1">
      <c r="A124" s="67">
        <v>2</v>
      </c>
      <c r="B124" s="67" t="s">
        <v>32</v>
      </c>
      <c r="C124" t="s">
        <v>322</v>
      </c>
      <c r="D124" t="s">
        <v>1299</v>
      </c>
      <c r="E124" s="68">
        <v>611647525.8599999</v>
      </c>
    </row>
    <row r="125" spans="1:5" ht="18" hidden="1">
      <c r="A125" s="67">
        <v>2</v>
      </c>
      <c r="B125" s="67" t="s">
        <v>32</v>
      </c>
      <c r="C125" t="s">
        <v>328</v>
      </c>
      <c r="D125" t="s">
        <v>1300</v>
      </c>
      <c r="E125" s="68">
        <v>88697430.470000014</v>
      </c>
    </row>
    <row r="126" spans="1:5" ht="18" hidden="1">
      <c r="A126" s="67">
        <v>2</v>
      </c>
      <c r="B126" s="67" t="s">
        <v>32</v>
      </c>
      <c r="C126" t="s">
        <v>324</v>
      </c>
      <c r="D126" t="s">
        <v>1301</v>
      </c>
      <c r="E126" s="68">
        <v>201170946.96000004</v>
      </c>
    </row>
    <row r="127" spans="1:5" ht="18" hidden="1">
      <c r="A127" s="67">
        <v>2</v>
      </c>
      <c r="B127" s="67" t="s">
        <v>32</v>
      </c>
      <c r="C127" t="s">
        <v>323</v>
      </c>
      <c r="D127" t="s">
        <v>1302</v>
      </c>
      <c r="E127" s="68">
        <v>237560508.31000003</v>
      </c>
    </row>
    <row r="128" spans="1:5" ht="18" hidden="1">
      <c r="A128" s="67">
        <v>2</v>
      </c>
      <c r="B128" s="67" t="s">
        <v>32</v>
      </c>
      <c r="C128" t="s">
        <v>331</v>
      </c>
      <c r="D128" t="s">
        <v>1303</v>
      </c>
      <c r="E128" s="68">
        <v>80494277.719999999</v>
      </c>
    </row>
    <row r="129" spans="1:5" ht="18" hidden="1">
      <c r="A129" s="67">
        <v>2</v>
      </c>
      <c r="B129" s="67" t="s">
        <v>32</v>
      </c>
      <c r="C129" t="s">
        <v>326</v>
      </c>
      <c r="D129" t="s">
        <v>1304</v>
      </c>
      <c r="E129" s="68">
        <v>136091215.88999999</v>
      </c>
    </row>
    <row r="130" spans="1:5" ht="18" hidden="1">
      <c r="A130" s="67">
        <v>2</v>
      </c>
      <c r="B130" s="67" t="s">
        <v>32</v>
      </c>
      <c r="C130" t="s">
        <v>329</v>
      </c>
      <c r="D130" t="s">
        <v>1305</v>
      </c>
      <c r="E130" s="68">
        <v>145836323.36000001</v>
      </c>
    </row>
    <row r="131" spans="1:5" ht="18" hidden="1">
      <c r="A131" s="67">
        <v>2</v>
      </c>
      <c r="B131" s="67" t="s">
        <v>32</v>
      </c>
      <c r="C131" t="s">
        <v>332</v>
      </c>
      <c r="D131" t="s">
        <v>1306</v>
      </c>
      <c r="E131" s="68">
        <v>36007704.920000002</v>
      </c>
    </row>
    <row r="132" spans="1:5" ht="18" hidden="1">
      <c r="A132" s="67">
        <v>2</v>
      </c>
      <c r="B132" s="67" t="s">
        <v>32</v>
      </c>
      <c r="C132" t="s">
        <v>330</v>
      </c>
      <c r="D132" t="s">
        <v>1307</v>
      </c>
      <c r="E132" s="68">
        <v>63270801.920000002</v>
      </c>
    </row>
    <row r="133" spans="1:5" ht="18" hidden="1">
      <c r="A133" s="67">
        <v>2</v>
      </c>
      <c r="B133" s="67" t="s">
        <v>32</v>
      </c>
      <c r="C133" t="s">
        <v>327</v>
      </c>
      <c r="D133" t="s">
        <v>1308</v>
      </c>
      <c r="E133" s="68">
        <v>66416157.109999999</v>
      </c>
    </row>
    <row r="134" spans="1:5" ht="18" hidden="1">
      <c r="A134" s="67">
        <v>2</v>
      </c>
      <c r="B134" s="67" t="s">
        <v>32</v>
      </c>
      <c r="C134" t="s">
        <v>325</v>
      </c>
      <c r="D134" t="s">
        <v>1309</v>
      </c>
      <c r="E134" s="68">
        <v>120259084.41</v>
      </c>
    </row>
    <row r="135" spans="1:5" ht="18" hidden="1">
      <c r="A135" s="67">
        <v>2</v>
      </c>
      <c r="B135" s="67" t="s">
        <v>33</v>
      </c>
      <c r="C135" t="s">
        <v>333</v>
      </c>
      <c r="D135" t="s">
        <v>1310</v>
      </c>
      <c r="E135" s="68">
        <v>339590461.91000003</v>
      </c>
    </row>
    <row r="136" spans="1:5" ht="18" hidden="1">
      <c r="A136" s="67">
        <v>2</v>
      </c>
      <c r="B136" s="67" t="s">
        <v>33</v>
      </c>
      <c r="C136" t="s">
        <v>334</v>
      </c>
      <c r="D136" t="s">
        <v>1311</v>
      </c>
      <c r="E136" s="68">
        <v>322672966.05000001</v>
      </c>
    </row>
    <row r="137" spans="1:5" ht="18" hidden="1">
      <c r="A137" s="67">
        <v>2</v>
      </c>
      <c r="B137" s="67" t="s">
        <v>33</v>
      </c>
      <c r="C137" t="s">
        <v>340</v>
      </c>
      <c r="D137" t="s">
        <v>1312</v>
      </c>
      <c r="E137" s="68">
        <v>66814081.189999998</v>
      </c>
    </row>
    <row r="138" spans="1:5" ht="18" hidden="1">
      <c r="A138" s="67">
        <v>2</v>
      </c>
      <c r="B138" s="67" t="s">
        <v>33</v>
      </c>
      <c r="C138" t="s">
        <v>338</v>
      </c>
      <c r="D138" t="s">
        <v>1313</v>
      </c>
      <c r="E138" s="68">
        <v>72229163.900000006</v>
      </c>
    </row>
    <row r="139" spans="1:5" ht="18" hidden="1">
      <c r="A139" s="67">
        <v>2</v>
      </c>
      <c r="B139" s="67" t="s">
        <v>33</v>
      </c>
      <c r="C139" t="s">
        <v>337</v>
      </c>
      <c r="D139" t="s">
        <v>1314</v>
      </c>
      <c r="E139" s="68">
        <v>69241348.329999998</v>
      </c>
    </row>
    <row r="140" spans="1:5" ht="18" hidden="1">
      <c r="A140" s="67">
        <v>2</v>
      </c>
      <c r="B140" s="67" t="s">
        <v>33</v>
      </c>
      <c r="C140" t="s">
        <v>336</v>
      </c>
      <c r="D140" t="s">
        <v>1315</v>
      </c>
      <c r="E140" s="68">
        <v>92740299.799999997</v>
      </c>
    </row>
    <row r="141" spans="1:5" ht="18" hidden="1">
      <c r="A141" s="67">
        <v>2</v>
      </c>
      <c r="B141" s="67" t="s">
        <v>33</v>
      </c>
      <c r="C141" t="s">
        <v>335</v>
      </c>
      <c r="D141" t="s">
        <v>1316</v>
      </c>
      <c r="E141" s="68">
        <v>125361522.66</v>
      </c>
    </row>
    <row r="142" spans="1:5" ht="18" hidden="1">
      <c r="A142" s="67">
        <v>2</v>
      </c>
      <c r="B142" s="67" t="s">
        <v>33</v>
      </c>
      <c r="C142" t="s">
        <v>341</v>
      </c>
      <c r="D142" t="s">
        <v>1317</v>
      </c>
      <c r="E142" s="68">
        <v>46333218.450000003</v>
      </c>
    </row>
    <row r="143" spans="1:5" ht="18" hidden="1">
      <c r="A143" s="67">
        <v>2</v>
      </c>
      <c r="B143" s="67" t="s">
        <v>33</v>
      </c>
      <c r="C143" t="s">
        <v>339</v>
      </c>
      <c r="D143" t="s">
        <v>1318</v>
      </c>
      <c r="E143" s="68">
        <v>57335528.740000002</v>
      </c>
    </row>
    <row r="144" spans="1:5" ht="18" hidden="1">
      <c r="A144" s="67">
        <v>2</v>
      </c>
      <c r="B144" s="67" t="s">
        <v>34</v>
      </c>
      <c r="C144" t="s">
        <v>342</v>
      </c>
      <c r="D144" t="s">
        <v>1319</v>
      </c>
      <c r="E144" s="68">
        <v>786663371.54999995</v>
      </c>
    </row>
    <row r="145" spans="1:5" ht="18" hidden="1">
      <c r="A145" s="67">
        <v>2</v>
      </c>
      <c r="B145" s="67" t="s">
        <v>34</v>
      </c>
      <c r="C145" t="s">
        <v>344</v>
      </c>
      <c r="D145" t="s">
        <v>1320</v>
      </c>
      <c r="E145" s="68">
        <v>67401465.149999991</v>
      </c>
    </row>
    <row r="146" spans="1:5" ht="18" hidden="1">
      <c r="A146" s="67">
        <v>2</v>
      </c>
      <c r="B146" s="67" t="s">
        <v>34</v>
      </c>
      <c r="C146" t="s">
        <v>346</v>
      </c>
      <c r="D146" t="s">
        <v>1321</v>
      </c>
      <c r="E146" s="68">
        <v>69498784.75999999</v>
      </c>
    </row>
    <row r="147" spans="1:5" ht="18" hidden="1">
      <c r="A147" s="67">
        <v>2</v>
      </c>
      <c r="B147" s="67" t="s">
        <v>34</v>
      </c>
      <c r="C147" t="s">
        <v>343</v>
      </c>
      <c r="D147" t="s">
        <v>1322</v>
      </c>
      <c r="E147" s="68">
        <v>70502037.050000012</v>
      </c>
    </row>
    <row r="148" spans="1:5" ht="18" hidden="1">
      <c r="A148" s="67">
        <v>2</v>
      </c>
      <c r="B148" s="67" t="s">
        <v>34</v>
      </c>
      <c r="C148" t="s">
        <v>349</v>
      </c>
      <c r="D148" t="s">
        <v>1323</v>
      </c>
      <c r="E148" s="68">
        <v>42286372.560000002</v>
      </c>
    </row>
    <row r="149" spans="1:5" ht="18" hidden="1">
      <c r="A149" s="67">
        <v>2</v>
      </c>
      <c r="B149" s="67" t="s">
        <v>34</v>
      </c>
      <c r="C149" t="s">
        <v>347</v>
      </c>
      <c r="D149" t="s">
        <v>1324</v>
      </c>
      <c r="E149" s="68">
        <v>39118157.039999999</v>
      </c>
    </row>
    <row r="150" spans="1:5" ht="18" hidden="1">
      <c r="A150" s="67">
        <v>2</v>
      </c>
      <c r="B150" s="67" t="s">
        <v>34</v>
      </c>
      <c r="C150" t="s">
        <v>348</v>
      </c>
      <c r="D150" t="s">
        <v>1325</v>
      </c>
      <c r="E150" s="68">
        <v>87514453.590000004</v>
      </c>
    </row>
    <row r="151" spans="1:5" ht="18" hidden="1">
      <c r="A151" s="67">
        <v>2</v>
      </c>
      <c r="B151" s="67" t="s">
        <v>34</v>
      </c>
      <c r="C151" t="s">
        <v>350</v>
      </c>
      <c r="D151" t="s">
        <v>1326</v>
      </c>
      <c r="E151" s="68">
        <v>80356428.25</v>
      </c>
    </row>
    <row r="152" spans="1:5" ht="18" hidden="1">
      <c r="A152" s="69">
        <v>2</v>
      </c>
      <c r="B152" s="67" t="s">
        <v>34</v>
      </c>
      <c r="C152" t="s">
        <v>345</v>
      </c>
      <c r="D152" t="s">
        <v>1327</v>
      </c>
      <c r="E152" s="68">
        <v>56853156.210000001</v>
      </c>
    </row>
    <row r="153" spans="1:5" ht="18" hidden="1">
      <c r="A153" s="67">
        <v>3</v>
      </c>
      <c r="B153" s="67" t="s">
        <v>35</v>
      </c>
      <c r="C153" t="s">
        <v>351</v>
      </c>
      <c r="D153" t="s">
        <v>1328</v>
      </c>
      <c r="E153" s="68">
        <v>590992476.35000002</v>
      </c>
    </row>
    <row r="154" spans="1:5" ht="18" hidden="1">
      <c r="A154" s="67">
        <v>3</v>
      </c>
      <c r="B154" s="67" t="s">
        <v>35</v>
      </c>
      <c r="C154" t="s">
        <v>362</v>
      </c>
      <c r="D154" t="s">
        <v>1329</v>
      </c>
      <c r="E154" s="68">
        <v>30338338.990000002</v>
      </c>
    </row>
    <row r="155" spans="1:5" ht="18" hidden="1">
      <c r="A155" s="67">
        <v>3</v>
      </c>
      <c r="B155" s="67" t="s">
        <v>35</v>
      </c>
      <c r="C155" t="s">
        <v>356</v>
      </c>
      <c r="D155" t="s">
        <v>1330</v>
      </c>
      <c r="E155" s="68">
        <v>56297697.400000006</v>
      </c>
    </row>
    <row r="156" spans="1:5" ht="18" hidden="1">
      <c r="A156" s="67">
        <v>3</v>
      </c>
      <c r="B156" s="67" t="s">
        <v>35</v>
      </c>
      <c r="C156" t="s">
        <v>354</v>
      </c>
      <c r="D156" t="s">
        <v>1331</v>
      </c>
      <c r="E156" s="68">
        <v>77096186.25</v>
      </c>
    </row>
    <row r="157" spans="1:5" ht="18" hidden="1">
      <c r="A157" s="67">
        <v>3</v>
      </c>
      <c r="B157" s="67" t="s">
        <v>35</v>
      </c>
      <c r="C157" t="s">
        <v>352</v>
      </c>
      <c r="D157" t="s">
        <v>1332</v>
      </c>
      <c r="E157" s="68">
        <v>115207587.76000001</v>
      </c>
    </row>
    <row r="158" spans="1:5" ht="18" hidden="1">
      <c r="A158" s="67">
        <v>3</v>
      </c>
      <c r="B158" s="67" t="s">
        <v>35</v>
      </c>
      <c r="C158" t="s">
        <v>353</v>
      </c>
      <c r="D158" t="s">
        <v>1333</v>
      </c>
      <c r="E158" s="68">
        <v>92885010.210000008</v>
      </c>
    </row>
    <row r="159" spans="1:5" ht="18" hidden="1">
      <c r="A159" s="67">
        <v>3</v>
      </c>
      <c r="B159" s="67" t="s">
        <v>35</v>
      </c>
      <c r="C159" t="s">
        <v>359</v>
      </c>
      <c r="D159" t="s">
        <v>1334</v>
      </c>
      <c r="E159" s="68">
        <v>77918440.979999989</v>
      </c>
    </row>
    <row r="160" spans="1:5" ht="18" hidden="1">
      <c r="A160" s="67">
        <v>3</v>
      </c>
      <c r="B160" s="67" t="s">
        <v>35</v>
      </c>
      <c r="C160" t="s">
        <v>360</v>
      </c>
      <c r="D160" t="s">
        <v>1335</v>
      </c>
      <c r="E160" s="68">
        <v>59025542.650000006</v>
      </c>
    </row>
    <row r="161" spans="1:5" ht="18" hidden="1">
      <c r="A161" s="67">
        <v>3</v>
      </c>
      <c r="B161" s="67" t="s">
        <v>35</v>
      </c>
      <c r="C161" t="s">
        <v>355</v>
      </c>
      <c r="D161" t="s">
        <v>1336</v>
      </c>
      <c r="E161" s="68">
        <v>50054675.280000001</v>
      </c>
    </row>
    <row r="162" spans="1:5" ht="18" hidden="1">
      <c r="A162" s="67">
        <v>3</v>
      </c>
      <c r="B162" s="67" t="s">
        <v>35</v>
      </c>
      <c r="C162" t="s">
        <v>358</v>
      </c>
      <c r="D162" t="s">
        <v>1337</v>
      </c>
      <c r="E162" s="68">
        <v>42145761.330000006</v>
      </c>
    </row>
    <row r="163" spans="1:5" ht="18" hidden="1">
      <c r="A163" s="67">
        <v>3</v>
      </c>
      <c r="B163" s="67" t="s">
        <v>35</v>
      </c>
      <c r="C163" t="s">
        <v>357</v>
      </c>
      <c r="D163" t="s">
        <v>1338</v>
      </c>
      <c r="E163" s="68">
        <v>43989277.210000001</v>
      </c>
    </row>
    <row r="164" spans="1:5" ht="18" hidden="1">
      <c r="A164" s="67">
        <v>3</v>
      </c>
      <c r="B164" s="67" t="s">
        <v>35</v>
      </c>
      <c r="C164" t="s">
        <v>361</v>
      </c>
      <c r="D164" t="s">
        <v>1339</v>
      </c>
      <c r="E164" s="68">
        <v>31708147.880000003</v>
      </c>
    </row>
    <row r="165" spans="1:5" ht="18" hidden="1">
      <c r="A165" s="67">
        <v>3</v>
      </c>
      <c r="B165" s="67" t="s">
        <v>36</v>
      </c>
      <c r="C165" t="s">
        <v>363</v>
      </c>
      <c r="D165" t="s">
        <v>1340</v>
      </c>
      <c r="E165" s="68">
        <v>381239180.67000002</v>
      </c>
    </row>
    <row r="166" spans="1:5" ht="18" hidden="1">
      <c r="A166" s="67">
        <v>3</v>
      </c>
      <c r="B166" s="67" t="s">
        <v>36</v>
      </c>
      <c r="C166" t="s">
        <v>365</v>
      </c>
      <c r="D166" t="s">
        <v>1341</v>
      </c>
      <c r="E166" s="68">
        <v>53764034.719999999</v>
      </c>
    </row>
    <row r="167" spans="1:5" ht="18" hidden="1">
      <c r="A167" s="67">
        <v>3</v>
      </c>
      <c r="B167" s="67" t="s">
        <v>36</v>
      </c>
      <c r="C167" t="s">
        <v>366</v>
      </c>
      <c r="D167" t="s">
        <v>1342</v>
      </c>
      <c r="E167" s="68">
        <v>46262384.789999999</v>
      </c>
    </row>
    <row r="168" spans="1:5" ht="18" hidden="1">
      <c r="A168" s="67">
        <v>3</v>
      </c>
      <c r="B168" s="67" t="s">
        <v>36</v>
      </c>
      <c r="C168" t="s">
        <v>367</v>
      </c>
      <c r="D168" t="s">
        <v>1343</v>
      </c>
      <c r="E168" s="68">
        <v>53492907.299999997</v>
      </c>
    </row>
    <row r="169" spans="1:5" ht="18" hidden="1">
      <c r="A169" s="67">
        <v>3</v>
      </c>
      <c r="B169" s="67" t="s">
        <v>36</v>
      </c>
      <c r="C169" t="s">
        <v>364</v>
      </c>
      <c r="D169" t="s">
        <v>1344</v>
      </c>
      <c r="E169" s="68">
        <v>91389526.25</v>
      </c>
    </row>
    <row r="170" spans="1:5" ht="18" hidden="1">
      <c r="A170" s="67">
        <v>3</v>
      </c>
      <c r="B170" s="67" t="s">
        <v>36</v>
      </c>
      <c r="C170" t="s">
        <v>368</v>
      </c>
      <c r="D170" t="s">
        <v>1345</v>
      </c>
      <c r="E170" s="68">
        <v>71226510.469999999</v>
      </c>
    </row>
    <row r="171" spans="1:5" ht="18" hidden="1">
      <c r="A171" s="67">
        <v>3</v>
      </c>
      <c r="B171" s="67" t="s">
        <v>36</v>
      </c>
      <c r="C171" t="s">
        <v>370</v>
      </c>
      <c r="D171" t="s">
        <v>1346</v>
      </c>
      <c r="E171" s="68">
        <v>30562333.039999999</v>
      </c>
    </row>
    <row r="172" spans="1:5" ht="18" hidden="1">
      <c r="A172" s="67">
        <v>3</v>
      </c>
      <c r="B172" s="67" t="s">
        <v>36</v>
      </c>
      <c r="C172" t="s">
        <v>369</v>
      </c>
      <c r="D172" t="s">
        <v>1347</v>
      </c>
      <c r="E172" s="68">
        <v>14743101.16</v>
      </c>
    </row>
    <row r="173" spans="1:5" ht="18" hidden="1">
      <c r="A173" s="67">
        <v>3</v>
      </c>
      <c r="B173" s="67" t="s">
        <v>37</v>
      </c>
      <c r="C173" t="s">
        <v>371</v>
      </c>
      <c r="D173" t="s">
        <v>1348</v>
      </c>
      <c r="E173" s="68">
        <v>970463569.1400001</v>
      </c>
    </row>
    <row r="174" spans="1:5" ht="18" hidden="1">
      <c r="A174" s="67">
        <v>3</v>
      </c>
      <c r="B174" s="67" t="s">
        <v>37</v>
      </c>
      <c r="C174" t="s">
        <v>378</v>
      </c>
      <c r="D174" t="s">
        <v>1349</v>
      </c>
      <c r="E174" s="68">
        <v>63192283.439999998</v>
      </c>
    </row>
    <row r="175" spans="1:5" ht="18" hidden="1">
      <c r="A175" s="67">
        <v>3</v>
      </c>
      <c r="B175" s="67" t="s">
        <v>37</v>
      </c>
      <c r="C175" t="s">
        <v>374</v>
      </c>
      <c r="D175" t="s">
        <v>1350</v>
      </c>
      <c r="E175" s="68">
        <v>86003985.510000005</v>
      </c>
    </row>
    <row r="176" spans="1:5" ht="18" hidden="1">
      <c r="A176" s="67">
        <v>3</v>
      </c>
      <c r="B176" s="67" t="s">
        <v>37</v>
      </c>
      <c r="C176" t="s">
        <v>383</v>
      </c>
      <c r="D176" t="s">
        <v>1351</v>
      </c>
      <c r="E176" s="68">
        <v>79114014.129999995</v>
      </c>
    </row>
    <row r="177" spans="1:5" ht="18" hidden="1">
      <c r="A177" s="67">
        <v>3</v>
      </c>
      <c r="B177" s="67" t="s">
        <v>37</v>
      </c>
      <c r="C177" t="s">
        <v>376</v>
      </c>
      <c r="D177" t="s">
        <v>1352</v>
      </c>
      <c r="E177" s="68">
        <v>117402519.08000001</v>
      </c>
    </row>
    <row r="178" spans="1:5" ht="18" hidden="1">
      <c r="A178" s="67">
        <v>3</v>
      </c>
      <c r="B178" s="67" t="s">
        <v>37</v>
      </c>
      <c r="C178" t="s">
        <v>377</v>
      </c>
      <c r="D178" t="s">
        <v>1353</v>
      </c>
      <c r="E178" s="68">
        <v>55008887.659999996</v>
      </c>
    </row>
    <row r="179" spans="1:5" ht="18" hidden="1">
      <c r="A179" s="67">
        <v>3</v>
      </c>
      <c r="B179" s="67" t="s">
        <v>37</v>
      </c>
      <c r="C179" t="s">
        <v>372</v>
      </c>
      <c r="D179" t="s">
        <v>1354</v>
      </c>
      <c r="E179" s="68">
        <v>129822467.12</v>
      </c>
    </row>
    <row r="180" spans="1:5" ht="18" hidden="1">
      <c r="A180" s="67">
        <v>3</v>
      </c>
      <c r="B180" s="67" t="s">
        <v>37</v>
      </c>
      <c r="C180" t="s">
        <v>375</v>
      </c>
      <c r="D180" t="s">
        <v>1355</v>
      </c>
      <c r="E180" s="68">
        <v>81577189.090000004</v>
      </c>
    </row>
    <row r="181" spans="1:5" ht="18" hidden="1">
      <c r="A181" s="67">
        <v>3</v>
      </c>
      <c r="B181" s="67" t="s">
        <v>37</v>
      </c>
      <c r="C181" t="s">
        <v>381</v>
      </c>
      <c r="D181" t="s">
        <v>1356</v>
      </c>
      <c r="E181" s="68">
        <v>78025731.429999992</v>
      </c>
    </row>
    <row r="182" spans="1:5" ht="18" hidden="1">
      <c r="A182" s="67">
        <v>3</v>
      </c>
      <c r="B182" s="67" t="s">
        <v>37</v>
      </c>
      <c r="C182" t="s">
        <v>380</v>
      </c>
      <c r="D182" t="s">
        <v>1357</v>
      </c>
      <c r="E182" s="68">
        <v>60079197.359999999</v>
      </c>
    </row>
    <row r="183" spans="1:5" ht="18" hidden="1">
      <c r="A183" s="67">
        <v>3</v>
      </c>
      <c r="B183" s="67" t="s">
        <v>37</v>
      </c>
      <c r="C183" t="s">
        <v>373</v>
      </c>
      <c r="D183" t="s">
        <v>1358</v>
      </c>
      <c r="E183" s="68">
        <v>142779947.13000003</v>
      </c>
    </row>
    <row r="184" spans="1:5" ht="18" hidden="1">
      <c r="A184" s="67">
        <v>3</v>
      </c>
      <c r="B184" s="67" t="s">
        <v>37</v>
      </c>
      <c r="C184" t="s">
        <v>379</v>
      </c>
      <c r="D184" t="s">
        <v>1359</v>
      </c>
      <c r="E184" s="68">
        <v>65158440.870000005</v>
      </c>
    </row>
    <row r="185" spans="1:5" ht="18" hidden="1">
      <c r="A185" s="67">
        <v>3</v>
      </c>
      <c r="B185" s="67" t="s">
        <v>37</v>
      </c>
      <c r="C185" t="s">
        <v>382</v>
      </c>
      <c r="D185" t="s">
        <v>1360</v>
      </c>
      <c r="E185" s="68">
        <v>48107471.180000007</v>
      </c>
    </row>
    <row r="186" spans="1:5" ht="18" hidden="1">
      <c r="A186" s="67">
        <v>3</v>
      </c>
      <c r="B186" s="67" t="s">
        <v>37</v>
      </c>
      <c r="C186" t="s">
        <v>384</v>
      </c>
      <c r="D186" t="s">
        <v>1361</v>
      </c>
      <c r="E186" s="68">
        <v>28390160.559999995</v>
      </c>
    </row>
    <row r="187" spans="1:5" ht="18" hidden="1">
      <c r="A187" s="67">
        <v>3</v>
      </c>
      <c r="B187" s="67" t="s">
        <v>38</v>
      </c>
      <c r="C187" t="s">
        <v>385</v>
      </c>
      <c r="D187" t="s">
        <v>1362</v>
      </c>
      <c r="E187" s="68">
        <v>521654848.39000005</v>
      </c>
    </row>
    <row r="188" spans="1:5" ht="18" hidden="1">
      <c r="A188" s="67">
        <v>3</v>
      </c>
      <c r="B188" s="67" t="s">
        <v>38</v>
      </c>
      <c r="C188" t="s">
        <v>392</v>
      </c>
      <c r="D188" t="s">
        <v>1363</v>
      </c>
      <c r="E188" s="68">
        <v>47340969.390000001</v>
      </c>
    </row>
    <row r="189" spans="1:5" ht="18" hidden="1">
      <c r="A189" s="67">
        <v>3</v>
      </c>
      <c r="B189" s="67" t="s">
        <v>38</v>
      </c>
      <c r="C189" t="s">
        <v>390</v>
      </c>
      <c r="D189" t="s">
        <v>1364</v>
      </c>
      <c r="E189" s="68">
        <v>51889899.670000002</v>
      </c>
    </row>
    <row r="190" spans="1:5" ht="18" hidden="1">
      <c r="A190" s="67">
        <v>3</v>
      </c>
      <c r="B190" s="67" t="s">
        <v>38</v>
      </c>
      <c r="C190" t="s">
        <v>386</v>
      </c>
      <c r="D190" t="s">
        <v>1365</v>
      </c>
      <c r="E190" s="68">
        <v>111366707.56000002</v>
      </c>
    </row>
    <row r="191" spans="1:5" ht="18" hidden="1">
      <c r="A191" s="67">
        <v>3</v>
      </c>
      <c r="B191" s="67" t="s">
        <v>38</v>
      </c>
      <c r="C191" t="s">
        <v>389</v>
      </c>
      <c r="D191" t="s">
        <v>1366</v>
      </c>
      <c r="E191" s="68">
        <v>64219440.109999999</v>
      </c>
    </row>
    <row r="192" spans="1:5" ht="18" hidden="1">
      <c r="A192" s="67">
        <v>3</v>
      </c>
      <c r="B192" s="67" t="s">
        <v>38</v>
      </c>
      <c r="C192" t="s">
        <v>393</v>
      </c>
      <c r="D192" t="s">
        <v>1367</v>
      </c>
      <c r="E192" s="68">
        <v>56670364.509999998</v>
      </c>
    </row>
    <row r="193" spans="1:5" ht="18" hidden="1">
      <c r="A193" s="67">
        <v>3</v>
      </c>
      <c r="B193" s="67" t="s">
        <v>38</v>
      </c>
      <c r="C193" t="s">
        <v>388</v>
      </c>
      <c r="D193" t="s">
        <v>1368</v>
      </c>
      <c r="E193" s="68">
        <v>53695615</v>
      </c>
    </row>
    <row r="194" spans="1:5" ht="18" hidden="1">
      <c r="A194" s="67">
        <v>3</v>
      </c>
      <c r="B194" s="67" t="s">
        <v>38</v>
      </c>
      <c r="C194" t="s">
        <v>387</v>
      </c>
      <c r="D194" t="s">
        <v>1369</v>
      </c>
      <c r="E194" s="68">
        <v>137861573.15000004</v>
      </c>
    </row>
    <row r="195" spans="1:5" ht="18" hidden="1">
      <c r="A195" s="67">
        <v>3</v>
      </c>
      <c r="B195" s="67" t="s">
        <v>38</v>
      </c>
      <c r="C195" t="s">
        <v>391</v>
      </c>
      <c r="D195" t="s">
        <v>1370</v>
      </c>
      <c r="E195" s="68">
        <v>47673441.150000006</v>
      </c>
    </row>
    <row r="196" spans="1:5" ht="18" hidden="1">
      <c r="A196" s="67">
        <v>3</v>
      </c>
      <c r="B196" s="67" t="s">
        <v>38</v>
      </c>
      <c r="C196" t="s">
        <v>396</v>
      </c>
      <c r="D196" t="s">
        <v>1371</v>
      </c>
      <c r="E196" s="68">
        <v>24471110.449999999</v>
      </c>
    </row>
    <row r="197" spans="1:5" ht="18" hidden="1">
      <c r="A197" s="67">
        <v>3</v>
      </c>
      <c r="B197" s="67" t="s">
        <v>38</v>
      </c>
      <c r="C197" t="s">
        <v>395</v>
      </c>
      <c r="D197" t="s">
        <v>1372</v>
      </c>
      <c r="E197" s="68">
        <v>21425463.319999997</v>
      </c>
    </row>
    <row r="198" spans="1:5" ht="18" hidden="1">
      <c r="A198" s="67">
        <v>3</v>
      </c>
      <c r="B198" s="67" t="s">
        <v>38</v>
      </c>
      <c r="C198" t="s">
        <v>394</v>
      </c>
      <c r="D198" t="s">
        <v>1373</v>
      </c>
      <c r="E198" s="68">
        <v>20409562.600000001</v>
      </c>
    </row>
    <row r="199" spans="1:5" ht="18" hidden="1">
      <c r="A199" s="67">
        <v>3</v>
      </c>
      <c r="B199" s="67" t="s">
        <v>39</v>
      </c>
      <c r="C199" t="s">
        <v>397</v>
      </c>
      <c r="D199" t="s">
        <v>1374</v>
      </c>
      <c r="E199" s="68">
        <v>328164225</v>
      </c>
    </row>
    <row r="200" spans="1:5" ht="18" hidden="1">
      <c r="A200" s="67">
        <v>3</v>
      </c>
      <c r="B200" s="67" t="s">
        <v>39</v>
      </c>
      <c r="C200" t="s">
        <v>399</v>
      </c>
      <c r="D200" t="s">
        <v>1375</v>
      </c>
      <c r="E200" s="68">
        <v>95179648.00999999</v>
      </c>
    </row>
    <row r="201" spans="1:5" ht="18" hidden="1">
      <c r="A201" s="67">
        <v>3</v>
      </c>
      <c r="B201" s="67" t="s">
        <v>39</v>
      </c>
      <c r="C201" t="s">
        <v>402</v>
      </c>
      <c r="D201" t="s">
        <v>1376</v>
      </c>
      <c r="E201" s="68">
        <v>57035708.870000005</v>
      </c>
    </row>
    <row r="202" spans="1:5" ht="18" hidden="1">
      <c r="A202" s="67">
        <v>3</v>
      </c>
      <c r="B202" s="67" t="s">
        <v>39</v>
      </c>
      <c r="C202" t="s">
        <v>398</v>
      </c>
      <c r="D202" t="s">
        <v>1377</v>
      </c>
      <c r="E202" s="68">
        <v>99547125.870000005</v>
      </c>
    </row>
    <row r="203" spans="1:5" ht="18" hidden="1">
      <c r="A203" s="67">
        <v>3</v>
      </c>
      <c r="B203" s="67" t="s">
        <v>39</v>
      </c>
      <c r="C203" t="s">
        <v>404</v>
      </c>
      <c r="D203" t="s">
        <v>1378</v>
      </c>
      <c r="E203" s="68">
        <v>26048552.509999998</v>
      </c>
    </row>
    <row r="204" spans="1:5" ht="18" hidden="1">
      <c r="A204" s="67">
        <v>3</v>
      </c>
      <c r="B204" s="67" t="s">
        <v>39</v>
      </c>
      <c r="C204" t="s">
        <v>400</v>
      </c>
      <c r="D204" t="s">
        <v>1379</v>
      </c>
      <c r="E204" s="68">
        <v>77893205.640000001</v>
      </c>
    </row>
    <row r="205" spans="1:5" ht="18" hidden="1">
      <c r="A205" s="67">
        <v>3</v>
      </c>
      <c r="B205" s="67" t="s">
        <v>39</v>
      </c>
      <c r="C205" t="s">
        <v>401</v>
      </c>
      <c r="D205" t="s">
        <v>1380</v>
      </c>
      <c r="E205" s="68">
        <v>72958388.719999999</v>
      </c>
    </row>
    <row r="206" spans="1:5" ht="18" hidden="1">
      <c r="A206" s="69">
        <v>3</v>
      </c>
      <c r="B206" s="67" t="s">
        <v>39</v>
      </c>
      <c r="C206" t="s">
        <v>403</v>
      </c>
      <c r="D206" t="s">
        <v>1381</v>
      </c>
      <c r="E206" s="68">
        <v>44381755.019999996</v>
      </c>
    </row>
    <row r="207" spans="1:5" ht="18" hidden="1">
      <c r="A207" s="67">
        <v>4</v>
      </c>
      <c r="B207" s="67" t="s">
        <v>40</v>
      </c>
      <c r="C207" t="s">
        <v>405</v>
      </c>
      <c r="D207" t="s">
        <v>1382</v>
      </c>
      <c r="E207" s="68">
        <v>346330775.38</v>
      </c>
    </row>
    <row r="208" spans="1:5" ht="18" hidden="1">
      <c r="A208" s="67">
        <v>4</v>
      </c>
      <c r="B208" s="67" t="s">
        <v>40</v>
      </c>
      <c r="C208" t="s">
        <v>408</v>
      </c>
      <c r="D208" t="s">
        <v>1383</v>
      </c>
      <c r="E208" s="68">
        <v>39782620.590000004</v>
      </c>
    </row>
    <row r="209" spans="1:5" ht="18" hidden="1">
      <c r="A209" s="67">
        <v>4</v>
      </c>
      <c r="B209" s="67" t="s">
        <v>40</v>
      </c>
      <c r="C209" t="s">
        <v>406</v>
      </c>
      <c r="D209" t="s">
        <v>1384</v>
      </c>
      <c r="E209" s="68">
        <v>92690584.390000001</v>
      </c>
    </row>
    <row r="210" spans="1:5" ht="18" hidden="1">
      <c r="A210" s="67">
        <v>4</v>
      </c>
      <c r="B210" s="67" t="s">
        <v>40</v>
      </c>
      <c r="C210" t="s">
        <v>407</v>
      </c>
      <c r="D210" t="s">
        <v>1385</v>
      </c>
      <c r="E210" s="68">
        <v>66990567.870000005</v>
      </c>
    </row>
    <row r="211" spans="1:5" ht="18" hidden="1">
      <c r="A211" s="67">
        <v>4</v>
      </c>
      <c r="B211" s="67" t="s">
        <v>41</v>
      </c>
      <c r="C211" t="s">
        <v>409</v>
      </c>
      <c r="D211" t="s">
        <v>1386</v>
      </c>
      <c r="E211" s="68">
        <v>794668790.13</v>
      </c>
    </row>
    <row r="212" spans="1:5" ht="18" hidden="1">
      <c r="A212" s="67">
        <v>4</v>
      </c>
      <c r="B212" s="67" t="s">
        <v>41</v>
      </c>
      <c r="C212" t="s">
        <v>412</v>
      </c>
      <c r="D212" t="s">
        <v>1387</v>
      </c>
      <c r="E212" s="68">
        <v>108982930.98999999</v>
      </c>
    </row>
    <row r="213" spans="1:5" ht="18" hidden="1">
      <c r="A213" s="67">
        <v>4</v>
      </c>
      <c r="B213" s="67" t="s">
        <v>41</v>
      </c>
      <c r="C213" t="s">
        <v>411</v>
      </c>
      <c r="D213" t="s">
        <v>1388</v>
      </c>
      <c r="E213" s="68">
        <v>136936627.53</v>
      </c>
    </row>
    <row r="214" spans="1:5" ht="18" hidden="1">
      <c r="A214" s="67">
        <v>4</v>
      </c>
      <c r="B214" s="67" t="s">
        <v>41</v>
      </c>
      <c r="C214" t="s">
        <v>410</v>
      </c>
      <c r="D214" t="s">
        <v>1389</v>
      </c>
      <c r="E214" s="68">
        <v>139167317.78999999</v>
      </c>
    </row>
    <row r="215" spans="1:5" ht="18" hidden="1">
      <c r="A215" s="67">
        <v>4</v>
      </c>
      <c r="B215" s="67" t="s">
        <v>41</v>
      </c>
      <c r="C215" t="s">
        <v>414</v>
      </c>
      <c r="D215" t="s">
        <v>1390</v>
      </c>
      <c r="E215" s="68">
        <v>99858843.530000001</v>
      </c>
    </row>
    <row r="216" spans="1:5" ht="18" hidden="1">
      <c r="A216" s="67">
        <v>4</v>
      </c>
      <c r="B216" s="67" t="s">
        <v>41</v>
      </c>
      <c r="C216" t="s">
        <v>413</v>
      </c>
      <c r="D216" t="s">
        <v>1391</v>
      </c>
      <c r="E216" s="68">
        <v>139408316.91999999</v>
      </c>
    </row>
    <row r="217" spans="1:5" ht="18" hidden="1">
      <c r="A217" s="67">
        <v>4</v>
      </c>
      <c r="B217" s="67" t="s">
        <v>41</v>
      </c>
      <c r="C217" t="s">
        <v>415</v>
      </c>
      <c r="D217" t="s">
        <v>1392</v>
      </c>
      <c r="E217" s="68">
        <v>32290789.760000002</v>
      </c>
    </row>
    <row r="218" spans="1:5" ht="18" hidden="1">
      <c r="A218" s="67">
        <v>4</v>
      </c>
      <c r="B218" s="67" t="s">
        <v>41</v>
      </c>
      <c r="C218" t="s">
        <v>416</v>
      </c>
      <c r="D218" t="s">
        <v>1393</v>
      </c>
      <c r="E218" s="68">
        <v>23605883.449999999</v>
      </c>
    </row>
    <row r="219" spans="1:5" ht="18" hidden="1">
      <c r="A219" s="67">
        <v>4</v>
      </c>
      <c r="B219" s="67" t="s">
        <v>42</v>
      </c>
      <c r="C219" t="s">
        <v>417</v>
      </c>
      <c r="D219" t="s">
        <v>1394</v>
      </c>
      <c r="E219" s="68">
        <v>598067263.20999992</v>
      </c>
    </row>
    <row r="220" spans="1:5" ht="18" hidden="1">
      <c r="A220" s="67">
        <v>4</v>
      </c>
      <c r="B220" s="67" t="s">
        <v>42</v>
      </c>
      <c r="C220" t="s">
        <v>419</v>
      </c>
      <c r="D220" t="s">
        <v>1395</v>
      </c>
      <c r="E220" s="68">
        <v>102252733.88</v>
      </c>
    </row>
    <row r="221" spans="1:5" ht="18" hidden="1">
      <c r="A221" s="67">
        <v>4</v>
      </c>
      <c r="B221" s="67" t="s">
        <v>42</v>
      </c>
      <c r="C221" t="s">
        <v>418</v>
      </c>
      <c r="D221" t="s">
        <v>1396</v>
      </c>
      <c r="E221" s="68">
        <v>142895866.12</v>
      </c>
    </row>
    <row r="222" spans="1:5" ht="18" hidden="1">
      <c r="A222" s="67">
        <v>4</v>
      </c>
      <c r="B222" s="67" t="s">
        <v>42</v>
      </c>
      <c r="C222" t="s">
        <v>420</v>
      </c>
      <c r="D222" t="s">
        <v>1397</v>
      </c>
      <c r="E222" s="68">
        <v>82013147.840000004</v>
      </c>
    </row>
    <row r="223" spans="1:5" ht="18" hidden="1">
      <c r="A223" s="67">
        <v>4</v>
      </c>
      <c r="B223" s="67" t="s">
        <v>42</v>
      </c>
      <c r="C223" t="s">
        <v>424</v>
      </c>
      <c r="D223" t="s">
        <v>1398</v>
      </c>
      <c r="E223" s="68">
        <v>57556980.519999996</v>
      </c>
    </row>
    <row r="224" spans="1:5" ht="18" hidden="1">
      <c r="A224" s="67">
        <v>4</v>
      </c>
      <c r="B224" s="67" t="s">
        <v>42</v>
      </c>
      <c r="C224" t="s">
        <v>421</v>
      </c>
      <c r="D224" t="s">
        <v>1399</v>
      </c>
      <c r="E224" s="68">
        <v>61527693.640000001</v>
      </c>
    </row>
    <row r="225" spans="1:5" ht="18" hidden="1">
      <c r="A225" s="67">
        <v>4</v>
      </c>
      <c r="B225" s="67" t="s">
        <v>42</v>
      </c>
      <c r="C225" t="s">
        <v>422</v>
      </c>
      <c r="D225" t="s">
        <v>1400</v>
      </c>
      <c r="E225" s="68">
        <v>85441532.560000002</v>
      </c>
    </row>
    <row r="226" spans="1:5" ht="18" hidden="1">
      <c r="A226" s="67">
        <v>4</v>
      </c>
      <c r="B226" s="67" t="s">
        <v>42</v>
      </c>
      <c r="C226" t="s">
        <v>423</v>
      </c>
      <c r="D226" t="s">
        <v>1401</v>
      </c>
      <c r="E226" s="68">
        <v>51223322.200000003</v>
      </c>
    </row>
    <row r="227" spans="1:5" ht="18" hidden="1">
      <c r="A227" s="67">
        <v>4</v>
      </c>
      <c r="B227" s="67" t="s">
        <v>43</v>
      </c>
      <c r="C227" t="s">
        <v>425</v>
      </c>
      <c r="D227" t="s">
        <v>1402</v>
      </c>
      <c r="E227" s="68">
        <v>689365352.36000001</v>
      </c>
    </row>
    <row r="228" spans="1:5" ht="18" hidden="1">
      <c r="A228" s="67">
        <v>4</v>
      </c>
      <c r="B228" s="67" t="s">
        <v>43</v>
      </c>
      <c r="C228" t="s">
        <v>426</v>
      </c>
      <c r="D228" t="s">
        <v>1403</v>
      </c>
      <c r="E228" s="68">
        <v>251581764.68999997</v>
      </c>
    </row>
    <row r="229" spans="1:5" ht="18" hidden="1">
      <c r="A229" s="67">
        <v>4</v>
      </c>
      <c r="B229" s="67" t="s">
        <v>43</v>
      </c>
      <c r="C229" t="s">
        <v>429</v>
      </c>
      <c r="D229" t="s">
        <v>1404</v>
      </c>
      <c r="E229" s="68">
        <v>63663908.939999998</v>
      </c>
    </row>
    <row r="230" spans="1:5" ht="18" hidden="1">
      <c r="A230" s="67">
        <v>4</v>
      </c>
      <c r="B230" s="67" t="s">
        <v>43</v>
      </c>
      <c r="C230" t="s">
        <v>436</v>
      </c>
      <c r="D230" t="s">
        <v>1405</v>
      </c>
      <c r="E230" s="68">
        <v>48122424.439999998</v>
      </c>
    </row>
    <row r="231" spans="1:5" ht="18" hidden="1">
      <c r="A231" s="67">
        <v>4</v>
      </c>
      <c r="B231" s="67" t="s">
        <v>43</v>
      </c>
      <c r="C231" t="s">
        <v>430</v>
      </c>
      <c r="D231" t="s">
        <v>1406</v>
      </c>
      <c r="E231" s="68">
        <v>50406008.539999999</v>
      </c>
    </row>
    <row r="232" spans="1:5" ht="18" hidden="1">
      <c r="A232" s="67">
        <v>4</v>
      </c>
      <c r="B232" s="67" t="s">
        <v>43</v>
      </c>
      <c r="C232" t="s">
        <v>431</v>
      </c>
      <c r="D232" t="s">
        <v>1407</v>
      </c>
      <c r="E232" s="68">
        <v>45572011.560000002</v>
      </c>
    </row>
    <row r="233" spans="1:5" ht="18" hidden="1">
      <c r="A233" s="67">
        <v>4</v>
      </c>
      <c r="B233" s="67" t="s">
        <v>43</v>
      </c>
      <c r="C233" t="s">
        <v>427</v>
      </c>
      <c r="D233" t="s">
        <v>1408</v>
      </c>
      <c r="E233" s="68">
        <v>117143728.10000001</v>
      </c>
    </row>
    <row r="234" spans="1:5" ht="18" hidden="1">
      <c r="A234" s="67">
        <v>4</v>
      </c>
      <c r="B234" s="67" t="s">
        <v>43</v>
      </c>
      <c r="C234" t="s">
        <v>432</v>
      </c>
      <c r="D234" t="s">
        <v>1409</v>
      </c>
      <c r="E234" s="68">
        <v>50645269.290000007</v>
      </c>
    </row>
    <row r="235" spans="1:5" ht="18" hidden="1">
      <c r="A235" s="67">
        <v>4</v>
      </c>
      <c r="B235" s="67" t="s">
        <v>43</v>
      </c>
      <c r="C235" t="s">
        <v>433</v>
      </c>
      <c r="D235" t="s">
        <v>1410</v>
      </c>
      <c r="E235" s="68">
        <v>50198138.780000001</v>
      </c>
    </row>
    <row r="236" spans="1:5" ht="18" hidden="1">
      <c r="A236" s="67">
        <v>4</v>
      </c>
      <c r="B236" s="67" t="s">
        <v>43</v>
      </c>
      <c r="C236" t="s">
        <v>434</v>
      </c>
      <c r="D236" t="s">
        <v>1411</v>
      </c>
      <c r="E236" s="68">
        <v>52864911.850000001</v>
      </c>
    </row>
    <row r="237" spans="1:5" ht="18" hidden="1">
      <c r="A237" s="67">
        <v>4</v>
      </c>
      <c r="B237" s="67" t="s">
        <v>43</v>
      </c>
      <c r="C237" t="s">
        <v>435</v>
      </c>
      <c r="D237" t="s">
        <v>1412</v>
      </c>
      <c r="E237" s="68">
        <v>53647032.030000001</v>
      </c>
    </row>
    <row r="238" spans="1:5" ht="18" hidden="1">
      <c r="A238" s="67">
        <v>4</v>
      </c>
      <c r="B238" s="67" t="s">
        <v>43</v>
      </c>
      <c r="C238" t="s">
        <v>428</v>
      </c>
      <c r="D238" t="s">
        <v>1413</v>
      </c>
      <c r="E238" s="68">
        <v>65581906.860000007</v>
      </c>
    </row>
    <row r="239" spans="1:5" ht="18" hidden="1">
      <c r="A239" s="67">
        <v>4</v>
      </c>
      <c r="B239" s="67" t="s">
        <v>43</v>
      </c>
      <c r="C239" t="s">
        <v>438</v>
      </c>
      <c r="D239" t="s">
        <v>1414</v>
      </c>
      <c r="E239" s="68">
        <v>28520888.07</v>
      </c>
    </row>
    <row r="240" spans="1:5" ht="18" hidden="1">
      <c r="A240" s="67">
        <v>4</v>
      </c>
      <c r="B240" s="67" t="s">
        <v>43</v>
      </c>
      <c r="C240" t="s">
        <v>437</v>
      </c>
      <c r="D240" t="s">
        <v>1415</v>
      </c>
      <c r="E240" s="68">
        <v>64351656.049999997</v>
      </c>
    </row>
    <row r="241" spans="1:5" ht="18" hidden="1">
      <c r="A241" s="67">
        <v>4</v>
      </c>
      <c r="B241" s="67" t="s">
        <v>43</v>
      </c>
      <c r="C241" t="s">
        <v>440</v>
      </c>
      <c r="D241" t="s">
        <v>1416</v>
      </c>
      <c r="E241" s="68">
        <v>38387270.799999997</v>
      </c>
    </row>
    <row r="242" spans="1:5" ht="18" hidden="1">
      <c r="A242" s="67">
        <v>4</v>
      </c>
      <c r="B242" s="67" t="s">
        <v>43</v>
      </c>
      <c r="C242" t="s">
        <v>439</v>
      </c>
      <c r="D242" t="s">
        <v>1417</v>
      </c>
      <c r="E242" s="68">
        <v>37912964.579999998</v>
      </c>
    </row>
    <row r="243" spans="1:5" ht="18" hidden="1">
      <c r="A243" s="67">
        <v>4</v>
      </c>
      <c r="B243" s="67" t="s">
        <v>44</v>
      </c>
      <c r="C243" t="s">
        <v>441</v>
      </c>
      <c r="D243" t="s">
        <v>1418</v>
      </c>
      <c r="E243" s="68">
        <v>549515209.01999998</v>
      </c>
    </row>
    <row r="244" spans="1:5" ht="18" hidden="1">
      <c r="A244" s="67">
        <v>4</v>
      </c>
      <c r="B244" s="67" t="s">
        <v>44</v>
      </c>
      <c r="C244" t="s">
        <v>442</v>
      </c>
      <c r="D244" t="s">
        <v>1419</v>
      </c>
      <c r="E244" s="68">
        <v>230497540.59000003</v>
      </c>
    </row>
    <row r="245" spans="1:5" ht="18" hidden="1">
      <c r="A245" s="67">
        <v>4</v>
      </c>
      <c r="B245" s="67" t="s">
        <v>44</v>
      </c>
      <c r="C245" t="s">
        <v>445</v>
      </c>
      <c r="D245" t="s">
        <v>1420</v>
      </c>
      <c r="E245" s="68">
        <v>79844660.439999998</v>
      </c>
    </row>
    <row r="246" spans="1:5" ht="18" hidden="1">
      <c r="A246" s="67">
        <v>4</v>
      </c>
      <c r="B246" s="67" t="s">
        <v>44</v>
      </c>
      <c r="C246" t="s">
        <v>443</v>
      </c>
      <c r="D246" t="s">
        <v>1421</v>
      </c>
      <c r="E246" s="68">
        <v>116775436.81999999</v>
      </c>
    </row>
    <row r="247" spans="1:5" ht="18" hidden="1">
      <c r="A247" s="67">
        <v>4</v>
      </c>
      <c r="B247" s="67" t="s">
        <v>44</v>
      </c>
      <c r="C247" t="s">
        <v>444</v>
      </c>
      <c r="D247" t="s">
        <v>1422</v>
      </c>
      <c r="E247" s="68">
        <v>159014671.72</v>
      </c>
    </row>
    <row r="248" spans="1:5" ht="18" hidden="1">
      <c r="A248" s="67">
        <v>4</v>
      </c>
      <c r="B248" s="67" t="s">
        <v>44</v>
      </c>
      <c r="C248" t="s">
        <v>447</v>
      </c>
      <c r="D248" t="s">
        <v>1423</v>
      </c>
      <c r="E248" s="68">
        <v>65488457.030000001</v>
      </c>
    </row>
    <row r="249" spans="1:5" ht="18" hidden="1">
      <c r="A249" s="67">
        <v>4</v>
      </c>
      <c r="B249" s="67" t="s">
        <v>44</v>
      </c>
      <c r="C249" t="s">
        <v>448</v>
      </c>
      <c r="D249" t="s">
        <v>1424</v>
      </c>
      <c r="E249" s="68">
        <v>58955701.309999995</v>
      </c>
    </row>
    <row r="250" spans="1:5" ht="18" hidden="1">
      <c r="A250" s="67">
        <v>4</v>
      </c>
      <c r="B250" s="67" t="s">
        <v>44</v>
      </c>
      <c r="C250" t="s">
        <v>451</v>
      </c>
      <c r="D250" t="s">
        <v>1425</v>
      </c>
      <c r="E250" s="68">
        <v>37712636.049999997</v>
      </c>
    </row>
    <row r="251" spans="1:5" ht="18" hidden="1">
      <c r="A251" s="67">
        <v>4</v>
      </c>
      <c r="B251" s="67" t="s">
        <v>44</v>
      </c>
      <c r="C251" t="s">
        <v>446</v>
      </c>
      <c r="D251" t="s">
        <v>1426</v>
      </c>
      <c r="E251" s="68">
        <v>44197237.310000002</v>
      </c>
    </row>
    <row r="252" spans="1:5" ht="18" hidden="1">
      <c r="A252" s="67">
        <v>4</v>
      </c>
      <c r="B252" s="67" t="s">
        <v>44</v>
      </c>
      <c r="C252" t="s">
        <v>449</v>
      </c>
      <c r="D252" t="s">
        <v>1427</v>
      </c>
      <c r="E252" s="68">
        <v>41263291.68</v>
      </c>
    </row>
    <row r="253" spans="1:5" ht="18" hidden="1">
      <c r="A253" s="67">
        <v>4</v>
      </c>
      <c r="B253" s="67" t="s">
        <v>44</v>
      </c>
      <c r="C253" t="s">
        <v>450</v>
      </c>
      <c r="D253" t="s">
        <v>1428</v>
      </c>
      <c r="E253" s="68">
        <v>49017241.829999998</v>
      </c>
    </row>
    <row r="254" spans="1:5" ht="18" hidden="1">
      <c r="A254" s="67">
        <v>4</v>
      </c>
      <c r="B254" s="67" t="s">
        <v>45</v>
      </c>
      <c r="C254" t="s">
        <v>452</v>
      </c>
      <c r="D254" t="s">
        <v>1429</v>
      </c>
      <c r="E254" s="68">
        <v>818585190.58000004</v>
      </c>
    </row>
    <row r="255" spans="1:5" ht="18" hidden="1">
      <c r="A255" s="67">
        <v>4</v>
      </c>
      <c r="B255" s="67" t="s">
        <v>45</v>
      </c>
      <c r="C255" t="s">
        <v>453</v>
      </c>
      <c r="D255" t="s">
        <v>1430</v>
      </c>
      <c r="E255" s="68">
        <v>336993243.53999996</v>
      </c>
    </row>
    <row r="256" spans="1:5" ht="18" hidden="1">
      <c r="A256" s="67">
        <v>4</v>
      </c>
      <c r="B256" s="67" t="s">
        <v>45</v>
      </c>
      <c r="C256" t="s">
        <v>454</v>
      </c>
      <c r="D256" t="s">
        <v>1431</v>
      </c>
      <c r="E256" s="68">
        <v>106341916.07000001</v>
      </c>
    </row>
    <row r="257" spans="1:5" ht="18" hidden="1">
      <c r="A257" s="67">
        <v>4</v>
      </c>
      <c r="B257" s="67" t="s">
        <v>45</v>
      </c>
      <c r="C257" t="s">
        <v>460</v>
      </c>
      <c r="D257" t="s">
        <v>1432</v>
      </c>
      <c r="E257" s="68">
        <v>64505034.060000002</v>
      </c>
    </row>
    <row r="258" spans="1:5" ht="18" hidden="1">
      <c r="A258" s="67">
        <v>4</v>
      </c>
      <c r="B258" s="67" t="s">
        <v>45</v>
      </c>
      <c r="C258" t="s">
        <v>458</v>
      </c>
      <c r="D258" t="s">
        <v>1433</v>
      </c>
      <c r="E258" s="68">
        <v>55020448.5</v>
      </c>
    </row>
    <row r="259" spans="1:5" ht="18" hidden="1">
      <c r="A259" s="67">
        <v>4</v>
      </c>
      <c r="B259" s="67" t="s">
        <v>45</v>
      </c>
      <c r="C259" t="s">
        <v>461</v>
      </c>
      <c r="D259" t="s">
        <v>1434</v>
      </c>
      <c r="E259" s="68">
        <v>33433542.439999998</v>
      </c>
    </row>
    <row r="260" spans="1:5" ht="18" hidden="1">
      <c r="A260" s="67">
        <v>4</v>
      </c>
      <c r="B260" s="67" t="s">
        <v>45</v>
      </c>
      <c r="C260" t="s">
        <v>455</v>
      </c>
      <c r="D260" t="s">
        <v>1435</v>
      </c>
      <c r="E260" s="68">
        <v>57307533.109999999</v>
      </c>
    </row>
    <row r="261" spans="1:5" ht="18" hidden="1">
      <c r="A261" s="67">
        <v>4</v>
      </c>
      <c r="B261" s="67" t="s">
        <v>45</v>
      </c>
      <c r="C261" t="s">
        <v>462</v>
      </c>
      <c r="D261" t="s">
        <v>1436</v>
      </c>
      <c r="E261" s="68">
        <v>34719684.219999999</v>
      </c>
    </row>
    <row r="262" spans="1:5" ht="18" hidden="1">
      <c r="A262" s="67">
        <v>4</v>
      </c>
      <c r="B262" s="67" t="s">
        <v>45</v>
      </c>
      <c r="C262" t="s">
        <v>463</v>
      </c>
      <c r="D262" t="s">
        <v>1437</v>
      </c>
      <c r="E262" s="68">
        <v>43859384.460000001</v>
      </c>
    </row>
    <row r="263" spans="1:5" ht="18" hidden="1">
      <c r="A263" s="67">
        <v>4</v>
      </c>
      <c r="B263" s="67" t="s">
        <v>45</v>
      </c>
      <c r="C263" t="s">
        <v>459</v>
      </c>
      <c r="D263" t="s">
        <v>1438</v>
      </c>
      <c r="E263" s="68">
        <v>63051834.700000003</v>
      </c>
    </row>
    <row r="264" spans="1:5" ht="18" hidden="1">
      <c r="A264" s="67">
        <v>4</v>
      </c>
      <c r="B264" s="67" t="s">
        <v>45</v>
      </c>
      <c r="C264" t="s">
        <v>456</v>
      </c>
      <c r="D264" t="s">
        <v>1439</v>
      </c>
      <c r="E264" s="68">
        <v>69115510.600000009</v>
      </c>
    </row>
    <row r="265" spans="1:5" ht="18" hidden="1">
      <c r="A265" s="67">
        <v>4</v>
      </c>
      <c r="B265" s="67" t="s">
        <v>45</v>
      </c>
      <c r="C265" t="s">
        <v>457</v>
      </c>
      <c r="D265" t="s">
        <v>1440</v>
      </c>
      <c r="E265" s="68">
        <v>52444566.769999996</v>
      </c>
    </row>
    <row r="266" spans="1:5" ht="18" hidden="1">
      <c r="A266" s="67">
        <v>4</v>
      </c>
      <c r="B266" s="67" t="s">
        <v>46</v>
      </c>
      <c r="C266" t="s">
        <v>464</v>
      </c>
      <c r="D266" t="s">
        <v>1441</v>
      </c>
      <c r="E266" s="68">
        <v>354767491.66999996</v>
      </c>
    </row>
    <row r="267" spans="1:5" ht="18" hidden="1">
      <c r="A267" s="67">
        <v>4</v>
      </c>
      <c r="B267" s="67" t="s">
        <v>46</v>
      </c>
      <c r="C267" t="s">
        <v>465</v>
      </c>
      <c r="D267" t="s">
        <v>1442</v>
      </c>
      <c r="E267" s="68">
        <v>215108978.86000001</v>
      </c>
    </row>
    <row r="268" spans="1:5" ht="18" hidden="1">
      <c r="A268" s="67">
        <v>4</v>
      </c>
      <c r="B268" s="67" t="s">
        <v>46</v>
      </c>
      <c r="C268" t="s">
        <v>468</v>
      </c>
      <c r="D268" t="s">
        <v>1443</v>
      </c>
      <c r="E268" s="68">
        <v>49690027.670000002</v>
      </c>
    </row>
    <row r="269" spans="1:5" ht="18" hidden="1">
      <c r="A269" s="67">
        <v>4</v>
      </c>
      <c r="B269" s="67" t="s">
        <v>46</v>
      </c>
      <c r="C269" t="s">
        <v>466</v>
      </c>
      <c r="D269" t="s">
        <v>1444</v>
      </c>
      <c r="E269" s="68">
        <v>52658410.150000006</v>
      </c>
    </row>
    <row r="270" spans="1:5" ht="18" hidden="1">
      <c r="A270" s="67">
        <v>4</v>
      </c>
      <c r="B270" s="67" t="s">
        <v>46</v>
      </c>
      <c r="C270" t="s">
        <v>469</v>
      </c>
      <c r="D270" t="s">
        <v>1445</v>
      </c>
      <c r="E270" s="68">
        <v>42649570.689999998</v>
      </c>
    </row>
    <row r="271" spans="1:5" ht="18" hidden="1">
      <c r="A271" s="67">
        <v>4</v>
      </c>
      <c r="B271" s="67" t="s">
        <v>46</v>
      </c>
      <c r="C271" t="s">
        <v>467</v>
      </c>
      <c r="D271" t="s">
        <v>1446</v>
      </c>
      <c r="E271" s="68">
        <v>47225615.769999996</v>
      </c>
    </row>
    <row r="272" spans="1:5" ht="18" hidden="1">
      <c r="A272" s="67">
        <v>4</v>
      </c>
      <c r="B272" s="67" t="s">
        <v>47</v>
      </c>
      <c r="C272" t="s">
        <v>470</v>
      </c>
      <c r="D272" t="s">
        <v>1447</v>
      </c>
      <c r="E272" s="68">
        <v>364993980.88999999</v>
      </c>
    </row>
    <row r="273" spans="1:5" ht="18" hidden="1">
      <c r="A273" s="67">
        <v>4</v>
      </c>
      <c r="B273" s="67" t="s">
        <v>47</v>
      </c>
      <c r="C273" t="s">
        <v>472</v>
      </c>
      <c r="D273" t="s">
        <v>1448</v>
      </c>
      <c r="E273" s="68">
        <v>44676954.689999998</v>
      </c>
    </row>
    <row r="274" spans="1:5" ht="18" hidden="1">
      <c r="A274" s="67">
        <v>4</v>
      </c>
      <c r="B274" s="67" t="s">
        <v>47</v>
      </c>
      <c r="C274" t="s">
        <v>473</v>
      </c>
      <c r="D274" t="s">
        <v>1449</v>
      </c>
      <c r="E274" s="68">
        <v>62008190.239999995</v>
      </c>
    </row>
    <row r="275" spans="1:5" ht="18" hidden="1">
      <c r="A275" s="67">
        <v>4</v>
      </c>
      <c r="B275" s="67" t="s">
        <v>47</v>
      </c>
      <c r="C275" t="s">
        <v>474</v>
      </c>
      <c r="D275" t="s">
        <v>1450</v>
      </c>
      <c r="E275" s="68">
        <v>77505279.030000001</v>
      </c>
    </row>
    <row r="276" spans="1:5" ht="18" hidden="1">
      <c r="A276" s="67">
        <v>4</v>
      </c>
      <c r="B276" s="67" t="s">
        <v>47</v>
      </c>
      <c r="C276" t="s">
        <v>475</v>
      </c>
      <c r="D276" t="s">
        <v>1451</v>
      </c>
      <c r="E276" s="68">
        <v>53480292.890000001</v>
      </c>
    </row>
    <row r="277" spans="1:5" ht="18" hidden="1">
      <c r="A277" s="67">
        <v>4</v>
      </c>
      <c r="B277" s="67" t="s">
        <v>47</v>
      </c>
      <c r="C277" t="s">
        <v>471</v>
      </c>
      <c r="D277" t="s">
        <v>1452</v>
      </c>
      <c r="E277" s="68">
        <v>107106104.20000002</v>
      </c>
    </row>
    <row r="278" spans="1:5" ht="18" hidden="1">
      <c r="A278" s="69">
        <v>4</v>
      </c>
      <c r="B278" s="67" t="s">
        <v>47</v>
      </c>
      <c r="C278" t="s">
        <v>476</v>
      </c>
      <c r="D278" t="s">
        <v>1453</v>
      </c>
      <c r="E278" s="68">
        <v>42079912.350000009</v>
      </c>
    </row>
    <row r="279" spans="1:5" ht="18" hidden="1">
      <c r="A279" s="67">
        <v>5</v>
      </c>
      <c r="B279" s="67" t="s">
        <v>48</v>
      </c>
      <c r="C279" t="s">
        <v>477</v>
      </c>
      <c r="D279" t="s">
        <v>1454</v>
      </c>
      <c r="E279" s="68">
        <v>589947249.23000002</v>
      </c>
    </row>
    <row r="280" spans="1:5" ht="18" hidden="1">
      <c r="A280" s="67">
        <v>5</v>
      </c>
      <c r="B280" s="67" t="s">
        <v>48</v>
      </c>
      <c r="C280" t="s">
        <v>478</v>
      </c>
      <c r="D280" t="s">
        <v>1455</v>
      </c>
      <c r="E280" s="68">
        <v>310916743.99000001</v>
      </c>
    </row>
    <row r="281" spans="1:5" ht="18" hidden="1">
      <c r="A281" s="67">
        <v>5</v>
      </c>
      <c r="B281" s="67" t="s">
        <v>48</v>
      </c>
      <c r="C281" t="s">
        <v>485</v>
      </c>
      <c r="D281" t="s">
        <v>1456</v>
      </c>
      <c r="E281" s="68">
        <v>53709923.239999995</v>
      </c>
    </row>
    <row r="282" spans="1:5" ht="18" hidden="1">
      <c r="A282" s="67">
        <v>5</v>
      </c>
      <c r="B282" s="67" t="s">
        <v>48</v>
      </c>
      <c r="C282" t="s">
        <v>488</v>
      </c>
      <c r="D282" t="s">
        <v>1457</v>
      </c>
      <c r="E282" s="68">
        <v>37307842.620000005</v>
      </c>
    </row>
    <row r="283" spans="1:5" ht="18" hidden="1">
      <c r="A283" s="67">
        <v>5</v>
      </c>
      <c r="B283" s="67" t="s">
        <v>48</v>
      </c>
      <c r="C283" t="s">
        <v>481</v>
      </c>
      <c r="D283" t="s">
        <v>1458</v>
      </c>
      <c r="E283" s="68">
        <v>79420580.650000006</v>
      </c>
    </row>
    <row r="284" spans="1:5" ht="18" hidden="1">
      <c r="A284" s="67">
        <v>5</v>
      </c>
      <c r="B284" s="67" t="s">
        <v>48</v>
      </c>
      <c r="C284" t="s">
        <v>484</v>
      </c>
      <c r="D284" t="s">
        <v>1459</v>
      </c>
      <c r="E284" s="68">
        <v>31374086.839999996</v>
      </c>
    </row>
    <row r="285" spans="1:5" ht="18" hidden="1">
      <c r="A285" s="67">
        <v>5</v>
      </c>
      <c r="B285" s="67" t="s">
        <v>48</v>
      </c>
      <c r="C285" t="s">
        <v>480</v>
      </c>
      <c r="D285" t="s">
        <v>1460</v>
      </c>
      <c r="E285" s="68">
        <v>155862393.97</v>
      </c>
    </row>
    <row r="286" spans="1:5" ht="18" hidden="1">
      <c r="A286" s="67">
        <v>5</v>
      </c>
      <c r="B286" s="67" t="s">
        <v>48</v>
      </c>
      <c r="C286" t="s">
        <v>479</v>
      </c>
      <c r="D286" t="s">
        <v>1461</v>
      </c>
      <c r="E286" s="68">
        <v>89050310.329999983</v>
      </c>
    </row>
    <row r="287" spans="1:5" ht="18" hidden="1">
      <c r="A287" s="67">
        <v>5</v>
      </c>
      <c r="B287" s="67" t="s">
        <v>48</v>
      </c>
      <c r="C287" t="s">
        <v>489</v>
      </c>
      <c r="D287" t="s">
        <v>1462</v>
      </c>
      <c r="E287" s="68">
        <v>55502668.939999998</v>
      </c>
    </row>
    <row r="288" spans="1:5" ht="18" hidden="1">
      <c r="A288" s="67">
        <v>5</v>
      </c>
      <c r="B288" s="67" t="s">
        <v>48</v>
      </c>
      <c r="C288" t="s">
        <v>482</v>
      </c>
      <c r="D288" t="s">
        <v>1463</v>
      </c>
      <c r="E288" s="68">
        <v>80549367.620000005</v>
      </c>
    </row>
    <row r="289" spans="1:5" ht="18" hidden="1">
      <c r="A289" s="67">
        <v>5</v>
      </c>
      <c r="B289" s="67" t="s">
        <v>48</v>
      </c>
      <c r="C289" t="s">
        <v>486</v>
      </c>
      <c r="D289" t="s">
        <v>1464</v>
      </c>
      <c r="E289" s="68">
        <v>57023758.120000005</v>
      </c>
    </row>
    <row r="290" spans="1:5" ht="18" hidden="1">
      <c r="A290" s="67">
        <v>5</v>
      </c>
      <c r="B290" s="67" t="s">
        <v>48</v>
      </c>
      <c r="C290" t="s">
        <v>483</v>
      </c>
      <c r="D290" t="s">
        <v>1465</v>
      </c>
      <c r="E290" s="68">
        <v>53109223.469999999</v>
      </c>
    </row>
    <row r="291" spans="1:5" ht="18" hidden="1">
      <c r="A291" s="67">
        <v>5</v>
      </c>
      <c r="B291" s="67" t="s">
        <v>48</v>
      </c>
      <c r="C291" t="s">
        <v>487</v>
      </c>
      <c r="D291" t="s">
        <v>1466</v>
      </c>
      <c r="E291" s="68">
        <v>41682390.869999997</v>
      </c>
    </row>
    <row r="292" spans="1:5" ht="18" hidden="1">
      <c r="A292" s="67">
        <v>5</v>
      </c>
      <c r="B292" s="67" t="s">
        <v>48</v>
      </c>
      <c r="C292" t="s">
        <v>491</v>
      </c>
      <c r="D292" t="s">
        <v>1467</v>
      </c>
      <c r="E292" s="68">
        <v>21307022.66</v>
      </c>
    </row>
    <row r="293" spans="1:5" ht="18" hidden="1">
      <c r="A293" s="67">
        <v>5</v>
      </c>
      <c r="B293" s="67" t="s">
        <v>48</v>
      </c>
      <c r="C293" t="s">
        <v>490</v>
      </c>
      <c r="D293" t="s">
        <v>1468</v>
      </c>
      <c r="E293" s="68">
        <v>46413389.68</v>
      </c>
    </row>
    <row r="294" spans="1:5" ht="18" hidden="1">
      <c r="A294" s="67">
        <v>5</v>
      </c>
      <c r="B294" s="67" t="s">
        <v>48</v>
      </c>
      <c r="C294" t="s">
        <v>492</v>
      </c>
      <c r="D294" t="s">
        <v>1469</v>
      </c>
      <c r="E294" s="68">
        <v>17421616.43</v>
      </c>
    </row>
    <row r="295" spans="1:5" ht="18" hidden="1">
      <c r="A295" s="67">
        <v>5</v>
      </c>
      <c r="B295" s="67" t="s">
        <v>49</v>
      </c>
      <c r="C295" t="s">
        <v>493</v>
      </c>
      <c r="D295" t="s">
        <v>1470</v>
      </c>
      <c r="E295" s="68">
        <v>942392651.06999993</v>
      </c>
    </row>
    <row r="296" spans="1:5" ht="18" hidden="1">
      <c r="A296" s="67">
        <v>5</v>
      </c>
      <c r="B296" s="67" t="s">
        <v>49</v>
      </c>
      <c r="C296" t="s">
        <v>494</v>
      </c>
      <c r="D296" t="s">
        <v>1471</v>
      </c>
      <c r="E296" s="68">
        <v>120124140.09999999</v>
      </c>
    </row>
    <row r="297" spans="1:5" ht="18" hidden="1">
      <c r="A297" s="67">
        <v>5</v>
      </c>
      <c r="B297" s="67" t="s">
        <v>49</v>
      </c>
      <c r="C297" t="s">
        <v>498</v>
      </c>
      <c r="D297" t="s">
        <v>1472</v>
      </c>
      <c r="E297" s="68">
        <v>71726391.920000002</v>
      </c>
    </row>
    <row r="298" spans="1:5" ht="18" hidden="1">
      <c r="A298" s="67">
        <v>5</v>
      </c>
      <c r="B298" s="67" t="s">
        <v>49</v>
      </c>
      <c r="C298" t="s">
        <v>501</v>
      </c>
      <c r="D298" t="s">
        <v>1473</v>
      </c>
      <c r="E298" s="68">
        <v>85113141.850000009</v>
      </c>
    </row>
    <row r="299" spans="1:5" ht="18" hidden="1">
      <c r="A299" s="67">
        <v>5</v>
      </c>
      <c r="B299" s="67" t="s">
        <v>49</v>
      </c>
      <c r="C299" t="s">
        <v>497</v>
      </c>
      <c r="D299" t="s">
        <v>1474</v>
      </c>
      <c r="E299" s="68">
        <v>68427847.230000004</v>
      </c>
    </row>
    <row r="300" spans="1:5" ht="18" hidden="1">
      <c r="A300" s="67">
        <v>5</v>
      </c>
      <c r="B300" s="67" t="s">
        <v>49</v>
      </c>
      <c r="C300" t="s">
        <v>496</v>
      </c>
      <c r="D300" t="s">
        <v>1475</v>
      </c>
      <c r="E300" s="68">
        <v>68690428.99000001</v>
      </c>
    </row>
    <row r="301" spans="1:5" ht="18" hidden="1">
      <c r="A301" s="67">
        <v>5</v>
      </c>
      <c r="B301" s="67" t="s">
        <v>49</v>
      </c>
      <c r="C301" t="s">
        <v>495</v>
      </c>
      <c r="D301" t="s">
        <v>1476</v>
      </c>
      <c r="E301" s="68">
        <v>189534171.17000002</v>
      </c>
    </row>
    <row r="302" spans="1:5" ht="18" hidden="1">
      <c r="A302" s="67">
        <v>5</v>
      </c>
      <c r="B302" s="67" t="s">
        <v>49</v>
      </c>
      <c r="C302" t="s">
        <v>499</v>
      </c>
      <c r="D302" t="s">
        <v>1477</v>
      </c>
      <c r="E302" s="68">
        <v>53827621.910000004</v>
      </c>
    </row>
    <row r="303" spans="1:5" ht="18" hidden="1">
      <c r="A303" s="67">
        <v>5</v>
      </c>
      <c r="B303" s="67" t="s">
        <v>49</v>
      </c>
      <c r="C303" t="s">
        <v>500</v>
      </c>
      <c r="D303" t="s">
        <v>1478</v>
      </c>
      <c r="E303" s="68">
        <v>45362255.829999998</v>
      </c>
    </row>
    <row r="304" spans="1:5" ht="18" hidden="1">
      <c r="A304" s="67">
        <v>5</v>
      </c>
      <c r="B304" s="67" t="s">
        <v>50</v>
      </c>
      <c r="C304" t="s">
        <v>502</v>
      </c>
      <c r="D304" t="s">
        <v>1479</v>
      </c>
      <c r="E304" s="68">
        <v>310433942.98000002</v>
      </c>
    </row>
    <row r="305" spans="1:5" ht="18" hidden="1">
      <c r="A305" s="67">
        <v>5</v>
      </c>
      <c r="B305" s="67" t="s">
        <v>50</v>
      </c>
      <c r="C305" t="s">
        <v>506</v>
      </c>
      <c r="D305" t="s">
        <v>1480</v>
      </c>
      <c r="E305" s="68">
        <v>62201038.060000002</v>
      </c>
    </row>
    <row r="306" spans="1:5" ht="18" hidden="1">
      <c r="A306" s="67">
        <v>5</v>
      </c>
      <c r="B306" s="67" t="s">
        <v>50</v>
      </c>
      <c r="C306" t="s">
        <v>507</v>
      </c>
      <c r="D306" t="s">
        <v>1481</v>
      </c>
      <c r="E306" s="68">
        <v>78584862.849999994</v>
      </c>
    </row>
    <row r="307" spans="1:5" ht="18" hidden="1">
      <c r="A307" s="67">
        <v>5</v>
      </c>
      <c r="B307" s="67" t="s">
        <v>50</v>
      </c>
      <c r="C307" t="s">
        <v>504</v>
      </c>
      <c r="D307" t="s">
        <v>1482</v>
      </c>
      <c r="E307" s="68">
        <v>160179696.63999999</v>
      </c>
    </row>
    <row r="308" spans="1:5" ht="18" hidden="1">
      <c r="A308" s="67">
        <v>5</v>
      </c>
      <c r="B308" s="67" t="s">
        <v>50</v>
      </c>
      <c r="C308" t="s">
        <v>508</v>
      </c>
      <c r="D308" t="s">
        <v>1483</v>
      </c>
      <c r="E308" s="68">
        <v>55109508.840000004</v>
      </c>
    </row>
    <row r="309" spans="1:5" ht="18" hidden="1">
      <c r="A309" s="67">
        <v>5</v>
      </c>
      <c r="B309" s="67" t="s">
        <v>50</v>
      </c>
      <c r="C309" t="s">
        <v>509</v>
      </c>
      <c r="D309" t="s">
        <v>1484</v>
      </c>
      <c r="E309" s="68">
        <v>85781192.579999998</v>
      </c>
    </row>
    <row r="310" spans="1:5" ht="18" hidden="1">
      <c r="A310" s="67">
        <v>5</v>
      </c>
      <c r="B310" s="67" t="s">
        <v>50</v>
      </c>
      <c r="C310" t="s">
        <v>503</v>
      </c>
      <c r="D310" t="s">
        <v>1485</v>
      </c>
      <c r="E310" s="68">
        <v>445542333.15999997</v>
      </c>
    </row>
    <row r="311" spans="1:5" ht="18" hidden="1">
      <c r="A311" s="67">
        <v>5</v>
      </c>
      <c r="B311" s="67" t="s">
        <v>50</v>
      </c>
      <c r="C311" t="s">
        <v>505</v>
      </c>
      <c r="D311" t="s">
        <v>1486</v>
      </c>
      <c r="E311" s="68">
        <v>86490049.170000017</v>
      </c>
    </row>
    <row r="312" spans="1:5" ht="18" hidden="1">
      <c r="A312" s="67">
        <v>5</v>
      </c>
      <c r="B312" s="67" t="s">
        <v>51</v>
      </c>
      <c r="C312" t="s">
        <v>510</v>
      </c>
      <c r="D312" t="s">
        <v>1487</v>
      </c>
      <c r="E312" s="68">
        <v>525259332.97000003</v>
      </c>
    </row>
    <row r="313" spans="1:5" ht="18" hidden="1">
      <c r="A313" s="67">
        <v>5</v>
      </c>
      <c r="B313" s="67" t="s">
        <v>51</v>
      </c>
      <c r="C313" t="s">
        <v>514</v>
      </c>
      <c r="D313" t="s">
        <v>1488</v>
      </c>
      <c r="E313" s="68">
        <v>62367439.719999999</v>
      </c>
    </row>
    <row r="314" spans="1:5" ht="18" hidden="1">
      <c r="A314" s="67">
        <v>5</v>
      </c>
      <c r="B314" s="67" t="s">
        <v>51</v>
      </c>
      <c r="C314" t="s">
        <v>517</v>
      </c>
      <c r="D314" t="s">
        <v>1489</v>
      </c>
      <c r="E314" s="68">
        <v>54234733.170000002</v>
      </c>
    </row>
    <row r="315" spans="1:5" ht="18" hidden="1">
      <c r="A315" s="67">
        <v>5</v>
      </c>
      <c r="B315" s="67" t="s">
        <v>51</v>
      </c>
      <c r="C315" t="s">
        <v>511</v>
      </c>
      <c r="D315" t="s">
        <v>1490</v>
      </c>
      <c r="E315" s="68">
        <v>129313283.49999999</v>
      </c>
    </row>
    <row r="316" spans="1:5" ht="18" hidden="1">
      <c r="A316" s="67">
        <v>5</v>
      </c>
      <c r="B316" s="67" t="s">
        <v>51</v>
      </c>
      <c r="C316" t="s">
        <v>512</v>
      </c>
      <c r="D316" t="s">
        <v>1491</v>
      </c>
      <c r="E316" s="68">
        <v>104487144.06999999</v>
      </c>
    </row>
    <row r="317" spans="1:5" ht="18" hidden="1">
      <c r="A317" s="67">
        <v>5</v>
      </c>
      <c r="B317" s="67" t="s">
        <v>51</v>
      </c>
      <c r="C317" t="s">
        <v>515</v>
      </c>
      <c r="D317" t="s">
        <v>1492</v>
      </c>
      <c r="E317" s="68">
        <v>79326654.760000005</v>
      </c>
    </row>
    <row r="318" spans="1:5" ht="18" hidden="1">
      <c r="A318" s="67">
        <v>5</v>
      </c>
      <c r="B318" s="67" t="s">
        <v>51</v>
      </c>
      <c r="C318" t="s">
        <v>516</v>
      </c>
      <c r="D318" t="s">
        <v>1493</v>
      </c>
      <c r="E318" s="68">
        <v>71544704.709999993</v>
      </c>
    </row>
    <row r="319" spans="1:5" ht="18" hidden="1">
      <c r="A319" s="67">
        <v>5</v>
      </c>
      <c r="B319" s="67" t="s">
        <v>51</v>
      </c>
      <c r="C319" t="s">
        <v>513</v>
      </c>
      <c r="D319" t="s">
        <v>1494</v>
      </c>
      <c r="E319" s="68">
        <v>50275483.690000005</v>
      </c>
    </row>
    <row r="320" spans="1:5" ht="18" hidden="1">
      <c r="A320" s="67">
        <v>5</v>
      </c>
      <c r="B320" s="67" t="s">
        <v>52</v>
      </c>
      <c r="C320" t="s">
        <v>518</v>
      </c>
      <c r="D320" t="s">
        <v>1495</v>
      </c>
      <c r="E320" s="68">
        <v>993987826.45000005</v>
      </c>
    </row>
    <row r="321" spans="1:5" ht="18" hidden="1">
      <c r="A321" s="67">
        <v>5</v>
      </c>
      <c r="B321" s="67" t="s">
        <v>52</v>
      </c>
      <c r="C321" t="s">
        <v>520</v>
      </c>
      <c r="D321" t="s">
        <v>1496</v>
      </c>
      <c r="E321" s="68">
        <v>247510300.70000002</v>
      </c>
    </row>
    <row r="322" spans="1:5" ht="18" hidden="1">
      <c r="A322" s="67">
        <v>5</v>
      </c>
      <c r="B322" s="67" t="s">
        <v>52</v>
      </c>
      <c r="C322" t="s">
        <v>519</v>
      </c>
      <c r="D322" t="s">
        <v>1497</v>
      </c>
      <c r="E322" s="68">
        <v>317683054.78999996</v>
      </c>
    </row>
    <row r="323" spans="1:5" ht="18" hidden="1">
      <c r="A323" s="67">
        <v>5</v>
      </c>
      <c r="B323" s="67" t="s">
        <v>52</v>
      </c>
      <c r="C323" t="s">
        <v>521</v>
      </c>
      <c r="D323" t="s">
        <v>1498</v>
      </c>
      <c r="E323" s="68">
        <v>291159277.38</v>
      </c>
    </row>
    <row r="324" spans="1:5" ht="18" hidden="1">
      <c r="A324" s="67">
        <v>5</v>
      </c>
      <c r="B324" s="67" t="s">
        <v>52</v>
      </c>
      <c r="C324" t="s">
        <v>527</v>
      </c>
      <c r="D324" t="s">
        <v>1499</v>
      </c>
      <c r="E324" s="68">
        <v>76642055.310000002</v>
      </c>
    </row>
    <row r="325" spans="1:5" ht="18" hidden="1">
      <c r="A325" s="67">
        <v>5</v>
      </c>
      <c r="B325" s="67" t="s">
        <v>52</v>
      </c>
      <c r="C325" t="s">
        <v>524</v>
      </c>
      <c r="D325" t="s">
        <v>1500</v>
      </c>
      <c r="E325" s="68">
        <v>76581566.530000001</v>
      </c>
    </row>
    <row r="326" spans="1:5" ht="18" hidden="1">
      <c r="A326" s="67">
        <v>5</v>
      </c>
      <c r="B326" s="67" t="s">
        <v>52</v>
      </c>
      <c r="C326" t="s">
        <v>523</v>
      </c>
      <c r="D326" t="s">
        <v>1501</v>
      </c>
      <c r="E326" s="68">
        <v>45002366.169999994</v>
      </c>
    </row>
    <row r="327" spans="1:5" ht="18" hidden="1">
      <c r="A327" s="67">
        <v>5</v>
      </c>
      <c r="B327" s="67" t="s">
        <v>52</v>
      </c>
      <c r="C327" t="s">
        <v>525</v>
      </c>
      <c r="D327" t="s">
        <v>1502</v>
      </c>
      <c r="E327" s="68">
        <v>87149447.219999999</v>
      </c>
    </row>
    <row r="328" spans="1:5" ht="18" hidden="1">
      <c r="A328" s="67">
        <v>5</v>
      </c>
      <c r="B328" s="67" t="s">
        <v>52</v>
      </c>
      <c r="C328" t="s">
        <v>526</v>
      </c>
      <c r="D328" t="s">
        <v>1503</v>
      </c>
      <c r="E328" s="68">
        <v>47995274.420000002</v>
      </c>
    </row>
    <row r="329" spans="1:5" ht="18" hidden="1">
      <c r="A329" s="67">
        <v>5</v>
      </c>
      <c r="B329" s="67" t="s">
        <v>52</v>
      </c>
      <c r="C329" t="s">
        <v>522</v>
      </c>
      <c r="D329" t="s">
        <v>1504</v>
      </c>
      <c r="E329" s="68">
        <v>92055351.420000002</v>
      </c>
    </row>
    <row r="330" spans="1:5" ht="18" hidden="1">
      <c r="A330" s="67">
        <v>5</v>
      </c>
      <c r="B330" s="67" t="s">
        <v>52</v>
      </c>
      <c r="C330" t="s">
        <v>528</v>
      </c>
      <c r="D330" t="s">
        <v>1505</v>
      </c>
      <c r="E330" s="68">
        <v>30953466.270000003</v>
      </c>
    </row>
    <row r="331" spans="1:5" ht="18" hidden="1">
      <c r="A331" s="67">
        <v>5</v>
      </c>
      <c r="B331" s="67" t="s">
        <v>53</v>
      </c>
      <c r="C331" t="s">
        <v>529</v>
      </c>
      <c r="D331" t="s">
        <v>1506</v>
      </c>
      <c r="E331" s="68">
        <v>357179210.06999993</v>
      </c>
    </row>
    <row r="332" spans="1:5" ht="18" hidden="1">
      <c r="A332" s="67">
        <v>5</v>
      </c>
      <c r="B332" s="67" t="s">
        <v>53</v>
      </c>
      <c r="C332" t="s">
        <v>530</v>
      </c>
      <c r="D332" t="s">
        <v>1507</v>
      </c>
      <c r="E332" s="68">
        <v>93245794.530000001</v>
      </c>
    </row>
    <row r="333" spans="1:5" ht="18" hidden="1">
      <c r="A333" s="67">
        <v>5</v>
      </c>
      <c r="B333" s="67" t="s">
        <v>53</v>
      </c>
      <c r="C333" t="s">
        <v>531</v>
      </c>
      <c r="D333" t="s">
        <v>1508</v>
      </c>
      <c r="E333" s="68">
        <v>56112422.829999998</v>
      </c>
    </row>
    <row r="334" spans="1:5" ht="18" hidden="1">
      <c r="A334" s="67">
        <v>5</v>
      </c>
      <c r="B334" s="67" t="s">
        <v>54</v>
      </c>
      <c r="C334" t="s">
        <v>532</v>
      </c>
      <c r="D334" t="s">
        <v>1509</v>
      </c>
      <c r="E334" s="68">
        <v>878551843.8599999</v>
      </c>
    </row>
    <row r="335" spans="1:5" ht="18" hidden="1">
      <c r="A335" s="67">
        <v>5</v>
      </c>
      <c r="B335" s="67" t="s">
        <v>54</v>
      </c>
      <c r="C335" t="s">
        <v>533</v>
      </c>
      <c r="D335" t="s">
        <v>1510</v>
      </c>
      <c r="E335" s="68">
        <v>334863118.19</v>
      </c>
    </row>
    <row r="336" spans="1:5" ht="18" hidden="1">
      <c r="A336" s="67">
        <v>5</v>
      </c>
      <c r="B336" s="67" t="s">
        <v>55</v>
      </c>
      <c r="C336" t="s">
        <v>534</v>
      </c>
      <c r="D336" t="s">
        <v>1511</v>
      </c>
      <c r="E336" s="68">
        <v>811685659.5</v>
      </c>
    </row>
    <row r="337" spans="1:5" ht="18" hidden="1">
      <c r="A337" s="67">
        <v>5</v>
      </c>
      <c r="B337" s="67" t="s">
        <v>55</v>
      </c>
      <c r="C337" t="s">
        <v>535</v>
      </c>
      <c r="D337" t="s">
        <v>1512</v>
      </c>
      <c r="E337" s="68">
        <v>293190011.38999999</v>
      </c>
    </row>
    <row r="338" spans="1:5" ht="18" hidden="1">
      <c r="A338" s="67">
        <v>5</v>
      </c>
      <c r="B338" s="67" t="s">
        <v>55</v>
      </c>
      <c r="C338" t="s">
        <v>538</v>
      </c>
      <c r="D338" t="s">
        <v>1513</v>
      </c>
      <c r="E338" s="68">
        <v>115553582.93000001</v>
      </c>
    </row>
    <row r="339" spans="1:5" ht="18" hidden="1">
      <c r="A339" s="67">
        <v>5</v>
      </c>
      <c r="B339" s="67" t="s">
        <v>55</v>
      </c>
      <c r="C339" t="s">
        <v>537</v>
      </c>
      <c r="D339" t="s">
        <v>1514</v>
      </c>
      <c r="E339" s="68">
        <v>119809548.24000001</v>
      </c>
    </row>
    <row r="340" spans="1:5" ht="18" hidden="1">
      <c r="A340" s="67">
        <v>5</v>
      </c>
      <c r="B340" s="67" t="s">
        <v>55</v>
      </c>
      <c r="C340" t="s">
        <v>540</v>
      </c>
      <c r="D340" t="s">
        <v>1515</v>
      </c>
      <c r="E340" s="68">
        <v>96130211.659999996</v>
      </c>
    </row>
    <row r="341" spans="1:5" ht="18" hidden="1">
      <c r="A341" s="67">
        <v>5</v>
      </c>
      <c r="B341" s="67" t="s">
        <v>55</v>
      </c>
      <c r="C341" t="s">
        <v>541</v>
      </c>
      <c r="D341" t="s">
        <v>1516</v>
      </c>
      <c r="E341" s="68">
        <v>82566800.780000001</v>
      </c>
    </row>
    <row r="342" spans="1:5" ht="18" hidden="1">
      <c r="A342" s="67">
        <v>5</v>
      </c>
      <c r="B342" s="67" t="s">
        <v>55</v>
      </c>
      <c r="C342" t="s">
        <v>539</v>
      </c>
      <c r="D342" t="s">
        <v>1517</v>
      </c>
      <c r="E342" s="68">
        <v>91391660.829999983</v>
      </c>
    </row>
    <row r="343" spans="1:5" ht="18" hidden="1">
      <c r="A343" s="67">
        <v>5</v>
      </c>
      <c r="B343" s="67" t="s">
        <v>55</v>
      </c>
      <c r="C343" t="s">
        <v>542</v>
      </c>
      <c r="D343" t="s">
        <v>1518</v>
      </c>
      <c r="E343" s="68">
        <v>80639705.039999992</v>
      </c>
    </row>
    <row r="344" spans="1:5" ht="18" hidden="1">
      <c r="A344" s="67">
        <v>5</v>
      </c>
      <c r="B344" s="67" t="s">
        <v>55</v>
      </c>
      <c r="C344" t="s">
        <v>536</v>
      </c>
      <c r="D344" t="s">
        <v>1519</v>
      </c>
      <c r="E344" s="68">
        <v>176686578.28</v>
      </c>
    </row>
    <row r="345" spans="1:5" ht="18" hidden="1">
      <c r="A345" s="69">
        <v>5</v>
      </c>
      <c r="B345" s="67" t="s">
        <v>55</v>
      </c>
      <c r="C345" t="s">
        <v>543</v>
      </c>
      <c r="D345" t="s">
        <v>1520</v>
      </c>
      <c r="E345" s="68">
        <v>63002814.390000001</v>
      </c>
    </row>
    <row r="346" spans="1:5" ht="18" hidden="1">
      <c r="A346" s="67">
        <v>6</v>
      </c>
      <c r="B346" s="67" t="s">
        <v>56</v>
      </c>
      <c r="C346" t="s">
        <v>544</v>
      </c>
      <c r="D346" t="s">
        <v>1521</v>
      </c>
      <c r="E346" s="68">
        <v>981524347.20000005</v>
      </c>
    </row>
    <row r="347" spans="1:5" ht="18" hidden="1">
      <c r="A347" s="67">
        <v>6</v>
      </c>
      <c r="B347" s="67" t="s">
        <v>56</v>
      </c>
      <c r="C347" t="s">
        <v>545</v>
      </c>
      <c r="D347" t="s">
        <v>1522</v>
      </c>
      <c r="E347" s="68">
        <v>61991408.300000004</v>
      </c>
    </row>
    <row r="348" spans="1:5" ht="18" hidden="1">
      <c r="A348" s="67">
        <v>6</v>
      </c>
      <c r="B348" s="67" t="s">
        <v>56</v>
      </c>
      <c r="C348" t="s">
        <v>552</v>
      </c>
      <c r="D348" t="s">
        <v>1523</v>
      </c>
      <c r="E348" s="68">
        <v>43363065.869999997</v>
      </c>
    </row>
    <row r="349" spans="1:5" ht="18" hidden="1">
      <c r="A349" s="67">
        <v>6</v>
      </c>
      <c r="B349" s="67" t="s">
        <v>56</v>
      </c>
      <c r="C349" t="s">
        <v>551</v>
      </c>
      <c r="D349" t="s">
        <v>1524</v>
      </c>
      <c r="E349" s="68">
        <v>41754996.339999996</v>
      </c>
    </row>
    <row r="350" spans="1:5" ht="18" hidden="1">
      <c r="A350" s="67">
        <v>6</v>
      </c>
      <c r="B350" s="67" t="s">
        <v>56</v>
      </c>
      <c r="C350" t="s">
        <v>554</v>
      </c>
      <c r="D350" t="s">
        <v>1525</v>
      </c>
      <c r="E350" s="68">
        <v>40041734.949999996</v>
      </c>
    </row>
    <row r="351" spans="1:5" ht="18" hidden="1">
      <c r="A351" s="67">
        <v>6</v>
      </c>
      <c r="B351" s="67" t="s">
        <v>56</v>
      </c>
      <c r="C351" t="s">
        <v>553</v>
      </c>
      <c r="D351" t="s">
        <v>1526</v>
      </c>
      <c r="E351" s="68">
        <v>66802566.359999999</v>
      </c>
    </row>
    <row r="352" spans="1:5" ht="18" hidden="1">
      <c r="A352" s="67">
        <v>6</v>
      </c>
      <c r="B352" s="67" t="s">
        <v>56</v>
      </c>
      <c r="C352" t="s">
        <v>547</v>
      </c>
      <c r="D352" t="s">
        <v>1527</v>
      </c>
      <c r="E352" s="68">
        <v>59021518.699999996</v>
      </c>
    </row>
    <row r="353" spans="1:5" ht="18" hidden="1">
      <c r="A353" s="67">
        <v>6</v>
      </c>
      <c r="B353" s="67" t="s">
        <v>56</v>
      </c>
      <c r="C353" t="s">
        <v>555</v>
      </c>
      <c r="D353" t="s">
        <v>1528</v>
      </c>
      <c r="E353" s="68">
        <v>52385721.859999999</v>
      </c>
    </row>
    <row r="354" spans="1:5" ht="18" hidden="1">
      <c r="A354" s="67">
        <v>6</v>
      </c>
      <c r="B354" s="67" t="s">
        <v>56</v>
      </c>
      <c r="C354" t="s">
        <v>548</v>
      </c>
      <c r="D354" t="s">
        <v>1529</v>
      </c>
      <c r="E354" s="68">
        <v>87224361.50999999</v>
      </c>
    </row>
    <row r="355" spans="1:5" ht="18" hidden="1">
      <c r="A355" s="67">
        <v>6</v>
      </c>
      <c r="B355" s="67" t="s">
        <v>56</v>
      </c>
      <c r="C355" t="s">
        <v>549</v>
      </c>
      <c r="D355" t="s">
        <v>1530</v>
      </c>
      <c r="E355" s="68">
        <v>50184453.219999999</v>
      </c>
    </row>
    <row r="356" spans="1:5" ht="18" hidden="1">
      <c r="A356" s="67">
        <v>6</v>
      </c>
      <c r="B356" s="67" t="s">
        <v>56</v>
      </c>
      <c r="C356" t="s">
        <v>546</v>
      </c>
      <c r="D356" t="s">
        <v>1531</v>
      </c>
      <c r="E356" s="68">
        <v>52359423</v>
      </c>
    </row>
    <row r="357" spans="1:5" ht="18" hidden="1">
      <c r="A357" s="67">
        <v>6</v>
      </c>
      <c r="B357" s="67" t="s">
        <v>56</v>
      </c>
      <c r="C357" t="s">
        <v>550</v>
      </c>
      <c r="D357" t="s">
        <v>1532</v>
      </c>
      <c r="E357" s="68">
        <v>44765469.079999998</v>
      </c>
    </row>
    <row r="358" spans="1:5" ht="18" hidden="1">
      <c r="A358" s="67">
        <v>6</v>
      </c>
      <c r="B358" s="67" t="s">
        <v>57</v>
      </c>
      <c r="C358" t="s">
        <v>556</v>
      </c>
      <c r="D358" t="s">
        <v>1533</v>
      </c>
      <c r="E358" s="68">
        <v>713519421.13999987</v>
      </c>
    </row>
    <row r="359" spans="1:5" ht="18" hidden="1">
      <c r="A359" s="67">
        <v>6</v>
      </c>
      <c r="B359" s="67" t="s">
        <v>57</v>
      </c>
      <c r="C359" t="s">
        <v>561</v>
      </c>
      <c r="D359" t="s">
        <v>1534</v>
      </c>
      <c r="E359" s="68">
        <v>63223477.070000008</v>
      </c>
    </row>
    <row r="360" spans="1:5" ht="18" hidden="1">
      <c r="A360" s="67">
        <v>6</v>
      </c>
      <c r="B360" s="67" t="s">
        <v>57</v>
      </c>
      <c r="C360" t="s">
        <v>562</v>
      </c>
      <c r="D360" t="s">
        <v>1535</v>
      </c>
      <c r="E360" s="68">
        <v>77538037.340000004</v>
      </c>
    </row>
    <row r="361" spans="1:5" ht="18" hidden="1">
      <c r="A361" s="67">
        <v>6</v>
      </c>
      <c r="B361" s="67" t="s">
        <v>57</v>
      </c>
      <c r="C361" t="s">
        <v>559</v>
      </c>
      <c r="D361" t="s">
        <v>1536</v>
      </c>
      <c r="E361" s="68">
        <v>109042932.47999999</v>
      </c>
    </row>
    <row r="362" spans="1:5" ht="18" hidden="1">
      <c r="A362" s="67">
        <v>6</v>
      </c>
      <c r="B362" s="67" t="s">
        <v>57</v>
      </c>
      <c r="C362" t="s">
        <v>560</v>
      </c>
      <c r="D362" t="s">
        <v>1537</v>
      </c>
      <c r="E362" s="68">
        <v>92676136.879999995</v>
      </c>
    </row>
    <row r="363" spans="1:5" ht="18" hidden="1">
      <c r="A363" s="67">
        <v>6</v>
      </c>
      <c r="B363" s="67" t="s">
        <v>57</v>
      </c>
      <c r="C363" t="s">
        <v>563</v>
      </c>
      <c r="D363" t="s">
        <v>1538</v>
      </c>
      <c r="E363" s="68">
        <v>67113031.910000011</v>
      </c>
    </row>
    <row r="364" spans="1:5" ht="18" hidden="1">
      <c r="A364" s="67">
        <v>6</v>
      </c>
      <c r="B364" s="67" t="s">
        <v>57</v>
      </c>
      <c r="C364" t="s">
        <v>557</v>
      </c>
      <c r="D364" t="s">
        <v>1539</v>
      </c>
      <c r="E364" s="68">
        <v>144147276.00999999</v>
      </c>
    </row>
    <row r="365" spans="1:5" ht="18" hidden="1">
      <c r="A365" s="67">
        <v>6</v>
      </c>
      <c r="B365" s="67" t="s">
        <v>57</v>
      </c>
      <c r="C365" t="s">
        <v>558</v>
      </c>
      <c r="D365" t="s">
        <v>1540</v>
      </c>
      <c r="E365" s="68">
        <v>127991065.72</v>
      </c>
    </row>
    <row r="366" spans="1:5" ht="18" hidden="1">
      <c r="A366" s="67">
        <v>6</v>
      </c>
      <c r="B366" s="67" t="s">
        <v>57</v>
      </c>
      <c r="C366" t="s">
        <v>564</v>
      </c>
      <c r="D366" t="s">
        <v>1541</v>
      </c>
      <c r="E366" s="68">
        <v>32933927</v>
      </c>
    </row>
    <row r="367" spans="1:5" ht="18" hidden="1">
      <c r="A367" s="67">
        <v>6</v>
      </c>
      <c r="B367" s="67" t="s">
        <v>57</v>
      </c>
      <c r="C367" t="s">
        <v>565</v>
      </c>
      <c r="D367" t="s">
        <v>1542</v>
      </c>
      <c r="E367" s="68">
        <v>31418622.070000004</v>
      </c>
    </row>
    <row r="368" spans="1:5" ht="18" hidden="1">
      <c r="A368" s="67">
        <v>6</v>
      </c>
      <c r="B368" s="67" t="s">
        <v>57</v>
      </c>
      <c r="C368" t="s">
        <v>566</v>
      </c>
      <c r="D368" t="s">
        <v>1543</v>
      </c>
      <c r="E368" s="68">
        <v>23330484.390000001</v>
      </c>
    </row>
    <row r="369" spans="1:5" ht="18" hidden="1">
      <c r="A369" s="67">
        <v>6</v>
      </c>
      <c r="B369" s="67" t="s">
        <v>58</v>
      </c>
      <c r="C369" t="s">
        <v>567</v>
      </c>
      <c r="D369" t="s">
        <v>1544</v>
      </c>
      <c r="E369" s="68">
        <v>1195058410.5999999</v>
      </c>
    </row>
    <row r="370" spans="1:5" ht="18" hidden="1">
      <c r="A370" s="67">
        <v>6</v>
      </c>
      <c r="B370" s="67" t="s">
        <v>58</v>
      </c>
      <c r="C370" t="s">
        <v>570</v>
      </c>
      <c r="D370" t="s">
        <v>1545</v>
      </c>
      <c r="E370" s="68">
        <v>178828208.57999998</v>
      </c>
    </row>
    <row r="371" spans="1:5" ht="18" hidden="1">
      <c r="A371" s="67">
        <v>6</v>
      </c>
      <c r="B371" s="67" t="s">
        <v>58</v>
      </c>
      <c r="C371" t="s">
        <v>578</v>
      </c>
      <c r="D371" t="s">
        <v>1546</v>
      </c>
      <c r="E371" s="68">
        <v>52166684.090000004</v>
      </c>
    </row>
    <row r="372" spans="1:5" ht="18" hidden="1">
      <c r="A372" s="67">
        <v>6</v>
      </c>
      <c r="B372" s="67" t="s">
        <v>58</v>
      </c>
      <c r="C372" t="s">
        <v>568</v>
      </c>
      <c r="D372" t="s">
        <v>1547</v>
      </c>
      <c r="E372" s="68">
        <v>419422285.85000002</v>
      </c>
    </row>
    <row r="373" spans="1:5" ht="18" hidden="1">
      <c r="A373" s="67">
        <v>6</v>
      </c>
      <c r="B373" s="67" t="s">
        <v>58</v>
      </c>
      <c r="C373" t="s">
        <v>577</v>
      </c>
      <c r="D373" t="s">
        <v>1548</v>
      </c>
      <c r="E373" s="68">
        <v>50934542.209999993</v>
      </c>
    </row>
    <row r="374" spans="1:5" ht="18" hidden="1">
      <c r="A374" s="67">
        <v>6</v>
      </c>
      <c r="B374" s="67" t="s">
        <v>58</v>
      </c>
      <c r="C374" t="s">
        <v>572</v>
      </c>
      <c r="D374" t="s">
        <v>1549</v>
      </c>
      <c r="E374" s="68">
        <v>135022867.06</v>
      </c>
    </row>
    <row r="375" spans="1:5" ht="18" hidden="1">
      <c r="A375" s="67">
        <v>6</v>
      </c>
      <c r="B375" s="67" t="s">
        <v>58</v>
      </c>
      <c r="C375" t="s">
        <v>569</v>
      </c>
      <c r="D375" t="s">
        <v>1550</v>
      </c>
      <c r="E375" s="68">
        <v>250329692.39999998</v>
      </c>
    </row>
    <row r="376" spans="1:5" ht="18" hidden="1">
      <c r="A376" s="67">
        <v>6</v>
      </c>
      <c r="B376" s="67" t="s">
        <v>58</v>
      </c>
      <c r="C376" t="s">
        <v>571</v>
      </c>
      <c r="D376" t="s">
        <v>1551</v>
      </c>
      <c r="E376" s="68">
        <v>209013250.75999999</v>
      </c>
    </row>
    <row r="377" spans="1:5" ht="18" hidden="1">
      <c r="A377" s="67">
        <v>6</v>
      </c>
      <c r="B377" s="67" t="s">
        <v>58</v>
      </c>
      <c r="C377" t="s">
        <v>575</v>
      </c>
      <c r="D377" t="s">
        <v>1552</v>
      </c>
      <c r="E377" s="68">
        <v>27064242.82</v>
      </c>
    </row>
    <row r="378" spans="1:5" ht="18" hidden="1">
      <c r="A378" s="67">
        <v>6</v>
      </c>
      <c r="B378" s="67" t="s">
        <v>58</v>
      </c>
      <c r="C378" t="s">
        <v>573</v>
      </c>
      <c r="D378" t="s">
        <v>1553</v>
      </c>
      <c r="E378" s="68">
        <v>102699753.70999999</v>
      </c>
    </row>
    <row r="379" spans="1:5" ht="18" hidden="1">
      <c r="A379" s="67">
        <v>6</v>
      </c>
      <c r="B379" s="67" t="s">
        <v>58</v>
      </c>
      <c r="C379" t="s">
        <v>576</v>
      </c>
      <c r="D379" t="s">
        <v>1554</v>
      </c>
      <c r="E379" s="68">
        <v>76368569.280000001</v>
      </c>
    </row>
    <row r="380" spans="1:5" ht="18" hidden="1">
      <c r="A380" s="67">
        <v>6</v>
      </c>
      <c r="B380" s="67" t="s">
        <v>58</v>
      </c>
      <c r="C380" t="s">
        <v>574</v>
      </c>
      <c r="D380" t="s">
        <v>1555</v>
      </c>
      <c r="E380" s="68">
        <v>46106156.010000005</v>
      </c>
    </row>
    <row r="381" spans="1:5" ht="18" hidden="1">
      <c r="A381" s="67">
        <v>6</v>
      </c>
      <c r="B381" s="67" t="s">
        <v>59</v>
      </c>
      <c r="C381" t="s">
        <v>579</v>
      </c>
      <c r="D381" t="s">
        <v>1556</v>
      </c>
      <c r="E381" s="68">
        <v>369506859.56000006</v>
      </c>
    </row>
    <row r="382" spans="1:5" ht="18" hidden="1">
      <c r="A382" s="67">
        <v>6</v>
      </c>
      <c r="B382" s="67" t="s">
        <v>59</v>
      </c>
      <c r="C382" t="s">
        <v>582</v>
      </c>
      <c r="D382" t="s">
        <v>1557</v>
      </c>
      <c r="E382" s="68">
        <v>55118679.460000001</v>
      </c>
    </row>
    <row r="383" spans="1:5" ht="18" hidden="1">
      <c r="A383" s="67">
        <v>6</v>
      </c>
      <c r="B383" s="67" t="s">
        <v>59</v>
      </c>
      <c r="C383" t="s">
        <v>581</v>
      </c>
      <c r="D383" t="s">
        <v>1558</v>
      </c>
      <c r="E383" s="68">
        <v>53089671.799999997</v>
      </c>
    </row>
    <row r="384" spans="1:5" ht="18" hidden="1">
      <c r="A384" s="67">
        <v>6</v>
      </c>
      <c r="B384" s="67" t="s">
        <v>59</v>
      </c>
      <c r="C384" t="s">
        <v>583</v>
      </c>
      <c r="D384" t="s">
        <v>1559</v>
      </c>
      <c r="E384" s="68">
        <v>48042773.210000001</v>
      </c>
    </row>
    <row r="385" spans="1:5" ht="18" hidden="1">
      <c r="A385" s="67">
        <v>6</v>
      </c>
      <c r="B385" s="67" t="s">
        <v>59</v>
      </c>
      <c r="C385" t="s">
        <v>584</v>
      </c>
      <c r="D385" t="s">
        <v>1560</v>
      </c>
      <c r="E385" s="68">
        <v>47445715.369999997</v>
      </c>
    </row>
    <row r="386" spans="1:5" ht="18" hidden="1">
      <c r="A386" s="67">
        <v>6</v>
      </c>
      <c r="B386" s="67" t="s">
        <v>59</v>
      </c>
      <c r="C386" t="s">
        <v>585</v>
      </c>
      <c r="D386" t="s">
        <v>1561</v>
      </c>
      <c r="E386" s="68">
        <v>20035381.219999999</v>
      </c>
    </row>
    <row r="387" spans="1:5" ht="18" hidden="1">
      <c r="A387" s="67">
        <v>6</v>
      </c>
      <c r="B387" s="67" t="s">
        <v>59</v>
      </c>
      <c r="C387" t="s">
        <v>580</v>
      </c>
      <c r="D387" t="s">
        <v>1562</v>
      </c>
      <c r="E387" s="68">
        <v>29726067.68</v>
      </c>
    </row>
    <row r="388" spans="1:5" ht="18" hidden="1">
      <c r="A388" s="67">
        <v>6</v>
      </c>
      <c r="B388" s="67" t="s">
        <v>60</v>
      </c>
      <c r="C388" t="s">
        <v>586</v>
      </c>
      <c r="D388" t="s">
        <v>1563</v>
      </c>
      <c r="E388" s="68">
        <v>587028725.79000008</v>
      </c>
    </row>
    <row r="389" spans="1:5" ht="18" hidden="1">
      <c r="A389" s="67">
        <v>6</v>
      </c>
      <c r="B389" s="67" t="s">
        <v>60</v>
      </c>
      <c r="C389" t="s">
        <v>587</v>
      </c>
      <c r="D389" t="s">
        <v>1564</v>
      </c>
      <c r="E389" s="68">
        <v>269455083.01999998</v>
      </c>
    </row>
    <row r="390" spans="1:5" ht="18" hidden="1">
      <c r="A390" s="67">
        <v>6</v>
      </c>
      <c r="B390" s="67" t="s">
        <v>60</v>
      </c>
      <c r="C390" t="s">
        <v>588</v>
      </c>
      <c r="D390" t="s">
        <v>1565</v>
      </c>
      <c r="E390" s="68">
        <v>54699268.650000006</v>
      </c>
    </row>
    <row r="391" spans="1:5" ht="18" hidden="1">
      <c r="A391" s="67">
        <v>6</v>
      </c>
      <c r="B391" s="67" t="s">
        <v>60</v>
      </c>
      <c r="C391" t="s">
        <v>589</v>
      </c>
      <c r="D391" t="s">
        <v>1566</v>
      </c>
      <c r="E391" s="68">
        <v>43810434.589999996</v>
      </c>
    </row>
    <row r="392" spans="1:5" ht="18" hidden="1">
      <c r="A392" s="67">
        <v>6</v>
      </c>
      <c r="B392" s="67" t="s">
        <v>60</v>
      </c>
      <c r="C392" t="s">
        <v>590</v>
      </c>
      <c r="D392" t="s">
        <v>1567</v>
      </c>
      <c r="E392" s="68">
        <v>55186447.709999993</v>
      </c>
    </row>
    <row r="393" spans="1:5" ht="18" hidden="1">
      <c r="A393" s="67">
        <v>6</v>
      </c>
      <c r="B393" s="67" t="s">
        <v>60</v>
      </c>
      <c r="C393" t="s">
        <v>591</v>
      </c>
      <c r="D393" t="s">
        <v>1568</v>
      </c>
      <c r="E393" s="68">
        <v>86600513.75</v>
      </c>
    </row>
    <row r="394" spans="1:5" ht="18" hidden="1">
      <c r="A394" s="67">
        <v>6</v>
      </c>
      <c r="B394" s="67" t="s">
        <v>60</v>
      </c>
      <c r="C394" t="s">
        <v>592</v>
      </c>
      <c r="D394" t="s">
        <v>1569</v>
      </c>
      <c r="E394" s="68">
        <v>44339137.140000001</v>
      </c>
    </row>
    <row r="395" spans="1:5" ht="18" hidden="1">
      <c r="A395" s="67">
        <v>6</v>
      </c>
      <c r="B395" s="67" t="s">
        <v>61</v>
      </c>
      <c r="C395" t="s">
        <v>593</v>
      </c>
      <c r="D395" t="s">
        <v>1570</v>
      </c>
      <c r="E395" s="68">
        <v>756482880.65999997</v>
      </c>
    </row>
    <row r="396" spans="1:5" ht="18" hidden="1">
      <c r="A396" s="67">
        <v>6</v>
      </c>
      <c r="B396" s="67" t="s">
        <v>61</v>
      </c>
      <c r="C396" t="s">
        <v>595</v>
      </c>
      <c r="D396" t="s">
        <v>1571</v>
      </c>
      <c r="E396" s="68">
        <v>215947875.19000006</v>
      </c>
    </row>
    <row r="397" spans="1:5" ht="18" hidden="1">
      <c r="A397" s="67">
        <v>6</v>
      </c>
      <c r="B397" s="67" t="s">
        <v>61</v>
      </c>
      <c r="C397" t="s">
        <v>596</v>
      </c>
      <c r="D397" t="s">
        <v>1572</v>
      </c>
      <c r="E397" s="68">
        <v>87618607.969999999</v>
      </c>
    </row>
    <row r="398" spans="1:5" ht="18" hidden="1">
      <c r="A398" s="67">
        <v>6</v>
      </c>
      <c r="B398" s="67" t="s">
        <v>61</v>
      </c>
      <c r="C398" t="s">
        <v>594</v>
      </c>
      <c r="D398" t="s">
        <v>1573</v>
      </c>
      <c r="E398" s="68">
        <v>215543988.49000001</v>
      </c>
    </row>
    <row r="399" spans="1:5" ht="18" hidden="1">
      <c r="A399" s="67">
        <v>6</v>
      </c>
      <c r="B399" s="67" t="s">
        <v>61</v>
      </c>
      <c r="C399" t="s">
        <v>601</v>
      </c>
      <c r="D399" t="s">
        <v>1574</v>
      </c>
      <c r="E399" s="68">
        <v>64295885.459999993</v>
      </c>
    </row>
    <row r="400" spans="1:5" ht="18" hidden="1">
      <c r="A400" s="67">
        <v>6</v>
      </c>
      <c r="B400" s="67" t="s">
        <v>61</v>
      </c>
      <c r="C400" t="s">
        <v>600</v>
      </c>
      <c r="D400" t="s">
        <v>1575</v>
      </c>
      <c r="E400" s="68">
        <v>83696884.799999997</v>
      </c>
    </row>
    <row r="401" spans="1:5" ht="18" hidden="1">
      <c r="A401" s="67">
        <v>6</v>
      </c>
      <c r="B401" s="67" t="s">
        <v>61</v>
      </c>
      <c r="C401" t="s">
        <v>597</v>
      </c>
      <c r="D401" t="s">
        <v>1576</v>
      </c>
      <c r="E401" s="68">
        <v>90082532.989999995</v>
      </c>
    </row>
    <row r="402" spans="1:5" ht="18" hidden="1">
      <c r="A402" s="67">
        <v>6</v>
      </c>
      <c r="B402" s="67" t="s">
        <v>61</v>
      </c>
      <c r="C402" t="s">
        <v>598</v>
      </c>
      <c r="D402" t="s">
        <v>1577</v>
      </c>
      <c r="E402" s="68">
        <v>38361862.049999997</v>
      </c>
    </row>
    <row r="403" spans="1:5" ht="18" hidden="1">
      <c r="A403" s="67">
        <v>6</v>
      </c>
      <c r="B403" s="67" t="s">
        <v>61</v>
      </c>
      <c r="C403" t="s">
        <v>599</v>
      </c>
      <c r="D403" t="s">
        <v>1578</v>
      </c>
      <c r="E403" s="68">
        <v>35365513.660000004</v>
      </c>
    </row>
    <row r="404" spans="1:5" ht="18" hidden="1">
      <c r="A404" s="67">
        <v>6</v>
      </c>
      <c r="B404" s="67" t="s">
        <v>62</v>
      </c>
      <c r="C404" t="s">
        <v>602</v>
      </c>
      <c r="D404" t="s">
        <v>1579</v>
      </c>
      <c r="E404" s="68">
        <v>717620495.67999995</v>
      </c>
    </row>
    <row r="405" spans="1:5" ht="18" hidden="1">
      <c r="A405" s="67">
        <v>6</v>
      </c>
      <c r="B405" s="67" t="s">
        <v>62</v>
      </c>
      <c r="C405" t="s">
        <v>604</v>
      </c>
      <c r="D405" t="s">
        <v>1580</v>
      </c>
      <c r="E405" s="68">
        <v>178906350.90000004</v>
      </c>
    </row>
    <row r="406" spans="1:5" ht="18" hidden="1">
      <c r="A406" s="67">
        <v>6</v>
      </c>
      <c r="B406" s="67" t="s">
        <v>62</v>
      </c>
      <c r="C406" t="s">
        <v>603</v>
      </c>
      <c r="D406" t="s">
        <v>1581</v>
      </c>
      <c r="E406" s="68">
        <v>261787562.11000001</v>
      </c>
    </row>
    <row r="407" spans="1:5" ht="18" hidden="1">
      <c r="A407" s="67">
        <v>6</v>
      </c>
      <c r="B407" s="67" t="s">
        <v>62</v>
      </c>
      <c r="C407" t="s">
        <v>605</v>
      </c>
      <c r="D407" t="s">
        <v>1582</v>
      </c>
      <c r="E407" s="68">
        <v>111909803.63</v>
      </c>
    </row>
    <row r="408" spans="1:5" ht="18" hidden="1">
      <c r="A408" s="67">
        <v>6</v>
      </c>
      <c r="B408" s="67" t="s">
        <v>62</v>
      </c>
      <c r="C408" t="s">
        <v>606</v>
      </c>
      <c r="D408" t="s">
        <v>1583</v>
      </c>
      <c r="E408" s="68">
        <v>86735564.650000006</v>
      </c>
    </row>
    <row r="409" spans="1:5" ht="18" hidden="1">
      <c r="A409" s="67">
        <v>6</v>
      </c>
      <c r="B409" s="67" t="s">
        <v>62</v>
      </c>
      <c r="C409" t="s">
        <v>607</v>
      </c>
      <c r="D409" t="s">
        <v>1584</v>
      </c>
      <c r="E409" s="68">
        <v>44307157.93</v>
      </c>
    </row>
    <row r="410" spans="1:5" ht="18" hidden="1">
      <c r="A410" s="67">
        <v>6</v>
      </c>
      <c r="B410" s="67" t="s">
        <v>63</v>
      </c>
      <c r="C410" t="s">
        <v>608</v>
      </c>
      <c r="D410" t="s">
        <v>1585</v>
      </c>
      <c r="E410" s="68">
        <v>454965128.06999999</v>
      </c>
    </row>
    <row r="411" spans="1:5" ht="18" hidden="1">
      <c r="A411" s="67">
        <v>6</v>
      </c>
      <c r="B411" s="67" t="s">
        <v>63</v>
      </c>
      <c r="C411" t="s">
        <v>612</v>
      </c>
      <c r="D411" t="s">
        <v>1586</v>
      </c>
      <c r="E411" s="68">
        <v>52836675.920000002</v>
      </c>
    </row>
    <row r="412" spans="1:5" ht="18" hidden="1">
      <c r="A412" s="67">
        <v>6</v>
      </c>
      <c r="B412" s="67" t="s">
        <v>63</v>
      </c>
      <c r="C412" t="s">
        <v>613</v>
      </c>
      <c r="D412" t="s">
        <v>1587</v>
      </c>
      <c r="E412" s="68">
        <v>55587050.170000002</v>
      </c>
    </row>
    <row r="413" spans="1:5" ht="18" hidden="1">
      <c r="A413" s="67">
        <v>6</v>
      </c>
      <c r="B413" s="67" t="s">
        <v>63</v>
      </c>
      <c r="C413" t="s">
        <v>610</v>
      </c>
      <c r="D413" t="s">
        <v>1588</v>
      </c>
      <c r="E413" s="68">
        <v>88046354.109999999</v>
      </c>
    </row>
    <row r="414" spans="1:5" ht="18" hidden="1">
      <c r="A414" s="67">
        <v>6</v>
      </c>
      <c r="B414" s="67" t="s">
        <v>63</v>
      </c>
      <c r="C414" t="s">
        <v>614</v>
      </c>
      <c r="D414" t="s">
        <v>1589</v>
      </c>
      <c r="E414" s="68">
        <v>89021249.930000007</v>
      </c>
    </row>
    <row r="415" spans="1:5" ht="18" hidden="1">
      <c r="A415" s="67">
        <v>6</v>
      </c>
      <c r="B415" s="67" t="s">
        <v>63</v>
      </c>
      <c r="C415" t="s">
        <v>609</v>
      </c>
      <c r="D415" t="s">
        <v>1590</v>
      </c>
      <c r="E415" s="68">
        <v>204903552.74000004</v>
      </c>
    </row>
    <row r="416" spans="1:5" ht="18" hidden="1">
      <c r="A416" s="67">
        <v>6</v>
      </c>
      <c r="B416" s="67" t="s">
        <v>63</v>
      </c>
      <c r="C416" t="s">
        <v>611</v>
      </c>
      <c r="D416" t="s">
        <v>1591</v>
      </c>
      <c r="E416" s="68">
        <v>55288352.099999994</v>
      </c>
    </row>
    <row r="417" spans="1:5" ht="18" hidden="1">
      <c r="A417" s="67">
        <v>6</v>
      </c>
      <c r="B417" s="67" t="s">
        <v>63</v>
      </c>
      <c r="C417" t="s">
        <v>616</v>
      </c>
      <c r="D417" t="s">
        <v>1592</v>
      </c>
      <c r="E417" s="68">
        <v>34123692.969999999</v>
      </c>
    </row>
    <row r="418" spans="1:5" ht="18" hidden="1">
      <c r="A418" s="69">
        <v>6</v>
      </c>
      <c r="B418" s="67" t="s">
        <v>63</v>
      </c>
      <c r="C418" t="s">
        <v>615</v>
      </c>
      <c r="D418" t="s">
        <v>1593</v>
      </c>
      <c r="E418" s="68">
        <v>32962942.66</v>
      </c>
    </row>
    <row r="419" spans="1:5" ht="18" hidden="1">
      <c r="A419" s="67">
        <v>7</v>
      </c>
      <c r="B419" s="67" t="s">
        <v>64</v>
      </c>
      <c r="C419" t="s">
        <v>617</v>
      </c>
      <c r="D419" t="s">
        <v>1594</v>
      </c>
      <c r="E419" s="68">
        <v>646020698.12000012</v>
      </c>
    </row>
    <row r="420" spans="1:5" ht="18" hidden="1">
      <c r="A420" s="67">
        <v>7</v>
      </c>
      <c r="B420" s="67" t="s">
        <v>64</v>
      </c>
      <c r="C420" t="s">
        <v>626</v>
      </c>
      <c r="D420" t="s">
        <v>1595</v>
      </c>
      <c r="E420" s="68">
        <v>51687282.950000003</v>
      </c>
    </row>
    <row r="421" spans="1:5" ht="18" hidden="1">
      <c r="A421" s="67">
        <v>7</v>
      </c>
      <c r="B421" s="67" t="s">
        <v>64</v>
      </c>
      <c r="C421" t="s">
        <v>621</v>
      </c>
      <c r="D421" t="s">
        <v>1596</v>
      </c>
      <c r="E421" s="68">
        <v>142194911.27000001</v>
      </c>
    </row>
    <row r="422" spans="1:5" ht="18" hidden="1">
      <c r="A422" s="67">
        <v>7</v>
      </c>
      <c r="B422" s="67" t="s">
        <v>64</v>
      </c>
      <c r="C422" t="s">
        <v>627</v>
      </c>
      <c r="D422" t="s">
        <v>1597</v>
      </c>
      <c r="E422" s="68">
        <v>40937323.310000002</v>
      </c>
    </row>
    <row r="423" spans="1:5" ht="18" hidden="1">
      <c r="A423" s="67">
        <v>7</v>
      </c>
      <c r="B423" s="67" t="s">
        <v>64</v>
      </c>
      <c r="C423" t="s">
        <v>622</v>
      </c>
      <c r="D423" t="s">
        <v>1598</v>
      </c>
      <c r="E423" s="68">
        <v>84613124.020000011</v>
      </c>
    </row>
    <row r="424" spans="1:5" ht="18" hidden="1">
      <c r="A424" s="67">
        <v>7</v>
      </c>
      <c r="B424" s="67" t="s">
        <v>64</v>
      </c>
      <c r="C424" t="s">
        <v>618</v>
      </c>
      <c r="D424" t="s">
        <v>1599</v>
      </c>
      <c r="E424" s="68">
        <v>173217626.64999998</v>
      </c>
    </row>
    <row r="425" spans="1:5" ht="18" hidden="1">
      <c r="A425" s="67">
        <v>7</v>
      </c>
      <c r="B425" s="67" t="s">
        <v>64</v>
      </c>
      <c r="C425" t="s">
        <v>632</v>
      </c>
      <c r="D425" t="s">
        <v>1600</v>
      </c>
      <c r="E425" s="68">
        <v>55081444.409999996</v>
      </c>
    </row>
    <row r="426" spans="1:5" ht="18" hidden="1">
      <c r="A426" s="67">
        <v>7</v>
      </c>
      <c r="B426" s="67" t="s">
        <v>64</v>
      </c>
      <c r="C426" t="s">
        <v>628</v>
      </c>
      <c r="D426" t="s">
        <v>1601</v>
      </c>
      <c r="E426" s="68">
        <v>53895050.179999992</v>
      </c>
    </row>
    <row r="427" spans="1:5" ht="18" hidden="1">
      <c r="A427" s="67">
        <v>7</v>
      </c>
      <c r="B427" s="67" t="s">
        <v>64</v>
      </c>
      <c r="C427" t="s">
        <v>623</v>
      </c>
      <c r="D427" t="s">
        <v>1602</v>
      </c>
      <c r="E427" s="68">
        <v>74073076.419999987</v>
      </c>
    </row>
    <row r="428" spans="1:5" ht="18" hidden="1">
      <c r="A428" s="67">
        <v>7</v>
      </c>
      <c r="B428" s="67" t="s">
        <v>64</v>
      </c>
      <c r="C428" t="s">
        <v>624</v>
      </c>
      <c r="D428" t="s">
        <v>1603</v>
      </c>
      <c r="E428" s="68">
        <v>60313957.380000003</v>
      </c>
    </row>
    <row r="429" spans="1:5" ht="18" hidden="1">
      <c r="A429" s="67">
        <v>7</v>
      </c>
      <c r="B429" s="67" t="s">
        <v>64</v>
      </c>
      <c r="C429" t="s">
        <v>630</v>
      </c>
      <c r="D429" t="s">
        <v>1604</v>
      </c>
      <c r="E429" s="68">
        <v>70105509.059999987</v>
      </c>
    </row>
    <row r="430" spans="1:5" ht="18" hidden="1">
      <c r="A430" s="67">
        <v>7</v>
      </c>
      <c r="B430" s="67" t="s">
        <v>64</v>
      </c>
      <c r="C430" t="s">
        <v>619</v>
      </c>
      <c r="D430" t="s">
        <v>1605</v>
      </c>
      <c r="E430" s="68">
        <v>116953964.46000001</v>
      </c>
    </row>
    <row r="431" spans="1:5" ht="18" hidden="1">
      <c r="A431" s="67">
        <v>7</v>
      </c>
      <c r="B431" s="67" t="s">
        <v>64</v>
      </c>
      <c r="C431" t="s">
        <v>631</v>
      </c>
      <c r="D431" t="s">
        <v>1606</v>
      </c>
      <c r="E431" s="68">
        <v>49041547.599999994</v>
      </c>
    </row>
    <row r="432" spans="1:5" ht="18" hidden="1">
      <c r="A432" s="67">
        <v>7</v>
      </c>
      <c r="B432" s="67" t="s">
        <v>64</v>
      </c>
      <c r="C432" t="s">
        <v>620</v>
      </c>
      <c r="D432" t="s">
        <v>1607</v>
      </c>
      <c r="E432" s="68">
        <v>202560981.91999999</v>
      </c>
    </row>
    <row r="433" spans="1:5" ht="18" hidden="1">
      <c r="A433" s="67">
        <v>7</v>
      </c>
      <c r="B433" s="67" t="s">
        <v>64</v>
      </c>
      <c r="C433" t="s">
        <v>625</v>
      </c>
      <c r="D433" t="s">
        <v>1608</v>
      </c>
      <c r="E433" s="68">
        <v>37474625.720000006</v>
      </c>
    </row>
    <row r="434" spans="1:5" ht="18" hidden="1">
      <c r="A434" s="67">
        <v>7</v>
      </c>
      <c r="B434" s="67" t="s">
        <v>64</v>
      </c>
      <c r="C434" t="s">
        <v>633</v>
      </c>
      <c r="D434" t="s">
        <v>1609</v>
      </c>
      <c r="E434" s="68">
        <v>29524062.359999999</v>
      </c>
    </row>
    <row r="435" spans="1:5" ht="18" hidden="1">
      <c r="A435" s="67">
        <v>7</v>
      </c>
      <c r="B435" s="67" t="s">
        <v>64</v>
      </c>
      <c r="C435" t="s">
        <v>634</v>
      </c>
      <c r="D435" t="s">
        <v>1610</v>
      </c>
      <c r="E435" s="68">
        <v>26709946.710000001</v>
      </c>
    </row>
    <row r="436" spans="1:5" ht="18" hidden="1">
      <c r="A436" s="67">
        <v>7</v>
      </c>
      <c r="B436" s="67" t="s">
        <v>64</v>
      </c>
      <c r="C436" t="s">
        <v>629</v>
      </c>
      <c r="D436" t="s">
        <v>1611</v>
      </c>
      <c r="E436" s="68">
        <v>37022813.890000001</v>
      </c>
    </row>
    <row r="437" spans="1:5" ht="18" hidden="1">
      <c r="A437" s="67">
        <v>7</v>
      </c>
      <c r="B437" s="67" t="s">
        <v>65</v>
      </c>
      <c r="C437" t="s">
        <v>635</v>
      </c>
      <c r="D437" t="s">
        <v>1612</v>
      </c>
      <c r="E437" s="68">
        <v>1630335324.8300002</v>
      </c>
    </row>
    <row r="438" spans="1:5" ht="18" hidden="1">
      <c r="A438" s="67">
        <v>7</v>
      </c>
      <c r="B438" s="67" t="s">
        <v>65</v>
      </c>
      <c r="C438" t="s">
        <v>649</v>
      </c>
      <c r="D438" t="s">
        <v>1613</v>
      </c>
      <c r="E438" s="68">
        <v>60826511.640000001</v>
      </c>
    </row>
    <row r="439" spans="1:5" ht="18" hidden="1">
      <c r="A439" s="67">
        <v>7</v>
      </c>
      <c r="B439" s="67" t="s">
        <v>65</v>
      </c>
      <c r="C439" t="s">
        <v>651</v>
      </c>
      <c r="D439" t="s">
        <v>1614</v>
      </c>
      <c r="E439" s="68">
        <v>63725005.289999999</v>
      </c>
    </row>
    <row r="440" spans="1:5" ht="18" hidden="1">
      <c r="A440" s="67">
        <v>7</v>
      </c>
      <c r="B440" s="67" t="s">
        <v>65</v>
      </c>
      <c r="C440" t="s">
        <v>644</v>
      </c>
      <c r="D440" t="s">
        <v>1615</v>
      </c>
      <c r="E440" s="68">
        <v>105118376.55000001</v>
      </c>
    </row>
    <row r="441" spans="1:5" ht="18" hidden="1">
      <c r="A441" s="67">
        <v>7</v>
      </c>
      <c r="B441" s="67" t="s">
        <v>65</v>
      </c>
      <c r="C441" t="s">
        <v>636</v>
      </c>
      <c r="D441" t="s">
        <v>1616</v>
      </c>
      <c r="E441" s="68">
        <v>342031740.92000002</v>
      </c>
    </row>
    <row r="442" spans="1:5" ht="18" hidden="1">
      <c r="A442" s="67">
        <v>7</v>
      </c>
      <c r="B442" s="67" t="s">
        <v>65</v>
      </c>
      <c r="C442" t="s">
        <v>655</v>
      </c>
      <c r="D442" t="s">
        <v>1617</v>
      </c>
      <c r="E442" s="68">
        <v>90468143.540000007</v>
      </c>
    </row>
    <row r="443" spans="1:5" ht="18" hidden="1">
      <c r="A443" s="67">
        <v>7</v>
      </c>
      <c r="B443" s="67" t="s">
        <v>65</v>
      </c>
      <c r="C443" t="s">
        <v>638</v>
      </c>
      <c r="D443" t="s">
        <v>1618</v>
      </c>
      <c r="E443" s="68">
        <v>148174696.82999998</v>
      </c>
    </row>
    <row r="444" spans="1:5" ht="18" hidden="1">
      <c r="A444" s="67">
        <v>7</v>
      </c>
      <c r="B444" s="67" t="s">
        <v>65</v>
      </c>
      <c r="C444" t="s">
        <v>656</v>
      </c>
      <c r="D444" t="s">
        <v>1619</v>
      </c>
      <c r="E444" s="68">
        <v>70098031.100000009</v>
      </c>
    </row>
    <row r="445" spans="1:5" ht="18" hidden="1">
      <c r="A445" s="67">
        <v>7</v>
      </c>
      <c r="B445" s="67" t="s">
        <v>65</v>
      </c>
      <c r="C445" t="s">
        <v>639</v>
      </c>
      <c r="D445" t="s">
        <v>1620</v>
      </c>
      <c r="E445" s="68">
        <v>161346010.56</v>
      </c>
    </row>
    <row r="446" spans="1:5" ht="18" hidden="1">
      <c r="A446" s="67">
        <v>7</v>
      </c>
      <c r="B446" s="67" t="s">
        <v>65</v>
      </c>
      <c r="C446" t="s">
        <v>650</v>
      </c>
      <c r="D446" t="s">
        <v>1621</v>
      </c>
      <c r="E446" s="68">
        <v>41889062.860000007</v>
      </c>
    </row>
    <row r="447" spans="1:5" ht="18" hidden="1">
      <c r="A447" s="67">
        <v>7</v>
      </c>
      <c r="B447" s="67" t="s">
        <v>65</v>
      </c>
      <c r="C447" t="s">
        <v>640</v>
      </c>
      <c r="D447" t="s">
        <v>1622</v>
      </c>
      <c r="E447" s="68">
        <v>139563635.36000001</v>
      </c>
    </row>
    <row r="448" spans="1:5" ht="18" hidden="1">
      <c r="A448" s="67">
        <v>7</v>
      </c>
      <c r="B448" s="67" t="s">
        <v>65</v>
      </c>
      <c r="C448" t="s">
        <v>654</v>
      </c>
      <c r="D448" t="s">
        <v>1623</v>
      </c>
      <c r="E448" s="68">
        <v>50853852.219999999</v>
      </c>
    </row>
    <row r="449" spans="1:5" ht="18" hidden="1">
      <c r="A449" s="67">
        <v>7</v>
      </c>
      <c r="B449" s="67" t="s">
        <v>65</v>
      </c>
      <c r="C449" t="s">
        <v>653</v>
      </c>
      <c r="D449" t="s">
        <v>1624</v>
      </c>
      <c r="E449" s="68">
        <v>52156706.250000007</v>
      </c>
    </row>
    <row r="450" spans="1:5" ht="18" hidden="1">
      <c r="A450" s="67">
        <v>7</v>
      </c>
      <c r="B450" s="67" t="s">
        <v>65</v>
      </c>
      <c r="C450" t="s">
        <v>645</v>
      </c>
      <c r="D450" t="s">
        <v>1625</v>
      </c>
      <c r="E450" s="68">
        <v>88934162.920000002</v>
      </c>
    </row>
    <row r="451" spans="1:5" ht="18" hidden="1">
      <c r="A451" s="67">
        <v>7</v>
      </c>
      <c r="B451" s="67" t="s">
        <v>65</v>
      </c>
      <c r="C451" t="s">
        <v>642</v>
      </c>
      <c r="D451" t="s">
        <v>1626</v>
      </c>
      <c r="E451" s="68">
        <v>112968234.59999999</v>
      </c>
    </row>
    <row r="452" spans="1:5" ht="18" hidden="1">
      <c r="A452" s="67">
        <v>7</v>
      </c>
      <c r="B452" s="67" t="s">
        <v>65</v>
      </c>
      <c r="C452" t="s">
        <v>643</v>
      </c>
      <c r="D452" t="s">
        <v>1627</v>
      </c>
      <c r="E452" s="68">
        <v>107290283.94999999</v>
      </c>
    </row>
    <row r="453" spans="1:5" ht="18" hidden="1">
      <c r="A453" s="67">
        <v>7</v>
      </c>
      <c r="B453" s="67" t="s">
        <v>65</v>
      </c>
      <c r="C453" t="s">
        <v>647</v>
      </c>
      <c r="D453" t="s">
        <v>1628</v>
      </c>
      <c r="E453" s="68">
        <v>59112862.140000001</v>
      </c>
    </row>
    <row r="454" spans="1:5" ht="18" hidden="1">
      <c r="A454" s="67">
        <v>7</v>
      </c>
      <c r="B454" s="67" t="s">
        <v>65</v>
      </c>
      <c r="C454" t="s">
        <v>646</v>
      </c>
      <c r="D454" t="s">
        <v>1629</v>
      </c>
      <c r="E454" s="68">
        <v>60029913.140000001</v>
      </c>
    </row>
    <row r="455" spans="1:5" ht="18" hidden="1">
      <c r="A455" s="67">
        <v>7</v>
      </c>
      <c r="B455" s="67" t="s">
        <v>65</v>
      </c>
      <c r="C455" t="s">
        <v>652</v>
      </c>
      <c r="D455" t="s">
        <v>1630</v>
      </c>
      <c r="E455" s="68">
        <v>45527632.710000001</v>
      </c>
    </row>
    <row r="456" spans="1:5" ht="18" hidden="1">
      <c r="A456" s="67">
        <v>7</v>
      </c>
      <c r="B456" s="67" t="s">
        <v>65</v>
      </c>
      <c r="C456" t="s">
        <v>641</v>
      </c>
      <c r="D456" t="s">
        <v>1631</v>
      </c>
      <c r="E456" s="68">
        <v>144624991.18000001</v>
      </c>
    </row>
    <row r="457" spans="1:5" ht="18" hidden="1">
      <c r="A457" s="67">
        <v>7</v>
      </c>
      <c r="B457" s="67" t="s">
        <v>65</v>
      </c>
      <c r="C457" t="s">
        <v>637</v>
      </c>
      <c r="D457" t="s">
        <v>1632</v>
      </c>
      <c r="E457" s="68">
        <v>164295571.44</v>
      </c>
    </row>
    <row r="458" spans="1:5" ht="18" hidden="1">
      <c r="A458" s="67">
        <v>7</v>
      </c>
      <c r="B458" s="67" t="s">
        <v>65</v>
      </c>
      <c r="C458" t="s">
        <v>648</v>
      </c>
      <c r="D458" t="s">
        <v>1633</v>
      </c>
      <c r="E458" s="68">
        <v>50436665.159999996</v>
      </c>
    </row>
    <row r="459" spans="1:5" ht="18" hidden="1">
      <c r="A459" s="67">
        <v>7</v>
      </c>
      <c r="B459" s="67" t="s">
        <v>65</v>
      </c>
      <c r="C459" t="s">
        <v>660</v>
      </c>
      <c r="D459" t="s">
        <v>1634</v>
      </c>
      <c r="E459" s="68">
        <v>20013742.34</v>
      </c>
    </row>
    <row r="460" spans="1:5" ht="18" hidden="1">
      <c r="A460" s="67">
        <v>7</v>
      </c>
      <c r="B460" s="67" t="s">
        <v>65</v>
      </c>
      <c r="C460" t="s">
        <v>659</v>
      </c>
      <c r="D460" t="s">
        <v>1635</v>
      </c>
      <c r="E460" s="68">
        <v>20291973.07</v>
      </c>
    </row>
    <row r="461" spans="1:5" ht="18" hidden="1">
      <c r="A461" s="67">
        <v>7</v>
      </c>
      <c r="B461" s="67" t="s">
        <v>65</v>
      </c>
      <c r="C461" t="s">
        <v>657</v>
      </c>
      <c r="D461" t="s">
        <v>1636</v>
      </c>
      <c r="E461" s="68">
        <v>23028498.740000002</v>
      </c>
    </row>
    <row r="462" spans="1:5" ht="18" hidden="1">
      <c r="A462" s="67">
        <v>7</v>
      </c>
      <c r="B462" s="67" t="s">
        <v>65</v>
      </c>
      <c r="C462" t="s">
        <v>658</v>
      </c>
      <c r="D462" t="s">
        <v>1637</v>
      </c>
      <c r="E462" s="68">
        <v>21183352.469999999</v>
      </c>
    </row>
    <row r="463" spans="1:5" ht="18" hidden="1">
      <c r="A463" s="67">
        <v>7</v>
      </c>
      <c r="B463" s="67" t="s">
        <v>66</v>
      </c>
      <c r="C463" t="s">
        <v>661</v>
      </c>
      <c r="D463" t="s">
        <v>1638</v>
      </c>
      <c r="E463" s="68">
        <v>781681399.79999995</v>
      </c>
    </row>
    <row r="464" spans="1:5" ht="18" hidden="1">
      <c r="A464" s="67">
        <v>7</v>
      </c>
      <c r="B464" s="67" t="s">
        <v>66</v>
      </c>
      <c r="C464" t="s">
        <v>667</v>
      </c>
      <c r="D464" t="s">
        <v>1639</v>
      </c>
      <c r="E464" s="68">
        <v>50835115.420000002</v>
      </c>
    </row>
    <row r="465" spans="1:5" ht="18" hidden="1">
      <c r="A465" s="67">
        <v>7</v>
      </c>
      <c r="B465" s="67" t="s">
        <v>66</v>
      </c>
      <c r="C465" t="s">
        <v>662</v>
      </c>
      <c r="D465" t="s">
        <v>1640</v>
      </c>
      <c r="E465" s="68">
        <v>135360411.05000001</v>
      </c>
    </row>
    <row r="466" spans="1:5" ht="18" hidden="1">
      <c r="A466" s="67">
        <v>7</v>
      </c>
      <c r="B466" s="67" t="s">
        <v>66</v>
      </c>
      <c r="C466" t="s">
        <v>666</v>
      </c>
      <c r="D466" t="s">
        <v>1641</v>
      </c>
      <c r="E466" s="68">
        <v>78902375.569999993</v>
      </c>
    </row>
    <row r="467" spans="1:5" ht="18" hidden="1">
      <c r="A467" s="67">
        <v>7</v>
      </c>
      <c r="B467" s="67" t="s">
        <v>66</v>
      </c>
      <c r="C467" t="s">
        <v>668</v>
      </c>
      <c r="D467" t="s">
        <v>1642</v>
      </c>
      <c r="E467" s="68">
        <v>73544250.5</v>
      </c>
    </row>
    <row r="468" spans="1:5" ht="18" hidden="1">
      <c r="A468" s="67">
        <v>7</v>
      </c>
      <c r="B468" s="67" t="s">
        <v>66</v>
      </c>
      <c r="C468" t="s">
        <v>663</v>
      </c>
      <c r="D468" t="s">
        <v>1643</v>
      </c>
      <c r="E468" s="68">
        <v>149341811.51000002</v>
      </c>
    </row>
    <row r="469" spans="1:5" ht="18" hidden="1">
      <c r="A469" s="67">
        <v>7</v>
      </c>
      <c r="B469" s="67" t="s">
        <v>66</v>
      </c>
      <c r="C469" t="s">
        <v>669</v>
      </c>
      <c r="D469" t="s">
        <v>1644</v>
      </c>
      <c r="E469" s="68">
        <v>61025981.149999999</v>
      </c>
    </row>
    <row r="470" spans="1:5" ht="18" hidden="1">
      <c r="A470" s="67">
        <v>7</v>
      </c>
      <c r="B470" s="67" t="s">
        <v>66</v>
      </c>
      <c r="C470" t="s">
        <v>664</v>
      </c>
      <c r="D470" t="s">
        <v>1645</v>
      </c>
      <c r="E470" s="68">
        <v>128906325.00999999</v>
      </c>
    </row>
    <row r="471" spans="1:5" ht="18" hidden="1">
      <c r="A471" s="67">
        <v>7</v>
      </c>
      <c r="B471" s="67" t="s">
        <v>66</v>
      </c>
      <c r="C471" t="s">
        <v>665</v>
      </c>
      <c r="D471" t="s">
        <v>1646</v>
      </c>
      <c r="E471" s="68">
        <v>137631458.72</v>
      </c>
    </row>
    <row r="472" spans="1:5" ht="18" hidden="1">
      <c r="A472" s="67">
        <v>7</v>
      </c>
      <c r="B472" s="67" t="s">
        <v>66</v>
      </c>
      <c r="C472" t="s">
        <v>670</v>
      </c>
      <c r="D472" t="s">
        <v>1647</v>
      </c>
      <c r="E472" s="68">
        <v>57034014.030000001</v>
      </c>
    </row>
    <row r="473" spans="1:5" ht="18" hidden="1">
      <c r="A473" s="67">
        <v>7</v>
      </c>
      <c r="B473" s="67" t="s">
        <v>66</v>
      </c>
      <c r="C473" t="s">
        <v>671</v>
      </c>
      <c r="D473" t="s">
        <v>1648</v>
      </c>
      <c r="E473" s="68">
        <v>50354307.390000001</v>
      </c>
    </row>
    <row r="474" spans="1:5" ht="18" hidden="1">
      <c r="A474" s="67">
        <v>7</v>
      </c>
      <c r="B474" s="67" t="s">
        <v>66</v>
      </c>
      <c r="C474" t="s">
        <v>672</v>
      </c>
      <c r="D474" t="s">
        <v>1649</v>
      </c>
      <c r="E474" s="68">
        <v>36091041.689999998</v>
      </c>
    </row>
    <row r="475" spans="1:5" ht="18" hidden="1">
      <c r="A475" s="67">
        <v>7</v>
      </c>
      <c r="B475" s="67" t="s">
        <v>66</v>
      </c>
      <c r="C475" t="s">
        <v>673</v>
      </c>
      <c r="D475" t="s">
        <v>1650</v>
      </c>
      <c r="E475" s="68">
        <v>32491424.98</v>
      </c>
    </row>
    <row r="476" spans="1:5" ht="18" hidden="1">
      <c r="A476" s="67">
        <v>7</v>
      </c>
      <c r="B476" s="67" t="s">
        <v>67</v>
      </c>
      <c r="C476" t="s">
        <v>674</v>
      </c>
      <c r="D476" t="s">
        <v>1651</v>
      </c>
      <c r="E476" s="68">
        <v>1104620358.02</v>
      </c>
    </row>
    <row r="477" spans="1:5" ht="18" hidden="1">
      <c r="A477" s="67">
        <v>7</v>
      </c>
      <c r="B477" s="67" t="s">
        <v>67</v>
      </c>
      <c r="C477" t="s">
        <v>675</v>
      </c>
      <c r="D477" t="s">
        <v>1652</v>
      </c>
      <c r="E477" s="68">
        <v>131684091.96000001</v>
      </c>
    </row>
    <row r="478" spans="1:5" ht="18" hidden="1">
      <c r="A478" s="67">
        <v>7</v>
      </c>
      <c r="B478" s="67" t="s">
        <v>67</v>
      </c>
      <c r="C478" t="s">
        <v>683</v>
      </c>
      <c r="D478" t="s">
        <v>1653</v>
      </c>
      <c r="E478" s="68">
        <v>56468100.640000001</v>
      </c>
    </row>
    <row r="479" spans="1:5" ht="18" hidden="1">
      <c r="A479" s="67">
        <v>7</v>
      </c>
      <c r="B479" s="67" t="s">
        <v>67</v>
      </c>
      <c r="C479" t="s">
        <v>680</v>
      </c>
      <c r="D479" t="s">
        <v>1654</v>
      </c>
      <c r="E479" s="68">
        <v>86805801.770000011</v>
      </c>
    </row>
    <row r="480" spans="1:5" ht="18" hidden="1">
      <c r="A480" s="67">
        <v>7</v>
      </c>
      <c r="B480" s="67" t="s">
        <v>67</v>
      </c>
      <c r="C480" t="s">
        <v>682</v>
      </c>
      <c r="D480" t="s">
        <v>1655</v>
      </c>
      <c r="E480" s="68">
        <v>68166381.689999998</v>
      </c>
    </row>
    <row r="481" spans="1:5" ht="18" hidden="1">
      <c r="A481" s="67">
        <v>7</v>
      </c>
      <c r="B481" s="67" t="s">
        <v>67</v>
      </c>
      <c r="C481" t="s">
        <v>679</v>
      </c>
      <c r="D481" t="s">
        <v>1656</v>
      </c>
      <c r="E481" s="68">
        <v>82924440.909999996</v>
      </c>
    </row>
    <row r="482" spans="1:5" ht="18" hidden="1">
      <c r="A482" s="67">
        <v>7</v>
      </c>
      <c r="B482" s="67" t="s">
        <v>67</v>
      </c>
      <c r="C482" t="s">
        <v>676</v>
      </c>
      <c r="D482" t="s">
        <v>1657</v>
      </c>
      <c r="E482" s="68">
        <v>169654037.20999998</v>
      </c>
    </row>
    <row r="483" spans="1:5" ht="18" hidden="1">
      <c r="A483" s="67">
        <v>7</v>
      </c>
      <c r="B483" s="67" t="s">
        <v>67</v>
      </c>
      <c r="C483" t="s">
        <v>684</v>
      </c>
      <c r="D483" t="s">
        <v>1658</v>
      </c>
      <c r="E483" s="68">
        <v>54711482.939999998</v>
      </c>
    </row>
    <row r="484" spans="1:5" ht="18" hidden="1">
      <c r="A484" s="67">
        <v>7</v>
      </c>
      <c r="B484" s="67" t="s">
        <v>67</v>
      </c>
      <c r="C484" t="s">
        <v>689</v>
      </c>
      <c r="D484" t="s">
        <v>1659</v>
      </c>
      <c r="E484" s="68">
        <v>71620193.429999992</v>
      </c>
    </row>
    <row r="485" spans="1:5" ht="18" hidden="1">
      <c r="A485" s="67">
        <v>7</v>
      </c>
      <c r="B485" s="67" t="s">
        <v>67</v>
      </c>
      <c r="C485" t="s">
        <v>678</v>
      </c>
      <c r="D485" t="s">
        <v>1660</v>
      </c>
      <c r="E485" s="68">
        <v>140987246.74000001</v>
      </c>
    </row>
    <row r="486" spans="1:5" ht="18" hidden="1">
      <c r="A486" s="67">
        <v>7</v>
      </c>
      <c r="B486" s="67" t="s">
        <v>67</v>
      </c>
      <c r="C486" t="s">
        <v>677</v>
      </c>
      <c r="D486" t="s">
        <v>1661</v>
      </c>
      <c r="E486" s="68">
        <v>155093976.25</v>
      </c>
    </row>
    <row r="487" spans="1:5" ht="18" hidden="1">
      <c r="A487" s="67">
        <v>7</v>
      </c>
      <c r="B487" s="67" t="s">
        <v>67</v>
      </c>
      <c r="C487" t="s">
        <v>687</v>
      </c>
      <c r="D487" t="s">
        <v>1662</v>
      </c>
      <c r="E487" s="68">
        <v>47637835.870000005</v>
      </c>
    </row>
    <row r="488" spans="1:5" ht="18" hidden="1">
      <c r="A488" s="67">
        <v>7</v>
      </c>
      <c r="B488" s="67" t="s">
        <v>67</v>
      </c>
      <c r="C488" t="s">
        <v>685</v>
      </c>
      <c r="D488" t="s">
        <v>1663</v>
      </c>
      <c r="E488" s="68">
        <v>40958093.089999996</v>
      </c>
    </row>
    <row r="489" spans="1:5" ht="18" hidden="1">
      <c r="A489" s="67">
        <v>7</v>
      </c>
      <c r="B489" s="67" t="s">
        <v>67</v>
      </c>
      <c r="C489" t="s">
        <v>690</v>
      </c>
      <c r="D489" t="s">
        <v>1664</v>
      </c>
      <c r="E489" s="68">
        <v>61590838.950000003</v>
      </c>
    </row>
    <row r="490" spans="1:5" ht="18" hidden="1">
      <c r="A490" s="67">
        <v>7</v>
      </c>
      <c r="B490" s="67" t="s">
        <v>67</v>
      </c>
      <c r="C490" t="s">
        <v>686</v>
      </c>
      <c r="D490" t="s">
        <v>1665</v>
      </c>
      <c r="E490" s="68">
        <v>42373883.979999997</v>
      </c>
    </row>
    <row r="491" spans="1:5" ht="18" hidden="1">
      <c r="A491" s="67">
        <v>7</v>
      </c>
      <c r="B491" s="67" t="s">
        <v>67</v>
      </c>
      <c r="C491" t="s">
        <v>688</v>
      </c>
      <c r="D491" t="s">
        <v>1666</v>
      </c>
      <c r="E491" s="68">
        <v>53085848.140000001</v>
      </c>
    </row>
    <row r="492" spans="1:5" ht="18" hidden="1">
      <c r="A492" s="67">
        <v>7</v>
      </c>
      <c r="B492" s="67" t="s">
        <v>67</v>
      </c>
      <c r="C492" t="s">
        <v>681</v>
      </c>
      <c r="D492" t="s">
        <v>1667</v>
      </c>
      <c r="E492" s="68">
        <v>58710911.210000001</v>
      </c>
    </row>
    <row r="493" spans="1:5" ht="18" hidden="1">
      <c r="A493" s="67">
        <v>7</v>
      </c>
      <c r="B493" s="67" t="s">
        <v>67</v>
      </c>
      <c r="C493" t="s">
        <v>692</v>
      </c>
      <c r="D493" t="s">
        <v>1668</v>
      </c>
      <c r="E493" s="68">
        <v>27975087.380000003</v>
      </c>
    </row>
    <row r="494" spans="1:5" ht="18" hidden="1">
      <c r="A494" s="67">
        <v>7</v>
      </c>
      <c r="B494" s="67" t="s">
        <v>67</v>
      </c>
      <c r="C494" t="s">
        <v>691</v>
      </c>
      <c r="D494" t="s">
        <v>1669</v>
      </c>
      <c r="E494" s="68">
        <v>23191644.259999998</v>
      </c>
    </row>
    <row r="495" spans="1:5" ht="18" hidden="1">
      <c r="A495" s="69">
        <v>7</v>
      </c>
      <c r="B495" s="67" t="s">
        <v>67</v>
      </c>
      <c r="C495" t="s">
        <v>693</v>
      </c>
      <c r="D495" t="s">
        <v>1670</v>
      </c>
      <c r="E495" s="68">
        <v>33165674.719999999</v>
      </c>
    </row>
    <row r="496" spans="1:5" ht="18">
      <c r="A496" s="67">
        <v>8</v>
      </c>
      <c r="B496" s="67" t="s">
        <v>68</v>
      </c>
      <c r="C496" t="s">
        <v>694</v>
      </c>
      <c r="D496" t="s">
        <v>1671</v>
      </c>
      <c r="E496" s="68">
        <v>461267588.09000003</v>
      </c>
    </row>
    <row r="497" spans="1:5" ht="18">
      <c r="A497" s="67">
        <v>8</v>
      </c>
      <c r="B497" s="67" t="s">
        <v>68</v>
      </c>
      <c r="C497" t="s">
        <v>702</v>
      </c>
      <c r="D497" t="s">
        <v>1672</v>
      </c>
      <c r="E497" s="68">
        <v>58165663.010000005</v>
      </c>
    </row>
    <row r="498" spans="1:5" ht="18">
      <c r="A498" s="67">
        <v>8</v>
      </c>
      <c r="B498" s="67" t="s">
        <v>68</v>
      </c>
      <c r="C498" t="s">
        <v>697</v>
      </c>
      <c r="D498" t="s">
        <v>1673</v>
      </c>
      <c r="E498" s="68">
        <v>62054404.209999993</v>
      </c>
    </row>
    <row r="499" spans="1:5" ht="18">
      <c r="A499" s="67">
        <v>8</v>
      </c>
      <c r="B499" s="67" t="s">
        <v>68</v>
      </c>
      <c r="C499" t="s">
        <v>701</v>
      </c>
      <c r="D499" t="s">
        <v>1674</v>
      </c>
      <c r="E499" s="68">
        <v>60252674.259999998</v>
      </c>
    </row>
    <row r="500" spans="1:5" ht="18">
      <c r="A500" s="67">
        <v>8</v>
      </c>
      <c r="B500" s="67" t="s">
        <v>68</v>
      </c>
      <c r="C500" t="s">
        <v>699</v>
      </c>
      <c r="D500" t="s">
        <v>1675</v>
      </c>
      <c r="E500" s="68">
        <v>41333508.920000002</v>
      </c>
    </row>
    <row r="501" spans="1:5" ht="18">
      <c r="A501" s="67">
        <v>8</v>
      </c>
      <c r="B501" s="67" t="s">
        <v>68</v>
      </c>
      <c r="C501" t="s">
        <v>704</v>
      </c>
      <c r="D501" t="s">
        <v>1676</v>
      </c>
      <c r="E501" s="68">
        <v>64382919.230000004</v>
      </c>
    </row>
    <row r="502" spans="1:5" ht="18">
      <c r="A502" s="67">
        <v>8</v>
      </c>
      <c r="B502" s="67" t="s">
        <v>68</v>
      </c>
      <c r="C502" t="s">
        <v>698</v>
      </c>
      <c r="D502" t="s">
        <v>1677</v>
      </c>
      <c r="E502" s="68">
        <v>83412088.249999985</v>
      </c>
    </row>
    <row r="503" spans="1:5" ht="18">
      <c r="A503" s="67">
        <v>8</v>
      </c>
      <c r="B503" s="67" t="s">
        <v>68</v>
      </c>
      <c r="C503" t="s">
        <v>696</v>
      </c>
      <c r="D503" t="s">
        <v>1678</v>
      </c>
      <c r="E503" s="68">
        <v>98335655.319999993</v>
      </c>
    </row>
    <row r="504" spans="1:5" ht="18">
      <c r="A504" s="67">
        <v>8</v>
      </c>
      <c r="B504" s="67" t="s">
        <v>68</v>
      </c>
      <c r="C504" t="s">
        <v>700</v>
      </c>
      <c r="D504" t="s">
        <v>1679</v>
      </c>
      <c r="E504" s="68">
        <v>59470081.240000002</v>
      </c>
    </row>
    <row r="505" spans="1:5" ht="18">
      <c r="A505" s="67">
        <v>8</v>
      </c>
      <c r="B505" s="67" t="s">
        <v>68</v>
      </c>
      <c r="C505" t="s">
        <v>703</v>
      </c>
      <c r="D505" t="s">
        <v>1680</v>
      </c>
      <c r="E505" s="68">
        <v>60129196.650000006</v>
      </c>
    </row>
    <row r="506" spans="1:5" ht="18">
      <c r="A506" s="67">
        <v>8</v>
      </c>
      <c r="B506" s="67" t="s">
        <v>68</v>
      </c>
      <c r="C506" t="s">
        <v>695</v>
      </c>
      <c r="D506" t="s">
        <v>1681</v>
      </c>
      <c r="E506" s="68">
        <v>129275028.33999999</v>
      </c>
    </row>
    <row r="507" spans="1:5" ht="18">
      <c r="A507" s="67">
        <v>8</v>
      </c>
      <c r="B507" s="67" t="s">
        <v>68</v>
      </c>
      <c r="C507" t="s">
        <v>705</v>
      </c>
      <c r="D507" t="s">
        <v>1682</v>
      </c>
      <c r="E507" s="68">
        <v>20191448.75</v>
      </c>
    </row>
    <row r="508" spans="1:5" ht="18">
      <c r="A508" s="67">
        <v>8</v>
      </c>
      <c r="B508" s="67" t="s">
        <v>81</v>
      </c>
      <c r="C508" t="s">
        <v>706</v>
      </c>
      <c r="D508" t="s">
        <v>1683</v>
      </c>
      <c r="E508" s="68">
        <v>269998792.93000001</v>
      </c>
    </row>
    <row r="509" spans="1:5" ht="18">
      <c r="A509" s="67">
        <v>8</v>
      </c>
      <c r="B509" s="67" t="s">
        <v>81</v>
      </c>
      <c r="C509" t="s">
        <v>711</v>
      </c>
      <c r="D509" t="s">
        <v>1684</v>
      </c>
      <c r="E509" s="68">
        <v>59071255.200000003</v>
      </c>
    </row>
    <row r="510" spans="1:5" ht="18">
      <c r="A510" s="67">
        <v>8</v>
      </c>
      <c r="B510" s="67" t="s">
        <v>81</v>
      </c>
      <c r="C510" t="s">
        <v>708</v>
      </c>
      <c r="D510" t="s">
        <v>1685</v>
      </c>
      <c r="E510" s="68">
        <v>73741025.370000005</v>
      </c>
    </row>
    <row r="511" spans="1:5" ht="18">
      <c r="A511" s="67">
        <v>8</v>
      </c>
      <c r="B511" s="67" t="s">
        <v>81</v>
      </c>
      <c r="C511" t="s">
        <v>707</v>
      </c>
      <c r="D511" t="s">
        <v>1686</v>
      </c>
      <c r="E511" s="68">
        <v>103850642.99000001</v>
      </c>
    </row>
    <row r="512" spans="1:5" ht="18">
      <c r="A512" s="67">
        <v>8</v>
      </c>
      <c r="B512" s="67" t="s">
        <v>81</v>
      </c>
      <c r="C512" t="s">
        <v>710</v>
      </c>
      <c r="D512" t="s">
        <v>1687</v>
      </c>
      <c r="E512" s="68">
        <v>61605600.039999999</v>
      </c>
    </row>
    <row r="513" spans="1:5" ht="18">
      <c r="A513" s="67">
        <v>8</v>
      </c>
      <c r="B513" s="67" t="s">
        <v>81</v>
      </c>
      <c r="C513" t="s">
        <v>709</v>
      </c>
      <c r="D513" t="s">
        <v>1688</v>
      </c>
      <c r="E513" s="68">
        <v>56339199.530000001</v>
      </c>
    </row>
    <row r="514" spans="1:5" ht="18">
      <c r="A514" s="67">
        <v>8</v>
      </c>
      <c r="B514" s="67" t="s">
        <v>81</v>
      </c>
      <c r="C514" t="s">
        <v>712</v>
      </c>
      <c r="D514" t="s">
        <v>1689</v>
      </c>
      <c r="E514" s="68">
        <v>57932142.989999995</v>
      </c>
    </row>
    <row r="515" spans="1:5" ht="18">
      <c r="A515" s="67">
        <v>8</v>
      </c>
      <c r="B515" s="67" t="s">
        <v>81</v>
      </c>
      <c r="C515" t="s">
        <v>713</v>
      </c>
      <c r="D515" t="s">
        <v>1690</v>
      </c>
      <c r="E515" s="68">
        <v>36452002.099999994</v>
      </c>
    </row>
    <row r="516" spans="1:5" ht="18">
      <c r="A516" s="67">
        <v>8</v>
      </c>
      <c r="B516" s="67" t="s">
        <v>90</v>
      </c>
      <c r="C516" t="s">
        <v>714</v>
      </c>
      <c r="D516" t="s">
        <v>1691</v>
      </c>
      <c r="E516" s="68">
        <v>524162089.40999997</v>
      </c>
    </row>
    <row r="517" spans="1:5" ht="18">
      <c r="A517" s="67">
        <v>8</v>
      </c>
      <c r="B517" s="67" t="s">
        <v>90</v>
      </c>
      <c r="C517" t="s">
        <v>719</v>
      </c>
      <c r="D517" t="s">
        <v>1692</v>
      </c>
      <c r="E517" s="68">
        <v>44817381.620000005</v>
      </c>
    </row>
    <row r="518" spans="1:5" ht="18">
      <c r="A518" s="67">
        <v>8</v>
      </c>
      <c r="B518" s="67" t="s">
        <v>90</v>
      </c>
      <c r="C518" t="s">
        <v>717</v>
      </c>
      <c r="D518" t="s">
        <v>1693</v>
      </c>
      <c r="E518" s="68">
        <v>78215822.109999999</v>
      </c>
    </row>
    <row r="519" spans="1:5" ht="18">
      <c r="A519" s="67">
        <v>8</v>
      </c>
      <c r="B519" s="67" t="s">
        <v>90</v>
      </c>
      <c r="C519" t="s">
        <v>720</v>
      </c>
      <c r="D519" t="s">
        <v>1694</v>
      </c>
      <c r="E519" s="68">
        <v>58994294.970000006</v>
      </c>
    </row>
    <row r="520" spans="1:5" ht="18">
      <c r="A520" s="67">
        <v>8</v>
      </c>
      <c r="B520" s="67" t="s">
        <v>90</v>
      </c>
      <c r="C520" t="s">
        <v>727</v>
      </c>
      <c r="D520" t="s">
        <v>1695</v>
      </c>
      <c r="E520" s="68">
        <v>35630028.230000004</v>
      </c>
    </row>
    <row r="521" spans="1:5" ht="18">
      <c r="A521" s="67">
        <v>8</v>
      </c>
      <c r="B521" s="67" t="s">
        <v>90</v>
      </c>
      <c r="C521" t="s">
        <v>723</v>
      </c>
      <c r="D521" t="s">
        <v>1696</v>
      </c>
      <c r="E521" s="68">
        <v>43928224.269999996</v>
      </c>
    </row>
    <row r="522" spans="1:5" ht="18">
      <c r="A522" s="67">
        <v>8</v>
      </c>
      <c r="B522" s="67" t="s">
        <v>90</v>
      </c>
      <c r="C522" t="s">
        <v>718</v>
      </c>
      <c r="D522" t="s">
        <v>1697</v>
      </c>
      <c r="E522" s="68">
        <v>49102410.260000005</v>
      </c>
    </row>
    <row r="523" spans="1:5" ht="18">
      <c r="A523" s="67">
        <v>8</v>
      </c>
      <c r="B523" s="67" t="s">
        <v>90</v>
      </c>
      <c r="C523" t="s">
        <v>715</v>
      </c>
      <c r="D523" t="s">
        <v>1698</v>
      </c>
      <c r="E523" s="68">
        <v>146005654.34</v>
      </c>
    </row>
    <row r="524" spans="1:5" ht="18">
      <c r="A524" s="67">
        <v>8</v>
      </c>
      <c r="B524" s="67" t="s">
        <v>90</v>
      </c>
      <c r="C524" t="s">
        <v>722</v>
      </c>
      <c r="D524" t="s">
        <v>1699</v>
      </c>
      <c r="E524" s="68">
        <v>49398355.469999999</v>
      </c>
    </row>
    <row r="525" spans="1:5" ht="18">
      <c r="A525" s="67">
        <v>8</v>
      </c>
      <c r="B525" s="67" t="s">
        <v>90</v>
      </c>
      <c r="C525" t="s">
        <v>724</v>
      </c>
      <c r="D525" t="s">
        <v>1700</v>
      </c>
      <c r="E525" s="68">
        <v>49604250.319999993</v>
      </c>
    </row>
    <row r="526" spans="1:5" ht="18">
      <c r="A526" s="67">
        <v>8</v>
      </c>
      <c r="B526" s="67" t="s">
        <v>90</v>
      </c>
      <c r="C526" t="s">
        <v>721</v>
      </c>
      <c r="D526" t="s">
        <v>1701</v>
      </c>
      <c r="E526" s="68">
        <v>61665051.920000002</v>
      </c>
    </row>
    <row r="527" spans="1:5" ht="18">
      <c r="A527" s="67">
        <v>8</v>
      </c>
      <c r="B527" s="67" t="s">
        <v>90</v>
      </c>
      <c r="C527" t="s">
        <v>716</v>
      </c>
      <c r="D527" t="s">
        <v>1702</v>
      </c>
      <c r="E527" s="68">
        <v>93355039.520000011</v>
      </c>
    </row>
    <row r="528" spans="1:5" ht="18">
      <c r="A528" s="67">
        <v>8</v>
      </c>
      <c r="B528" s="67" t="s">
        <v>90</v>
      </c>
      <c r="C528" t="s">
        <v>726</v>
      </c>
      <c r="D528" t="s">
        <v>1703</v>
      </c>
      <c r="E528" s="68">
        <v>49238543.299999997</v>
      </c>
    </row>
    <row r="529" spans="1:5" ht="18">
      <c r="A529" s="67">
        <v>8</v>
      </c>
      <c r="B529" s="67" t="s">
        <v>90</v>
      </c>
      <c r="C529" t="s">
        <v>725</v>
      </c>
      <c r="D529" t="s">
        <v>1704</v>
      </c>
      <c r="E529" s="68">
        <v>34544645.18</v>
      </c>
    </row>
    <row r="530" spans="1:5" ht="18">
      <c r="A530" s="67">
        <v>8</v>
      </c>
      <c r="B530" s="67" t="s">
        <v>105</v>
      </c>
      <c r="C530" t="s">
        <v>728</v>
      </c>
      <c r="D530" t="s">
        <v>1705</v>
      </c>
      <c r="E530" s="68">
        <v>918096436.03000021</v>
      </c>
    </row>
    <row r="531" spans="1:5" ht="18">
      <c r="A531" s="67">
        <v>8</v>
      </c>
      <c r="B531" s="67" t="s">
        <v>105</v>
      </c>
      <c r="C531" t="s">
        <v>735</v>
      </c>
      <c r="D531" t="s">
        <v>1706</v>
      </c>
      <c r="E531" s="68">
        <v>59977637.709999993</v>
      </c>
    </row>
    <row r="532" spans="1:5" ht="18">
      <c r="A532" s="67">
        <v>8</v>
      </c>
      <c r="B532" s="67" t="s">
        <v>105</v>
      </c>
      <c r="C532" t="s">
        <v>734</v>
      </c>
      <c r="D532" t="s">
        <v>1707</v>
      </c>
      <c r="E532" s="68">
        <v>48297510.909999996</v>
      </c>
    </row>
    <row r="533" spans="1:5" ht="18">
      <c r="A533" s="67">
        <v>8</v>
      </c>
      <c r="B533" s="67" t="s">
        <v>105</v>
      </c>
      <c r="C533" t="s">
        <v>741</v>
      </c>
      <c r="D533" t="s">
        <v>1708</v>
      </c>
      <c r="E533" s="68">
        <v>105071608.50999999</v>
      </c>
    </row>
    <row r="534" spans="1:5" ht="18">
      <c r="A534" s="67">
        <v>8</v>
      </c>
      <c r="B534" s="67" t="s">
        <v>105</v>
      </c>
      <c r="C534" t="s">
        <v>732</v>
      </c>
      <c r="D534" t="s">
        <v>1709</v>
      </c>
      <c r="E534" s="68">
        <v>104232118.5</v>
      </c>
    </row>
    <row r="535" spans="1:5" ht="18">
      <c r="A535" s="67">
        <v>8</v>
      </c>
      <c r="B535" s="67" t="s">
        <v>105</v>
      </c>
      <c r="C535" t="s">
        <v>743</v>
      </c>
      <c r="D535" t="s">
        <v>1710</v>
      </c>
      <c r="E535" s="68">
        <v>60033842.370000005</v>
      </c>
    </row>
    <row r="536" spans="1:5" ht="18">
      <c r="A536" s="67">
        <v>8</v>
      </c>
      <c r="B536" s="67" t="s">
        <v>105</v>
      </c>
      <c r="C536" t="s">
        <v>745</v>
      </c>
      <c r="D536" t="s">
        <v>1711</v>
      </c>
      <c r="E536" s="68">
        <v>32116638.179999996</v>
      </c>
    </row>
    <row r="537" spans="1:5" ht="18">
      <c r="A537" s="67">
        <v>8</v>
      </c>
      <c r="B537" s="67" t="s">
        <v>105</v>
      </c>
      <c r="C537" t="s">
        <v>729</v>
      </c>
      <c r="D537" t="s">
        <v>1712</v>
      </c>
      <c r="E537" s="68">
        <v>197168024.34999999</v>
      </c>
    </row>
    <row r="538" spans="1:5" ht="18">
      <c r="A538" s="67">
        <v>8</v>
      </c>
      <c r="B538" s="67" t="s">
        <v>105</v>
      </c>
      <c r="C538" t="s">
        <v>736</v>
      </c>
      <c r="D538" t="s">
        <v>1713</v>
      </c>
      <c r="E538" s="68">
        <v>57654974.189999998</v>
      </c>
    </row>
    <row r="539" spans="1:5" ht="18">
      <c r="A539" s="67">
        <v>8</v>
      </c>
      <c r="B539" s="67" t="s">
        <v>105</v>
      </c>
      <c r="C539" t="s">
        <v>731</v>
      </c>
      <c r="D539" t="s">
        <v>1714</v>
      </c>
      <c r="E539" s="68">
        <v>91979662.669999987</v>
      </c>
    </row>
    <row r="540" spans="1:5" ht="18">
      <c r="A540" s="67">
        <v>8</v>
      </c>
      <c r="B540" s="67" t="s">
        <v>105</v>
      </c>
      <c r="C540" t="s">
        <v>733</v>
      </c>
      <c r="D540" t="s">
        <v>1715</v>
      </c>
      <c r="E540" s="68">
        <v>103655848.83000001</v>
      </c>
    </row>
    <row r="541" spans="1:5" ht="18">
      <c r="A541" s="67">
        <v>8</v>
      </c>
      <c r="B541" s="67" t="s">
        <v>105</v>
      </c>
      <c r="C541" t="s">
        <v>744</v>
      </c>
      <c r="D541" t="s">
        <v>1716</v>
      </c>
      <c r="E541" s="68">
        <v>55234124.259999998</v>
      </c>
    </row>
    <row r="542" spans="1:5" ht="18">
      <c r="A542" s="67">
        <v>8</v>
      </c>
      <c r="B542" s="67" t="s">
        <v>105</v>
      </c>
      <c r="C542" t="s">
        <v>739</v>
      </c>
      <c r="D542" t="s">
        <v>1717</v>
      </c>
      <c r="E542" s="68">
        <v>40794959.559999995</v>
      </c>
    </row>
    <row r="543" spans="1:5" ht="18">
      <c r="A543" s="67">
        <v>8</v>
      </c>
      <c r="B543" s="67" t="s">
        <v>105</v>
      </c>
      <c r="C543" t="s">
        <v>737</v>
      </c>
      <c r="D543" t="s">
        <v>1718</v>
      </c>
      <c r="E543" s="68">
        <v>67213530.930000007</v>
      </c>
    </row>
    <row r="544" spans="1:5" ht="18">
      <c r="A544" s="67">
        <v>8</v>
      </c>
      <c r="B544" s="67" t="s">
        <v>105</v>
      </c>
      <c r="C544" t="s">
        <v>738</v>
      </c>
      <c r="D544" t="s">
        <v>1719</v>
      </c>
      <c r="E544" s="68">
        <v>52603342.32</v>
      </c>
    </row>
    <row r="545" spans="1:5" ht="18">
      <c r="A545" s="67">
        <v>8</v>
      </c>
      <c r="B545" s="67" t="s">
        <v>105</v>
      </c>
      <c r="C545" t="s">
        <v>742</v>
      </c>
      <c r="D545" t="s">
        <v>1720</v>
      </c>
      <c r="E545" s="68">
        <v>49461648.780000001</v>
      </c>
    </row>
    <row r="546" spans="1:5" ht="18">
      <c r="A546" s="67">
        <v>8</v>
      </c>
      <c r="B546" s="67" t="s">
        <v>105</v>
      </c>
      <c r="C546" t="s">
        <v>730</v>
      </c>
      <c r="D546" t="s">
        <v>1721</v>
      </c>
      <c r="E546" s="68">
        <v>303746250.09000003</v>
      </c>
    </row>
    <row r="547" spans="1:5" ht="18">
      <c r="A547" s="67">
        <v>8</v>
      </c>
      <c r="B547" s="67" t="s">
        <v>105</v>
      </c>
      <c r="C547" t="s">
        <v>740</v>
      </c>
      <c r="D547" t="s">
        <v>1722</v>
      </c>
      <c r="E547" s="68">
        <v>48149254.140000001</v>
      </c>
    </row>
    <row r="548" spans="1:5" ht="18">
      <c r="A548" s="67">
        <v>8</v>
      </c>
      <c r="B548" s="67" t="s">
        <v>124</v>
      </c>
      <c r="C548" t="s">
        <v>746</v>
      </c>
      <c r="D548" t="s">
        <v>1723</v>
      </c>
      <c r="E548" s="68">
        <v>482175028.97000003</v>
      </c>
    </row>
    <row r="549" spans="1:5" ht="18">
      <c r="A549" s="67">
        <v>8</v>
      </c>
      <c r="B549" s="67" t="s">
        <v>124</v>
      </c>
      <c r="C549" t="s">
        <v>748</v>
      </c>
      <c r="D549" t="s">
        <v>1724</v>
      </c>
      <c r="E549" s="68">
        <v>138678463.93000001</v>
      </c>
    </row>
    <row r="550" spans="1:5" ht="18">
      <c r="A550" s="67">
        <v>8</v>
      </c>
      <c r="B550" s="67" t="s">
        <v>124</v>
      </c>
      <c r="C550" t="s">
        <v>750</v>
      </c>
      <c r="D550" t="s">
        <v>1725</v>
      </c>
      <c r="E550" s="68">
        <v>53386233.549999997</v>
      </c>
    </row>
    <row r="551" spans="1:5" ht="18">
      <c r="A551" s="67">
        <v>8</v>
      </c>
      <c r="B551" s="67" t="s">
        <v>124</v>
      </c>
      <c r="C551" t="s">
        <v>751</v>
      </c>
      <c r="D551" t="s">
        <v>1726</v>
      </c>
      <c r="E551" s="68">
        <v>57291579.350000009</v>
      </c>
    </row>
    <row r="552" spans="1:5" ht="18">
      <c r="A552" s="67">
        <v>8</v>
      </c>
      <c r="B552" s="67" t="s">
        <v>124</v>
      </c>
      <c r="C552" t="s">
        <v>747</v>
      </c>
      <c r="D552" t="s">
        <v>1727</v>
      </c>
      <c r="E552" s="68">
        <v>292638465.22999996</v>
      </c>
    </row>
    <row r="553" spans="1:5" ht="18">
      <c r="A553" s="67">
        <v>8</v>
      </c>
      <c r="B553" s="67" t="s">
        <v>124</v>
      </c>
      <c r="C553" t="s">
        <v>754</v>
      </c>
      <c r="D553" t="s">
        <v>1728</v>
      </c>
      <c r="E553" s="68">
        <v>39347373.579999998</v>
      </c>
    </row>
    <row r="554" spans="1:5" ht="18">
      <c r="A554" s="67">
        <v>8</v>
      </c>
      <c r="B554" s="67" t="s">
        <v>124</v>
      </c>
      <c r="C554" t="s">
        <v>752</v>
      </c>
      <c r="D554" t="s">
        <v>1729</v>
      </c>
      <c r="E554" s="68">
        <v>28708345.829999998</v>
      </c>
    </row>
    <row r="555" spans="1:5" ht="18">
      <c r="A555" s="67">
        <v>8</v>
      </c>
      <c r="B555" s="67" t="s">
        <v>124</v>
      </c>
      <c r="C555" t="s">
        <v>749</v>
      </c>
      <c r="D555" t="s">
        <v>1730</v>
      </c>
      <c r="E555" s="68">
        <v>39533697.899999999</v>
      </c>
    </row>
    <row r="556" spans="1:5" ht="18">
      <c r="A556" s="67">
        <v>8</v>
      </c>
      <c r="B556" s="67" t="s">
        <v>124</v>
      </c>
      <c r="C556" t="s">
        <v>753</v>
      </c>
      <c r="D556" t="s">
        <v>1731</v>
      </c>
      <c r="E556" s="68">
        <v>36979308.219999999</v>
      </c>
    </row>
    <row r="557" spans="1:5" ht="18">
      <c r="A557" s="67">
        <v>8</v>
      </c>
      <c r="B557" s="67" t="s">
        <v>134</v>
      </c>
      <c r="C557" t="s">
        <v>755</v>
      </c>
      <c r="D557" t="s">
        <v>1732</v>
      </c>
      <c r="E557" s="68">
        <v>349544117.81000006</v>
      </c>
    </row>
    <row r="558" spans="1:5" ht="18">
      <c r="A558" s="67">
        <v>8</v>
      </c>
      <c r="B558" s="67" t="s">
        <v>134</v>
      </c>
      <c r="C558" t="s">
        <v>756</v>
      </c>
      <c r="D558" t="s">
        <v>1733</v>
      </c>
      <c r="E558" s="68">
        <v>90042132.379999995</v>
      </c>
    </row>
    <row r="559" spans="1:5" ht="18">
      <c r="A559" s="67">
        <v>8</v>
      </c>
      <c r="B559" s="67" t="s">
        <v>134</v>
      </c>
      <c r="C559" t="s">
        <v>759</v>
      </c>
      <c r="D559" t="s">
        <v>1734</v>
      </c>
      <c r="E559" s="68">
        <v>64536863.349999994</v>
      </c>
    </row>
    <row r="560" spans="1:5" ht="18">
      <c r="A560" s="67">
        <v>8</v>
      </c>
      <c r="B560" s="67" t="s">
        <v>134</v>
      </c>
      <c r="C560" t="s">
        <v>757</v>
      </c>
      <c r="D560" t="s">
        <v>1735</v>
      </c>
      <c r="E560" s="68">
        <v>99800930.639999986</v>
      </c>
    </row>
    <row r="561" spans="1:5" ht="18">
      <c r="A561" s="67">
        <v>8</v>
      </c>
      <c r="B561" s="67" t="s">
        <v>134</v>
      </c>
      <c r="C561" t="s">
        <v>760</v>
      </c>
      <c r="D561" t="s">
        <v>1736</v>
      </c>
      <c r="E561" s="68">
        <v>71801487.530000001</v>
      </c>
    </row>
    <row r="562" spans="1:5" ht="18">
      <c r="A562" s="67">
        <v>8</v>
      </c>
      <c r="B562" s="67" t="s">
        <v>134</v>
      </c>
      <c r="C562" t="s">
        <v>758</v>
      </c>
      <c r="D562" t="s">
        <v>1737</v>
      </c>
      <c r="E562" s="68">
        <v>51401359.670000002</v>
      </c>
    </row>
    <row r="563" spans="1:5" ht="18">
      <c r="A563" s="67">
        <v>8</v>
      </c>
      <c r="B563" s="67" t="s">
        <v>141</v>
      </c>
      <c r="C563" t="s">
        <v>761</v>
      </c>
      <c r="D563" t="s">
        <v>1738</v>
      </c>
      <c r="E563" s="68">
        <v>1411118432.1700001</v>
      </c>
    </row>
    <row r="564" spans="1:5" ht="18">
      <c r="A564" s="67">
        <v>8</v>
      </c>
      <c r="B564" s="67" t="s">
        <v>141</v>
      </c>
      <c r="C564" t="s">
        <v>767</v>
      </c>
      <c r="D564" t="s">
        <v>1739</v>
      </c>
      <c r="E564" s="68">
        <v>77538897.569999993</v>
      </c>
    </row>
    <row r="565" spans="1:5" ht="18">
      <c r="A565" s="67">
        <v>8</v>
      </c>
      <c r="B565" s="67" t="s">
        <v>141</v>
      </c>
      <c r="C565" t="s">
        <v>777</v>
      </c>
      <c r="D565" t="s">
        <v>1740</v>
      </c>
      <c r="E565" s="68">
        <v>78157920.649999991</v>
      </c>
    </row>
    <row r="566" spans="1:5" ht="18">
      <c r="A566" s="67">
        <v>8</v>
      </c>
      <c r="B566" s="67" t="s">
        <v>141</v>
      </c>
      <c r="C566" t="s">
        <v>762</v>
      </c>
      <c r="D566" t="s">
        <v>1741</v>
      </c>
      <c r="E566" s="68">
        <v>243417591.08000001</v>
      </c>
    </row>
    <row r="567" spans="1:5" ht="18">
      <c r="A567" s="67">
        <v>8</v>
      </c>
      <c r="B567" s="67" t="s">
        <v>141</v>
      </c>
      <c r="C567" t="s">
        <v>781</v>
      </c>
      <c r="D567" t="s">
        <v>1742</v>
      </c>
      <c r="E567" s="68">
        <v>21469195.149999999</v>
      </c>
    </row>
    <row r="568" spans="1:5" ht="18">
      <c r="A568" s="67">
        <v>8</v>
      </c>
      <c r="B568" s="67" t="s">
        <v>141</v>
      </c>
      <c r="C568" t="s">
        <v>772</v>
      </c>
      <c r="D568" t="s">
        <v>1743</v>
      </c>
      <c r="E568" s="68">
        <v>59017360.780000001</v>
      </c>
    </row>
    <row r="569" spans="1:5" ht="18">
      <c r="A569" s="67">
        <v>8</v>
      </c>
      <c r="B569" s="67" t="s">
        <v>141</v>
      </c>
      <c r="C569" t="s">
        <v>766</v>
      </c>
      <c r="D569" t="s">
        <v>1744</v>
      </c>
      <c r="E569" s="68">
        <v>153679187.78000003</v>
      </c>
    </row>
    <row r="570" spans="1:5" ht="18">
      <c r="A570" s="67">
        <v>8</v>
      </c>
      <c r="B570" s="67" t="s">
        <v>141</v>
      </c>
      <c r="C570" t="s">
        <v>769</v>
      </c>
      <c r="D570" t="s">
        <v>1745</v>
      </c>
      <c r="E570" s="68">
        <v>48889686.920000002</v>
      </c>
    </row>
    <row r="571" spans="1:5" ht="18">
      <c r="A571" s="67">
        <v>8</v>
      </c>
      <c r="B571" s="67" t="s">
        <v>141</v>
      </c>
      <c r="C571" t="s">
        <v>768</v>
      </c>
      <c r="D571" t="s">
        <v>1746</v>
      </c>
      <c r="E571" s="68">
        <v>46858866.789999992</v>
      </c>
    </row>
    <row r="572" spans="1:5" ht="18">
      <c r="A572" s="67">
        <v>8</v>
      </c>
      <c r="B572" s="67" t="s">
        <v>141</v>
      </c>
      <c r="C572" t="s">
        <v>775</v>
      </c>
      <c r="D572" t="s">
        <v>1747</v>
      </c>
      <c r="E572" s="68">
        <v>59305146.510000005</v>
      </c>
    </row>
    <row r="573" spans="1:5" ht="18">
      <c r="A573" s="67">
        <v>8</v>
      </c>
      <c r="B573" s="67" t="s">
        <v>141</v>
      </c>
      <c r="C573" t="s">
        <v>774</v>
      </c>
      <c r="D573" t="s">
        <v>1748</v>
      </c>
      <c r="E573" s="68">
        <v>74762921.849999994</v>
      </c>
    </row>
    <row r="574" spans="1:5" ht="18">
      <c r="A574" s="67">
        <v>8</v>
      </c>
      <c r="B574" s="67" t="s">
        <v>141</v>
      </c>
      <c r="C574" t="s">
        <v>763</v>
      </c>
      <c r="D574" t="s">
        <v>1749</v>
      </c>
      <c r="E574" s="68">
        <v>143399982.95999998</v>
      </c>
    </row>
    <row r="575" spans="1:5" ht="18">
      <c r="A575" s="67">
        <v>8</v>
      </c>
      <c r="B575" s="67" t="s">
        <v>141</v>
      </c>
      <c r="C575" t="s">
        <v>771</v>
      </c>
      <c r="D575" t="s">
        <v>1750</v>
      </c>
      <c r="E575" s="68">
        <v>84158781.810000002</v>
      </c>
    </row>
    <row r="576" spans="1:5" ht="18">
      <c r="A576" s="67">
        <v>8</v>
      </c>
      <c r="B576" s="67" t="s">
        <v>141</v>
      </c>
      <c r="C576" t="s">
        <v>764</v>
      </c>
      <c r="D576" t="s">
        <v>1751</v>
      </c>
      <c r="E576" s="68">
        <v>123220767.13000001</v>
      </c>
    </row>
    <row r="577" spans="1:5" ht="18">
      <c r="A577" s="67">
        <v>8</v>
      </c>
      <c r="B577" s="67" t="s">
        <v>141</v>
      </c>
      <c r="C577" t="s">
        <v>776</v>
      </c>
      <c r="D577" t="s">
        <v>1752</v>
      </c>
      <c r="E577" s="68">
        <v>44431641.5</v>
      </c>
    </row>
    <row r="578" spans="1:5" ht="18">
      <c r="A578" s="67">
        <v>8</v>
      </c>
      <c r="B578" s="67" t="s">
        <v>141</v>
      </c>
      <c r="C578" t="s">
        <v>778</v>
      </c>
      <c r="D578" t="s">
        <v>1753</v>
      </c>
      <c r="E578" s="68">
        <v>46623973.609999999</v>
      </c>
    </row>
    <row r="579" spans="1:5" ht="18">
      <c r="A579" s="67">
        <v>8</v>
      </c>
      <c r="B579" s="67" t="s">
        <v>141</v>
      </c>
      <c r="C579" t="s">
        <v>770</v>
      </c>
      <c r="D579" t="s">
        <v>1754</v>
      </c>
      <c r="E579" s="68">
        <v>41144919.079999998</v>
      </c>
    </row>
    <row r="580" spans="1:5" ht="18">
      <c r="A580" s="67">
        <v>8</v>
      </c>
      <c r="B580" s="67" t="s">
        <v>141</v>
      </c>
      <c r="C580" t="s">
        <v>773</v>
      </c>
      <c r="D580" t="s">
        <v>1755</v>
      </c>
      <c r="E580" s="68">
        <v>45400242.160000004</v>
      </c>
    </row>
    <row r="581" spans="1:5" ht="18">
      <c r="A581" s="67">
        <v>8</v>
      </c>
      <c r="B581" s="67" t="s">
        <v>141</v>
      </c>
      <c r="C581" t="s">
        <v>765</v>
      </c>
      <c r="D581" t="s">
        <v>1756</v>
      </c>
      <c r="E581" s="68">
        <v>161934651.56999999</v>
      </c>
    </row>
    <row r="582" spans="1:5" ht="18">
      <c r="A582" s="67">
        <v>8</v>
      </c>
      <c r="B582" s="67" t="s">
        <v>141</v>
      </c>
      <c r="C582" t="s">
        <v>779</v>
      </c>
      <c r="D582" t="s">
        <v>1757</v>
      </c>
      <c r="E582" s="68">
        <v>30267847.810000002</v>
      </c>
    </row>
    <row r="583" spans="1:5" ht="18">
      <c r="A583" s="69">
        <v>8</v>
      </c>
      <c r="B583" s="67" t="s">
        <v>141</v>
      </c>
      <c r="C583" t="s">
        <v>780</v>
      </c>
      <c r="D583" t="s">
        <v>1758</v>
      </c>
      <c r="E583" s="68">
        <v>28824303.059999999</v>
      </c>
    </row>
    <row r="584" spans="1:5" ht="18" hidden="1">
      <c r="A584" s="67">
        <v>9</v>
      </c>
      <c r="B584" s="67" t="s">
        <v>163</v>
      </c>
      <c r="C584" t="s">
        <v>797</v>
      </c>
      <c r="D584" t="s">
        <v>1759</v>
      </c>
      <c r="E584" s="68">
        <v>24918837.390000001</v>
      </c>
    </row>
    <row r="585" spans="1:5" ht="18" hidden="1">
      <c r="A585" s="67">
        <v>9</v>
      </c>
      <c r="B585" s="67" t="s">
        <v>163</v>
      </c>
      <c r="C585" t="s">
        <v>782</v>
      </c>
      <c r="D585" t="s">
        <v>1760</v>
      </c>
      <c r="E585" s="68">
        <v>675698786.53000009</v>
      </c>
    </row>
    <row r="586" spans="1:5" ht="18" hidden="1">
      <c r="A586" s="67">
        <v>9</v>
      </c>
      <c r="B586" s="67" t="s">
        <v>163</v>
      </c>
      <c r="C586" t="s">
        <v>793</v>
      </c>
      <c r="D586" t="s">
        <v>1761</v>
      </c>
      <c r="E586" s="68">
        <v>72648309.550000012</v>
      </c>
    </row>
    <row r="587" spans="1:5" ht="18" hidden="1">
      <c r="A587" s="67">
        <v>9</v>
      </c>
      <c r="B587" s="67" t="s">
        <v>163</v>
      </c>
      <c r="C587" t="s">
        <v>789</v>
      </c>
      <c r="D587" t="s">
        <v>1762</v>
      </c>
      <c r="E587" s="68">
        <v>66718643.319999993</v>
      </c>
    </row>
    <row r="588" spans="1:5" ht="18" hidden="1">
      <c r="A588" s="67">
        <v>9</v>
      </c>
      <c r="B588" s="67" t="s">
        <v>163</v>
      </c>
      <c r="C588" t="s">
        <v>788</v>
      </c>
      <c r="D588" t="s">
        <v>1763</v>
      </c>
      <c r="E588" s="68">
        <v>95343088.910000011</v>
      </c>
    </row>
    <row r="589" spans="1:5" ht="18" hidden="1">
      <c r="A589" s="67">
        <v>9</v>
      </c>
      <c r="B589" s="67" t="s">
        <v>163</v>
      </c>
      <c r="C589" t="s">
        <v>786</v>
      </c>
      <c r="D589" t="s">
        <v>1764</v>
      </c>
      <c r="E589" s="68">
        <v>124214922.27999999</v>
      </c>
    </row>
    <row r="590" spans="1:5" ht="18" hidden="1">
      <c r="A590" s="67">
        <v>9</v>
      </c>
      <c r="B590" s="67" t="s">
        <v>163</v>
      </c>
      <c r="C590" t="s">
        <v>785</v>
      </c>
      <c r="D590" t="s">
        <v>1765</v>
      </c>
      <c r="E590" s="68">
        <v>105069195.36000001</v>
      </c>
    </row>
    <row r="591" spans="1:5" ht="18" hidden="1">
      <c r="A591" s="67">
        <v>9</v>
      </c>
      <c r="B591" s="67" t="s">
        <v>163</v>
      </c>
      <c r="C591" t="s">
        <v>787</v>
      </c>
      <c r="D591" t="s">
        <v>1766</v>
      </c>
      <c r="E591" s="68">
        <v>79085333.209999979</v>
      </c>
    </row>
    <row r="592" spans="1:5" ht="18" hidden="1">
      <c r="A592" s="67">
        <v>9</v>
      </c>
      <c r="B592" s="67" t="s">
        <v>163</v>
      </c>
      <c r="C592" t="s">
        <v>796</v>
      </c>
      <c r="D592" t="s">
        <v>1767</v>
      </c>
      <c r="E592" s="68">
        <v>62566227.270000003</v>
      </c>
    </row>
    <row r="593" spans="1:5" ht="18" hidden="1">
      <c r="A593" s="67">
        <v>9</v>
      </c>
      <c r="B593" s="67" t="s">
        <v>163</v>
      </c>
      <c r="C593" t="s">
        <v>791</v>
      </c>
      <c r="D593" t="s">
        <v>1768</v>
      </c>
      <c r="E593" s="68">
        <v>66901621.140000001</v>
      </c>
    </row>
    <row r="594" spans="1:5" ht="18" hidden="1">
      <c r="A594" s="67">
        <v>9</v>
      </c>
      <c r="B594" s="67" t="s">
        <v>163</v>
      </c>
      <c r="C594" t="s">
        <v>783</v>
      </c>
      <c r="D594" t="s">
        <v>1769</v>
      </c>
      <c r="E594" s="68">
        <v>227201827.31999999</v>
      </c>
    </row>
    <row r="595" spans="1:5" ht="18" hidden="1">
      <c r="A595" s="67">
        <v>9</v>
      </c>
      <c r="B595" s="67" t="s">
        <v>163</v>
      </c>
      <c r="C595" t="s">
        <v>794</v>
      </c>
      <c r="D595" t="s">
        <v>1770</v>
      </c>
      <c r="E595" s="68">
        <v>65247362.079999998</v>
      </c>
    </row>
    <row r="596" spans="1:5" ht="18" hidden="1">
      <c r="A596" s="67">
        <v>9</v>
      </c>
      <c r="B596" s="67" t="s">
        <v>163</v>
      </c>
      <c r="C596" t="s">
        <v>784</v>
      </c>
      <c r="D596" t="s">
        <v>1771</v>
      </c>
      <c r="E596" s="68">
        <v>117441944.09</v>
      </c>
    </row>
    <row r="597" spans="1:5" ht="18" hidden="1">
      <c r="A597" s="67">
        <v>9</v>
      </c>
      <c r="B597" s="67" t="s">
        <v>163</v>
      </c>
      <c r="C597" t="s">
        <v>790</v>
      </c>
      <c r="D597" t="s">
        <v>1772</v>
      </c>
      <c r="E597" s="68">
        <v>66457861.5</v>
      </c>
    </row>
    <row r="598" spans="1:5" ht="18" hidden="1">
      <c r="A598" s="67">
        <v>9</v>
      </c>
      <c r="B598" s="67" t="s">
        <v>163</v>
      </c>
      <c r="C598" t="s">
        <v>795</v>
      </c>
      <c r="D598" t="s">
        <v>1773</v>
      </c>
      <c r="E598" s="68">
        <v>51242833.060000002</v>
      </c>
    </row>
    <row r="599" spans="1:5" ht="18" hidden="1">
      <c r="A599" s="67">
        <v>9</v>
      </c>
      <c r="B599" s="67" t="s">
        <v>163</v>
      </c>
      <c r="C599" t="s">
        <v>792</v>
      </c>
      <c r="D599" t="s">
        <v>1774</v>
      </c>
      <c r="E599" s="68">
        <v>49635486.359999999</v>
      </c>
    </row>
    <row r="600" spans="1:5" ht="18" hidden="1">
      <c r="A600" s="67">
        <v>9</v>
      </c>
      <c r="B600" s="67" t="s">
        <v>164</v>
      </c>
      <c r="C600" t="s">
        <v>798</v>
      </c>
      <c r="D600" t="s">
        <v>1775</v>
      </c>
      <c r="E600" s="68">
        <v>2025623800.5099998</v>
      </c>
    </row>
    <row r="601" spans="1:5" ht="18" hidden="1">
      <c r="A601" s="67">
        <v>9</v>
      </c>
      <c r="B601" s="67" t="s">
        <v>164</v>
      </c>
      <c r="C601" t="s">
        <v>802</v>
      </c>
      <c r="D601" t="s">
        <v>1776</v>
      </c>
      <c r="E601" s="68">
        <v>128821808.46999998</v>
      </c>
    </row>
    <row r="602" spans="1:5" ht="18" hidden="1">
      <c r="A602" s="67">
        <v>9</v>
      </c>
      <c r="B602" s="67" t="s">
        <v>164</v>
      </c>
      <c r="C602" t="s">
        <v>825</v>
      </c>
      <c r="D602" t="s">
        <v>1777</v>
      </c>
      <c r="E602" s="68">
        <v>83768671.700000003</v>
      </c>
    </row>
    <row r="603" spans="1:5" ht="18" hidden="1">
      <c r="A603" s="67">
        <v>9</v>
      </c>
      <c r="B603" s="67" t="s">
        <v>164</v>
      </c>
      <c r="C603" t="s">
        <v>817</v>
      </c>
      <c r="D603" t="s">
        <v>1778</v>
      </c>
      <c r="E603" s="68">
        <v>74582778.659999996</v>
      </c>
    </row>
    <row r="604" spans="1:5" ht="18" hidden="1">
      <c r="A604" s="67">
        <v>9</v>
      </c>
      <c r="B604" s="67" t="s">
        <v>164</v>
      </c>
      <c r="C604" t="s">
        <v>821</v>
      </c>
      <c r="D604" t="s">
        <v>1779</v>
      </c>
      <c r="E604" s="68">
        <v>50705675.579999998</v>
      </c>
    </row>
    <row r="605" spans="1:5" ht="18" hidden="1">
      <c r="A605" s="67">
        <v>9</v>
      </c>
      <c r="B605" s="67" t="s">
        <v>164</v>
      </c>
      <c r="C605" t="s">
        <v>806</v>
      </c>
      <c r="D605" t="s">
        <v>1780</v>
      </c>
      <c r="E605" s="68">
        <v>94512270.230000004</v>
      </c>
    </row>
    <row r="606" spans="1:5" ht="18" hidden="1">
      <c r="A606" s="67">
        <v>9</v>
      </c>
      <c r="B606" s="67" t="s">
        <v>164</v>
      </c>
      <c r="C606" t="s">
        <v>803</v>
      </c>
      <c r="D606" t="s">
        <v>1781</v>
      </c>
      <c r="E606" s="68">
        <v>145789030.46000001</v>
      </c>
    </row>
    <row r="607" spans="1:5" ht="18" hidden="1">
      <c r="A607" s="67">
        <v>9</v>
      </c>
      <c r="B607" s="67" t="s">
        <v>164</v>
      </c>
      <c r="C607" t="s">
        <v>804</v>
      </c>
      <c r="D607" t="s">
        <v>1782</v>
      </c>
      <c r="E607" s="68">
        <v>143506401.00999999</v>
      </c>
    </row>
    <row r="608" spans="1:5" ht="18" hidden="1">
      <c r="A608" s="67">
        <v>9</v>
      </c>
      <c r="B608" s="67" t="s">
        <v>164</v>
      </c>
      <c r="C608" t="s">
        <v>808</v>
      </c>
      <c r="D608" t="s">
        <v>1783</v>
      </c>
      <c r="E608" s="68">
        <v>88741056.99000001</v>
      </c>
    </row>
    <row r="609" spans="1:5" ht="18" hidden="1">
      <c r="A609" s="67">
        <v>9</v>
      </c>
      <c r="B609" s="67" t="s">
        <v>164</v>
      </c>
      <c r="C609" t="s">
        <v>809</v>
      </c>
      <c r="D609" t="s">
        <v>1784</v>
      </c>
      <c r="E609" s="68">
        <v>117087896.58999997</v>
      </c>
    </row>
    <row r="610" spans="1:5" ht="18" hidden="1">
      <c r="A610" s="67">
        <v>9</v>
      </c>
      <c r="B610" s="67" t="s">
        <v>164</v>
      </c>
      <c r="C610" t="s">
        <v>816</v>
      </c>
      <c r="D610" t="s">
        <v>1785</v>
      </c>
      <c r="E610" s="68">
        <v>76314262.780000001</v>
      </c>
    </row>
    <row r="611" spans="1:5" ht="18" hidden="1">
      <c r="A611" s="67">
        <v>9</v>
      </c>
      <c r="B611" s="67" t="s">
        <v>164</v>
      </c>
      <c r="C611" t="s">
        <v>805</v>
      </c>
      <c r="D611" t="s">
        <v>1786</v>
      </c>
      <c r="E611" s="68">
        <v>187619295.47000003</v>
      </c>
    </row>
    <row r="612" spans="1:5" ht="18" hidden="1">
      <c r="A612" s="67">
        <v>9</v>
      </c>
      <c r="B612" s="67" t="s">
        <v>164</v>
      </c>
      <c r="C612" t="s">
        <v>810</v>
      </c>
      <c r="D612" t="s">
        <v>1787</v>
      </c>
      <c r="E612" s="68">
        <v>90860346.040000007</v>
      </c>
    </row>
    <row r="613" spans="1:5" ht="18" hidden="1">
      <c r="A613" s="67">
        <v>9</v>
      </c>
      <c r="B613" s="67" t="s">
        <v>164</v>
      </c>
      <c r="C613" t="s">
        <v>811</v>
      </c>
      <c r="D613" t="s">
        <v>1788</v>
      </c>
      <c r="E613" s="68">
        <v>122411277.5</v>
      </c>
    </row>
    <row r="614" spans="1:5" ht="18" hidden="1">
      <c r="A614" s="67">
        <v>9</v>
      </c>
      <c r="B614" s="67" t="s">
        <v>164</v>
      </c>
      <c r="C614" t="s">
        <v>801</v>
      </c>
      <c r="D614" t="s">
        <v>1789</v>
      </c>
      <c r="E614" s="68">
        <v>184774542.06999999</v>
      </c>
    </row>
    <row r="615" spans="1:5" ht="18" hidden="1">
      <c r="A615" s="67">
        <v>9</v>
      </c>
      <c r="B615" s="67" t="s">
        <v>164</v>
      </c>
      <c r="C615" t="s">
        <v>827</v>
      </c>
      <c r="D615" t="s">
        <v>1790</v>
      </c>
      <c r="E615" s="68">
        <v>78831081.25</v>
      </c>
    </row>
    <row r="616" spans="1:5" ht="18" hidden="1">
      <c r="A616" s="67">
        <v>9</v>
      </c>
      <c r="B616" s="67" t="s">
        <v>164</v>
      </c>
      <c r="C616" t="s">
        <v>807</v>
      </c>
      <c r="D616" t="s">
        <v>1791</v>
      </c>
      <c r="E616" s="68">
        <v>98015386.719999999</v>
      </c>
    </row>
    <row r="617" spans="1:5" ht="18" hidden="1">
      <c r="A617" s="67">
        <v>9</v>
      </c>
      <c r="B617" s="67" t="s">
        <v>164</v>
      </c>
      <c r="C617" t="s">
        <v>813</v>
      </c>
      <c r="D617" t="s">
        <v>1792</v>
      </c>
      <c r="E617" s="68">
        <v>117088827.87</v>
      </c>
    </row>
    <row r="618" spans="1:5" ht="18" hidden="1">
      <c r="A618" s="67">
        <v>9</v>
      </c>
      <c r="B618" s="67" t="s">
        <v>164</v>
      </c>
      <c r="C618" t="s">
        <v>815</v>
      </c>
      <c r="D618" t="s">
        <v>1793</v>
      </c>
      <c r="E618" s="68">
        <v>64789401.089999996</v>
      </c>
    </row>
    <row r="619" spans="1:5" ht="18" hidden="1">
      <c r="A619" s="67">
        <v>9</v>
      </c>
      <c r="B619" s="67" t="s">
        <v>164</v>
      </c>
      <c r="C619" t="s">
        <v>812</v>
      </c>
      <c r="D619" t="s">
        <v>1794</v>
      </c>
      <c r="E619" s="68">
        <v>151786131.44999999</v>
      </c>
    </row>
    <row r="620" spans="1:5" ht="18" hidden="1">
      <c r="A620" s="67">
        <v>9</v>
      </c>
      <c r="B620" s="67" t="s">
        <v>164</v>
      </c>
      <c r="C620" t="s">
        <v>799</v>
      </c>
      <c r="D620" t="s">
        <v>1795</v>
      </c>
      <c r="E620" s="68">
        <v>334817942.39999998</v>
      </c>
    </row>
    <row r="621" spans="1:5" ht="18" hidden="1">
      <c r="A621" s="67">
        <v>9</v>
      </c>
      <c r="B621" s="67" t="s">
        <v>164</v>
      </c>
      <c r="C621" t="s">
        <v>826</v>
      </c>
      <c r="D621" t="s">
        <v>1796</v>
      </c>
      <c r="E621" s="68">
        <v>80677875.590000004</v>
      </c>
    </row>
    <row r="622" spans="1:5" ht="18" hidden="1">
      <c r="A622" s="67">
        <v>9</v>
      </c>
      <c r="B622" s="67" t="s">
        <v>164</v>
      </c>
      <c r="C622" t="s">
        <v>814</v>
      </c>
      <c r="D622" t="s">
        <v>1797</v>
      </c>
      <c r="E622" s="68">
        <v>55899813.920000002</v>
      </c>
    </row>
    <row r="623" spans="1:5" ht="18" hidden="1">
      <c r="A623" s="67">
        <v>9</v>
      </c>
      <c r="B623" s="67" t="s">
        <v>164</v>
      </c>
      <c r="C623" t="s">
        <v>820</v>
      </c>
      <c r="D623" t="s">
        <v>1798</v>
      </c>
      <c r="E623" s="68">
        <v>48601973.769999996</v>
      </c>
    </row>
    <row r="624" spans="1:5" ht="18" hidden="1">
      <c r="A624" s="67">
        <v>9</v>
      </c>
      <c r="B624" s="67" t="s">
        <v>164</v>
      </c>
      <c r="C624" t="s">
        <v>824</v>
      </c>
      <c r="D624" t="s">
        <v>1799</v>
      </c>
      <c r="E624" s="68">
        <v>63206875</v>
      </c>
    </row>
    <row r="625" spans="1:5" ht="18" hidden="1">
      <c r="A625" s="67">
        <v>9</v>
      </c>
      <c r="B625" s="67" t="s">
        <v>164</v>
      </c>
      <c r="C625" t="s">
        <v>819</v>
      </c>
      <c r="D625" t="s">
        <v>1800</v>
      </c>
      <c r="E625" s="68">
        <v>50063629.93</v>
      </c>
    </row>
    <row r="626" spans="1:5" ht="18" hidden="1">
      <c r="A626" s="67">
        <v>9</v>
      </c>
      <c r="B626" s="67" t="s">
        <v>164</v>
      </c>
      <c r="C626" t="s">
        <v>823</v>
      </c>
      <c r="D626" t="s">
        <v>1801</v>
      </c>
      <c r="E626" s="68">
        <v>51141831.510000005</v>
      </c>
    </row>
    <row r="627" spans="1:5" ht="18" hidden="1">
      <c r="A627" s="67">
        <v>9</v>
      </c>
      <c r="B627" s="67" t="s">
        <v>164</v>
      </c>
      <c r="C627" t="s">
        <v>822</v>
      </c>
      <c r="D627" t="s">
        <v>1802</v>
      </c>
      <c r="E627" s="68">
        <v>49902634.200000003</v>
      </c>
    </row>
    <row r="628" spans="1:5" ht="18" hidden="1">
      <c r="A628" s="67">
        <v>9</v>
      </c>
      <c r="B628" s="67" t="s">
        <v>164</v>
      </c>
      <c r="C628" t="s">
        <v>800</v>
      </c>
      <c r="D628" t="s">
        <v>1803</v>
      </c>
      <c r="E628" s="68">
        <v>240747492.46999997</v>
      </c>
    </row>
    <row r="629" spans="1:5" ht="18" hidden="1">
      <c r="A629" s="67">
        <v>9</v>
      </c>
      <c r="B629" s="67" t="s">
        <v>164</v>
      </c>
      <c r="C629" t="s">
        <v>818</v>
      </c>
      <c r="D629" t="s">
        <v>1804</v>
      </c>
      <c r="E629" s="68">
        <v>40628631.609999999</v>
      </c>
    </row>
    <row r="630" spans="1:5" ht="18" hidden="1">
      <c r="A630" s="67">
        <v>9</v>
      </c>
      <c r="B630" s="67" t="s">
        <v>164</v>
      </c>
      <c r="C630" t="s">
        <v>829</v>
      </c>
      <c r="D630" t="s">
        <v>1805</v>
      </c>
      <c r="E630" s="68">
        <v>25490252.390000001</v>
      </c>
    </row>
    <row r="631" spans="1:5" ht="18" hidden="1">
      <c r="A631" s="67">
        <v>9</v>
      </c>
      <c r="B631" s="67" t="s">
        <v>164</v>
      </c>
      <c r="C631" t="s">
        <v>830</v>
      </c>
      <c r="D631" t="s">
        <v>1806</v>
      </c>
      <c r="E631" s="68">
        <v>28256559.350000001</v>
      </c>
    </row>
    <row r="632" spans="1:5" ht="18" hidden="1">
      <c r="A632" s="67">
        <v>9</v>
      </c>
      <c r="B632" s="67" t="s">
        <v>164</v>
      </c>
      <c r="C632" t="s">
        <v>828</v>
      </c>
      <c r="D632" t="s">
        <v>1807</v>
      </c>
      <c r="E632" s="68">
        <v>28444338.449999999</v>
      </c>
    </row>
    <row r="633" spans="1:5" ht="18" hidden="1">
      <c r="A633" s="67">
        <v>9</v>
      </c>
      <c r="B633" s="67" t="s">
        <v>165</v>
      </c>
      <c r="C633" t="s">
        <v>831</v>
      </c>
      <c r="D633" t="s">
        <v>1808</v>
      </c>
      <c r="E633" s="68">
        <v>1091125355.8799999</v>
      </c>
    </row>
    <row r="634" spans="1:5" ht="18" hidden="1">
      <c r="A634" s="67">
        <v>9</v>
      </c>
      <c r="B634" s="67" t="s">
        <v>165</v>
      </c>
      <c r="C634" t="s">
        <v>837</v>
      </c>
      <c r="D634" t="s">
        <v>1809</v>
      </c>
      <c r="E634" s="68">
        <v>95650700.449999988</v>
      </c>
    </row>
    <row r="635" spans="1:5" ht="18" hidden="1">
      <c r="A635" s="67">
        <v>9</v>
      </c>
      <c r="B635" s="67" t="s">
        <v>165</v>
      </c>
      <c r="C635" t="s">
        <v>836</v>
      </c>
      <c r="D635" t="s">
        <v>1810</v>
      </c>
      <c r="E635" s="68">
        <v>98162421.560000002</v>
      </c>
    </row>
    <row r="636" spans="1:5" ht="18" hidden="1">
      <c r="A636" s="67">
        <v>9</v>
      </c>
      <c r="B636" s="67" t="s">
        <v>165</v>
      </c>
      <c r="C636" t="s">
        <v>832</v>
      </c>
      <c r="D636" t="s">
        <v>1811</v>
      </c>
      <c r="E636" s="68">
        <v>391984650.09000003</v>
      </c>
    </row>
    <row r="637" spans="1:5" ht="18" hidden="1">
      <c r="A637" s="67">
        <v>9</v>
      </c>
      <c r="B637" s="67" t="s">
        <v>165</v>
      </c>
      <c r="C637" t="s">
        <v>850</v>
      </c>
      <c r="D637" t="s">
        <v>1812</v>
      </c>
      <c r="E637" s="68">
        <v>89792609.960000008</v>
      </c>
    </row>
    <row r="638" spans="1:5" ht="18" hidden="1">
      <c r="A638" s="67">
        <v>9</v>
      </c>
      <c r="B638" s="67" t="s">
        <v>165</v>
      </c>
      <c r="C638" t="s">
        <v>840</v>
      </c>
      <c r="D638" t="s">
        <v>1813</v>
      </c>
      <c r="E638" s="68">
        <v>107402858.53999999</v>
      </c>
    </row>
    <row r="639" spans="1:5" ht="18" hidden="1">
      <c r="A639" s="67">
        <v>9</v>
      </c>
      <c r="B639" s="67" t="s">
        <v>165</v>
      </c>
      <c r="C639" t="s">
        <v>833</v>
      </c>
      <c r="D639" t="s">
        <v>1814</v>
      </c>
      <c r="E639" s="68">
        <v>166902614.97</v>
      </c>
    </row>
    <row r="640" spans="1:5" ht="18" hidden="1">
      <c r="A640" s="67">
        <v>9</v>
      </c>
      <c r="B640" s="67" t="s">
        <v>165</v>
      </c>
      <c r="C640" t="s">
        <v>838</v>
      </c>
      <c r="D640" t="s">
        <v>1815</v>
      </c>
      <c r="E640" s="68">
        <v>85602435.980000004</v>
      </c>
    </row>
    <row r="641" spans="1:5" ht="18" hidden="1">
      <c r="A641" s="67">
        <v>9</v>
      </c>
      <c r="B641" s="67" t="s">
        <v>165</v>
      </c>
      <c r="C641" t="s">
        <v>839</v>
      </c>
      <c r="D641" t="s">
        <v>1816</v>
      </c>
      <c r="E641" s="68">
        <v>88127715.930000007</v>
      </c>
    </row>
    <row r="642" spans="1:5" ht="18" hidden="1">
      <c r="A642" s="67">
        <v>9</v>
      </c>
      <c r="B642" s="67" t="s">
        <v>165</v>
      </c>
      <c r="C642" t="s">
        <v>834</v>
      </c>
      <c r="D642" t="s">
        <v>1817</v>
      </c>
      <c r="E642" s="68">
        <v>169359014.03</v>
      </c>
    </row>
    <row r="643" spans="1:5" ht="18" hidden="1">
      <c r="A643" s="67">
        <v>9</v>
      </c>
      <c r="B643" s="67" t="s">
        <v>165</v>
      </c>
      <c r="C643" t="s">
        <v>835</v>
      </c>
      <c r="D643" t="s">
        <v>1818</v>
      </c>
      <c r="E643" s="68">
        <v>123314241.31999999</v>
      </c>
    </row>
    <row r="644" spans="1:5" ht="18" hidden="1">
      <c r="A644" s="67">
        <v>9</v>
      </c>
      <c r="B644" s="67" t="s">
        <v>165</v>
      </c>
      <c r="C644" t="s">
        <v>848</v>
      </c>
      <c r="D644" t="s">
        <v>1819</v>
      </c>
      <c r="E644" s="68">
        <v>59009674.200000003</v>
      </c>
    </row>
    <row r="645" spans="1:5" ht="18" hidden="1">
      <c r="A645" s="67">
        <v>9</v>
      </c>
      <c r="B645" s="67" t="s">
        <v>165</v>
      </c>
      <c r="C645" t="s">
        <v>843</v>
      </c>
      <c r="D645" t="s">
        <v>1820</v>
      </c>
      <c r="E645" s="68">
        <v>57509817.409999996</v>
      </c>
    </row>
    <row r="646" spans="1:5" ht="18" hidden="1">
      <c r="A646" s="67">
        <v>9</v>
      </c>
      <c r="B646" s="67" t="s">
        <v>165</v>
      </c>
      <c r="C646" t="s">
        <v>851</v>
      </c>
      <c r="D646" t="s">
        <v>1821</v>
      </c>
      <c r="E646" s="68">
        <v>66769661.579999998</v>
      </c>
    </row>
    <row r="647" spans="1:5" ht="18" hidden="1">
      <c r="A647" s="67">
        <v>9</v>
      </c>
      <c r="B647" s="67" t="s">
        <v>165</v>
      </c>
      <c r="C647" t="s">
        <v>849</v>
      </c>
      <c r="D647" t="s">
        <v>1822</v>
      </c>
      <c r="E647" s="68">
        <v>61790411.780000001</v>
      </c>
    </row>
    <row r="648" spans="1:5" ht="18" hidden="1">
      <c r="A648" s="67">
        <v>9</v>
      </c>
      <c r="B648" s="67" t="s">
        <v>165</v>
      </c>
      <c r="C648" t="s">
        <v>852</v>
      </c>
      <c r="D648" t="s">
        <v>1823</v>
      </c>
      <c r="E648" s="68">
        <v>57152939.260000005</v>
      </c>
    </row>
    <row r="649" spans="1:5" ht="18" hidden="1">
      <c r="A649" s="67">
        <v>9</v>
      </c>
      <c r="B649" s="67" t="s">
        <v>165</v>
      </c>
      <c r="C649" t="s">
        <v>845</v>
      </c>
      <c r="D649" t="s">
        <v>1824</v>
      </c>
      <c r="E649" s="68">
        <v>43713212.530000001</v>
      </c>
    </row>
    <row r="650" spans="1:5" ht="18" hidden="1">
      <c r="A650" s="67">
        <v>9</v>
      </c>
      <c r="B650" s="67" t="s">
        <v>165</v>
      </c>
      <c r="C650" t="s">
        <v>842</v>
      </c>
      <c r="D650" t="s">
        <v>1825</v>
      </c>
      <c r="E650" s="68">
        <v>48899692.460000001</v>
      </c>
    </row>
    <row r="651" spans="1:5" ht="18" hidden="1">
      <c r="A651" s="67">
        <v>9</v>
      </c>
      <c r="B651" s="67" t="s">
        <v>165</v>
      </c>
      <c r="C651" t="s">
        <v>847</v>
      </c>
      <c r="D651" t="s">
        <v>1826</v>
      </c>
      <c r="E651" s="68">
        <v>49705304.859999999</v>
      </c>
    </row>
    <row r="652" spans="1:5" ht="18" hidden="1">
      <c r="A652" s="67">
        <v>9</v>
      </c>
      <c r="B652" s="67" t="s">
        <v>165</v>
      </c>
      <c r="C652" t="s">
        <v>844</v>
      </c>
      <c r="D652" t="s">
        <v>1827</v>
      </c>
      <c r="E652" s="68">
        <v>48961731.189999998</v>
      </c>
    </row>
    <row r="653" spans="1:5" ht="18" hidden="1">
      <c r="A653" s="67">
        <v>9</v>
      </c>
      <c r="B653" s="67" t="s">
        <v>165</v>
      </c>
      <c r="C653" t="s">
        <v>841</v>
      </c>
      <c r="D653" t="s">
        <v>1828</v>
      </c>
      <c r="E653" s="68">
        <v>47859754.659999996</v>
      </c>
    </row>
    <row r="654" spans="1:5" ht="18" hidden="1">
      <c r="A654" s="67">
        <v>9</v>
      </c>
      <c r="B654" s="67" t="s">
        <v>165</v>
      </c>
      <c r="C654" t="s">
        <v>853</v>
      </c>
      <c r="D654" t="s">
        <v>1829</v>
      </c>
      <c r="E654" s="68">
        <v>41399715.43</v>
      </c>
    </row>
    <row r="655" spans="1:5" ht="18" hidden="1">
      <c r="A655" s="67">
        <v>9</v>
      </c>
      <c r="B655" s="67" t="s">
        <v>165</v>
      </c>
      <c r="C655" t="s">
        <v>846</v>
      </c>
      <c r="D655" t="s">
        <v>1830</v>
      </c>
      <c r="E655" s="68">
        <v>44438262.25</v>
      </c>
    </row>
    <row r="656" spans="1:5" ht="18" hidden="1">
      <c r="A656" s="67">
        <v>9</v>
      </c>
      <c r="B656" s="67" t="s">
        <v>166</v>
      </c>
      <c r="C656" t="s">
        <v>854</v>
      </c>
      <c r="D656" t="s">
        <v>1831</v>
      </c>
      <c r="E656" s="68">
        <v>1103078463.1099999</v>
      </c>
    </row>
    <row r="657" spans="1:5" ht="18" hidden="1">
      <c r="A657" s="67">
        <v>9</v>
      </c>
      <c r="B657" s="67" t="s">
        <v>166</v>
      </c>
      <c r="C657" t="s">
        <v>862</v>
      </c>
      <c r="D657" t="s">
        <v>1832</v>
      </c>
      <c r="E657" s="68">
        <v>74383556.289999992</v>
      </c>
    </row>
    <row r="658" spans="1:5" ht="18" hidden="1">
      <c r="A658" s="67">
        <v>9</v>
      </c>
      <c r="B658" s="67" t="s">
        <v>166</v>
      </c>
      <c r="C658" t="s">
        <v>857</v>
      </c>
      <c r="D658" t="s">
        <v>1833</v>
      </c>
      <c r="E658" s="68">
        <v>129188923.75999999</v>
      </c>
    </row>
    <row r="659" spans="1:5" ht="18" hidden="1">
      <c r="A659" s="67">
        <v>9</v>
      </c>
      <c r="B659" s="67" t="s">
        <v>166</v>
      </c>
      <c r="C659" t="s">
        <v>861</v>
      </c>
      <c r="D659" t="s">
        <v>1834</v>
      </c>
      <c r="E659" s="68">
        <v>68229304.800000012</v>
      </c>
    </row>
    <row r="660" spans="1:5" ht="18" hidden="1">
      <c r="A660" s="67">
        <v>9</v>
      </c>
      <c r="B660" s="67" t="s">
        <v>166</v>
      </c>
      <c r="C660" t="s">
        <v>855</v>
      </c>
      <c r="D660" t="s">
        <v>1835</v>
      </c>
      <c r="E660" s="68">
        <v>247090937.00999999</v>
      </c>
    </row>
    <row r="661" spans="1:5" ht="18" hidden="1">
      <c r="A661" s="67">
        <v>9</v>
      </c>
      <c r="B661" s="67" t="s">
        <v>166</v>
      </c>
      <c r="C661" t="s">
        <v>860</v>
      </c>
      <c r="D661" t="s">
        <v>1836</v>
      </c>
      <c r="E661" s="68">
        <v>86673861.99000001</v>
      </c>
    </row>
    <row r="662" spans="1:5" ht="18" hidden="1">
      <c r="A662" s="67">
        <v>9</v>
      </c>
      <c r="B662" s="67" t="s">
        <v>166</v>
      </c>
      <c r="C662" t="s">
        <v>858</v>
      </c>
      <c r="D662" t="s">
        <v>1837</v>
      </c>
      <c r="E662" s="68">
        <v>139470112.57000002</v>
      </c>
    </row>
    <row r="663" spans="1:5" ht="18" hidden="1">
      <c r="A663" s="67">
        <v>9</v>
      </c>
      <c r="B663" s="67" t="s">
        <v>166</v>
      </c>
      <c r="C663" t="s">
        <v>867</v>
      </c>
      <c r="D663" t="s">
        <v>1838</v>
      </c>
      <c r="E663" s="68">
        <v>50127657.5</v>
      </c>
    </row>
    <row r="664" spans="1:5" ht="18" hidden="1">
      <c r="A664" s="67">
        <v>9</v>
      </c>
      <c r="B664" s="67" t="s">
        <v>166</v>
      </c>
      <c r="C664" t="s">
        <v>856</v>
      </c>
      <c r="D664" t="s">
        <v>1839</v>
      </c>
      <c r="E664" s="68">
        <v>216699915.57999998</v>
      </c>
    </row>
    <row r="665" spans="1:5" ht="18" hidden="1">
      <c r="A665" s="67">
        <v>9</v>
      </c>
      <c r="B665" s="67" t="s">
        <v>166</v>
      </c>
      <c r="C665" t="s">
        <v>859</v>
      </c>
      <c r="D665" t="s">
        <v>1840</v>
      </c>
      <c r="E665" s="68">
        <v>165535949.52000001</v>
      </c>
    </row>
    <row r="666" spans="1:5" ht="18" hidden="1">
      <c r="A666" s="67">
        <v>9</v>
      </c>
      <c r="B666" s="67" t="s">
        <v>166</v>
      </c>
      <c r="C666" t="s">
        <v>865</v>
      </c>
      <c r="D666" t="s">
        <v>1841</v>
      </c>
      <c r="E666" s="68">
        <v>105315273.30999999</v>
      </c>
    </row>
    <row r="667" spans="1:5" ht="18" hidden="1">
      <c r="A667" s="67">
        <v>9</v>
      </c>
      <c r="B667" s="67" t="s">
        <v>166</v>
      </c>
      <c r="C667" t="s">
        <v>868</v>
      </c>
      <c r="D667" t="s">
        <v>1842</v>
      </c>
      <c r="E667" s="68">
        <v>68042213.489999995</v>
      </c>
    </row>
    <row r="668" spans="1:5" ht="18" hidden="1">
      <c r="A668" s="67">
        <v>9</v>
      </c>
      <c r="B668" s="67" t="s">
        <v>166</v>
      </c>
      <c r="C668" t="s">
        <v>863</v>
      </c>
      <c r="D668" t="s">
        <v>1843</v>
      </c>
      <c r="E668" s="68">
        <v>50021351.099999994</v>
      </c>
    </row>
    <row r="669" spans="1:5" ht="18" hidden="1">
      <c r="A669" s="67">
        <v>9</v>
      </c>
      <c r="B669" s="67" t="s">
        <v>166</v>
      </c>
      <c r="C669" t="s">
        <v>864</v>
      </c>
      <c r="D669" t="s">
        <v>1844</v>
      </c>
      <c r="E669" s="68">
        <v>52329275.030000001</v>
      </c>
    </row>
    <row r="670" spans="1:5" ht="18" hidden="1">
      <c r="A670" s="67">
        <v>9</v>
      </c>
      <c r="B670" s="67" t="s">
        <v>166</v>
      </c>
      <c r="C670" t="s">
        <v>869</v>
      </c>
      <c r="D670" t="s">
        <v>1845</v>
      </c>
      <c r="E670" s="68">
        <v>33909875.370000005</v>
      </c>
    </row>
    <row r="671" spans="1:5" ht="18" hidden="1">
      <c r="A671" s="67">
        <v>9</v>
      </c>
      <c r="B671" s="67" t="s">
        <v>166</v>
      </c>
      <c r="C671" t="s">
        <v>866</v>
      </c>
      <c r="D671" t="s">
        <v>1846</v>
      </c>
      <c r="E671" s="68">
        <v>33263110.68</v>
      </c>
    </row>
    <row r="672" spans="1:5" ht="18" hidden="1">
      <c r="A672" s="69">
        <v>9</v>
      </c>
      <c r="B672" s="67" t="s">
        <v>166</v>
      </c>
      <c r="C672" t="s">
        <v>870</v>
      </c>
      <c r="D672" t="s">
        <v>1847</v>
      </c>
      <c r="E672" s="68">
        <v>30740105.550000001</v>
      </c>
    </row>
    <row r="673" spans="1:5" ht="18" hidden="1">
      <c r="A673" s="67">
        <v>10</v>
      </c>
      <c r="B673" s="67" t="s">
        <v>167</v>
      </c>
      <c r="C673" t="s">
        <v>871</v>
      </c>
      <c r="D673" t="s">
        <v>1848</v>
      </c>
      <c r="E673" s="68">
        <v>419756869.34000003</v>
      </c>
    </row>
    <row r="674" spans="1:5" ht="18" hidden="1">
      <c r="A674" s="67">
        <v>10</v>
      </c>
      <c r="B674" s="67" t="s">
        <v>167</v>
      </c>
      <c r="C674" t="s">
        <v>875</v>
      </c>
      <c r="D674" t="s">
        <v>1849</v>
      </c>
      <c r="E674" s="68">
        <v>68925650.789999992</v>
      </c>
    </row>
    <row r="675" spans="1:5" ht="18" hidden="1">
      <c r="A675" s="67">
        <v>10</v>
      </c>
      <c r="B675" s="67" t="s">
        <v>167</v>
      </c>
      <c r="C675" t="s">
        <v>874</v>
      </c>
      <c r="D675" t="s">
        <v>1850</v>
      </c>
      <c r="E675" s="68">
        <v>61578005.479999997</v>
      </c>
    </row>
    <row r="676" spans="1:5" ht="18" hidden="1">
      <c r="A676" s="67">
        <v>10</v>
      </c>
      <c r="B676" s="67" t="s">
        <v>167</v>
      </c>
      <c r="C676" t="s">
        <v>873</v>
      </c>
      <c r="D676" t="s">
        <v>1851</v>
      </c>
      <c r="E676" s="68">
        <v>51067096.420000002</v>
      </c>
    </row>
    <row r="677" spans="1:5" ht="18" hidden="1">
      <c r="A677" s="67">
        <v>10</v>
      </c>
      <c r="B677" s="67" t="s">
        <v>167</v>
      </c>
      <c r="C677" t="s">
        <v>872</v>
      </c>
      <c r="D677" t="s">
        <v>1852</v>
      </c>
      <c r="E677" s="68">
        <v>67363047.930000007</v>
      </c>
    </row>
    <row r="678" spans="1:5" ht="18" hidden="1">
      <c r="A678" s="67">
        <v>10</v>
      </c>
      <c r="B678" s="67" t="s">
        <v>167</v>
      </c>
      <c r="C678" t="s">
        <v>877</v>
      </c>
      <c r="D678" t="s">
        <v>1853</v>
      </c>
      <c r="E678" s="68">
        <v>45460262.790000007</v>
      </c>
    </row>
    <row r="679" spans="1:5" ht="18" hidden="1">
      <c r="A679" s="67">
        <v>10</v>
      </c>
      <c r="B679" s="67" t="s">
        <v>167</v>
      </c>
      <c r="C679" t="s">
        <v>876</v>
      </c>
      <c r="D679" t="s">
        <v>1854</v>
      </c>
      <c r="E679" s="68">
        <v>54189740.399999999</v>
      </c>
    </row>
    <row r="680" spans="1:5" ht="18" hidden="1">
      <c r="A680" s="67">
        <v>10</v>
      </c>
      <c r="B680" s="67" t="s">
        <v>168</v>
      </c>
      <c r="C680" t="s">
        <v>878</v>
      </c>
      <c r="D680" t="s">
        <v>1855</v>
      </c>
      <c r="E680" s="68">
        <v>484061622.04000008</v>
      </c>
    </row>
    <row r="681" spans="1:5" ht="18" hidden="1">
      <c r="A681" s="67">
        <v>10</v>
      </c>
      <c r="B681" s="67" t="s">
        <v>168</v>
      </c>
      <c r="C681" t="s">
        <v>883</v>
      </c>
      <c r="D681" t="s">
        <v>1856</v>
      </c>
      <c r="E681" s="68">
        <v>50097659.670000002</v>
      </c>
    </row>
    <row r="682" spans="1:5" ht="18" hidden="1">
      <c r="A682" s="67">
        <v>10</v>
      </c>
      <c r="B682" s="67" t="s">
        <v>168</v>
      </c>
      <c r="C682" t="s">
        <v>880</v>
      </c>
      <c r="D682" t="s">
        <v>1857</v>
      </c>
      <c r="E682" s="68">
        <v>74158780.909999996</v>
      </c>
    </row>
    <row r="683" spans="1:5" ht="18" hidden="1">
      <c r="A683" s="67">
        <v>10</v>
      </c>
      <c r="B683" s="67" t="s">
        <v>168</v>
      </c>
      <c r="C683" t="s">
        <v>882</v>
      </c>
      <c r="D683" t="s">
        <v>1858</v>
      </c>
      <c r="E683" s="68">
        <v>83642136.020000011</v>
      </c>
    </row>
    <row r="684" spans="1:5" ht="18" hidden="1">
      <c r="A684" s="67">
        <v>10</v>
      </c>
      <c r="B684" s="67" t="s">
        <v>168</v>
      </c>
      <c r="C684" t="s">
        <v>885</v>
      </c>
      <c r="D684" t="s">
        <v>1859</v>
      </c>
      <c r="E684" s="68">
        <v>48622271.899999999</v>
      </c>
    </row>
    <row r="685" spans="1:5" ht="18" hidden="1">
      <c r="A685" s="67">
        <v>10</v>
      </c>
      <c r="B685" s="67" t="s">
        <v>168</v>
      </c>
      <c r="C685" t="s">
        <v>886</v>
      </c>
      <c r="D685" t="s">
        <v>1860</v>
      </c>
      <c r="E685" s="68">
        <v>68263002.599999994</v>
      </c>
    </row>
    <row r="686" spans="1:5" ht="18" hidden="1">
      <c r="A686" s="67">
        <v>10</v>
      </c>
      <c r="B686" s="67" t="s">
        <v>168</v>
      </c>
      <c r="C686" t="s">
        <v>881</v>
      </c>
      <c r="D686" t="s">
        <v>1861</v>
      </c>
      <c r="E686" s="68">
        <v>42150201.769999996</v>
      </c>
    </row>
    <row r="687" spans="1:5" ht="18" hidden="1">
      <c r="A687" s="67">
        <v>10</v>
      </c>
      <c r="B687" s="67" t="s">
        <v>168</v>
      </c>
      <c r="C687" t="s">
        <v>884</v>
      </c>
      <c r="D687" t="s">
        <v>1862</v>
      </c>
      <c r="E687" s="68">
        <v>41410585.399999999</v>
      </c>
    </row>
    <row r="688" spans="1:5" ht="18" hidden="1">
      <c r="A688" s="67">
        <v>10</v>
      </c>
      <c r="B688" s="67" t="s">
        <v>168</v>
      </c>
      <c r="C688" t="s">
        <v>879</v>
      </c>
      <c r="D688" t="s">
        <v>1863</v>
      </c>
      <c r="E688" s="68">
        <v>147828883.08999997</v>
      </c>
    </row>
    <row r="689" spans="1:5" ht="18" hidden="1">
      <c r="A689" s="67">
        <v>10</v>
      </c>
      <c r="B689" s="67" t="s">
        <v>169</v>
      </c>
      <c r="C689" t="s">
        <v>887</v>
      </c>
      <c r="D689" t="s">
        <v>1864</v>
      </c>
      <c r="E689" s="68">
        <v>885335858.73000002</v>
      </c>
    </row>
    <row r="690" spans="1:5" ht="18" hidden="1">
      <c r="A690" s="67">
        <v>10</v>
      </c>
      <c r="B690" s="67" t="s">
        <v>169</v>
      </c>
      <c r="C690" t="s">
        <v>904</v>
      </c>
      <c r="D690" t="s">
        <v>1865</v>
      </c>
      <c r="E690" s="68">
        <v>49393375.409999996</v>
      </c>
    </row>
    <row r="691" spans="1:5" ht="18" hidden="1">
      <c r="A691" s="67">
        <v>10</v>
      </c>
      <c r="B691" s="67" t="s">
        <v>169</v>
      </c>
      <c r="C691" t="s">
        <v>892</v>
      </c>
      <c r="D691" t="s">
        <v>1866</v>
      </c>
      <c r="E691" s="68">
        <v>109948595.91</v>
      </c>
    </row>
    <row r="692" spans="1:5" ht="18" hidden="1">
      <c r="A692" s="67">
        <v>10</v>
      </c>
      <c r="B692" s="67" t="s">
        <v>169</v>
      </c>
      <c r="C692" t="s">
        <v>888</v>
      </c>
      <c r="D692" t="s">
        <v>1867</v>
      </c>
      <c r="E692" s="68">
        <v>255122455.12</v>
      </c>
    </row>
    <row r="693" spans="1:5" ht="18" hidden="1">
      <c r="A693" s="67">
        <v>10</v>
      </c>
      <c r="B693" s="67" t="s">
        <v>169</v>
      </c>
      <c r="C693" t="s">
        <v>889</v>
      </c>
      <c r="D693" t="s">
        <v>1868</v>
      </c>
      <c r="E693" s="68">
        <v>148536001.99000001</v>
      </c>
    </row>
    <row r="694" spans="1:5" ht="18" hidden="1">
      <c r="A694" s="67">
        <v>10</v>
      </c>
      <c r="B694" s="67" t="s">
        <v>169</v>
      </c>
      <c r="C694" t="s">
        <v>901</v>
      </c>
      <c r="D694" t="s">
        <v>1869</v>
      </c>
      <c r="E694" s="68">
        <v>62781371.930000007</v>
      </c>
    </row>
    <row r="695" spans="1:5" ht="18" hidden="1">
      <c r="A695" s="67">
        <v>10</v>
      </c>
      <c r="B695" s="67" t="s">
        <v>169</v>
      </c>
      <c r="C695" t="s">
        <v>898</v>
      </c>
      <c r="D695" t="s">
        <v>1870</v>
      </c>
      <c r="E695" s="68">
        <v>71528609.140000001</v>
      </c>
    </row>
    <row r="696" spans="1:5" ht="18" hidden="1">
      <c r="A696" s="67">
        <v>10</v>
      </c>
      <c r="B696" s="67" t="s">
        <v>169</v>
      </c>
      <c r="C696" t="s">
        <v>893</v>
      </c>
      <c r="D696" t="s">
        <v>1871</v>
      </c>
      <c r="E696" s="68">
        <v>122294590.83</v>
      </c>
    </row>
    <row r="697" spans="1:5" ht="18" hidden="1">
      <c r="A697" s="67">
        <v>10</v>
      </c>
      <c r="B697" s="67" t="s">
        <v>169</v>
      </c>
      <c r="C697" t="s">
        <v>890</v>
      </c>
      <c r="D697" t="s">
        <v>1872</v>
      </c>
      <c r="E697" s="68">
        <v>115325433.20999999</v>
      </c>
    </row>
    <row r="698" spans="1:5" ht="18" hidden="1">
      <c r="A698" s="67">
        <v>10</v>
      </c>
      <c r="B698" s="67" t="s">
        <v>169</v>
      </c>
      <c r="C698" t="s">
        <v>891</v>
      </c>
      <c r="D698" t="s">
        <v>1873</v>
      </c>
      <c r="E698" s="68">
        <v>160984377.97000003</v>
      </c>
    </row>
    <row r="699" spans="1:5" ht="18" hidden="1">
      <c r="A699" s="67">
        <v>10</v>
      </c>
      <c r="B699" s="67" t="s">
        <v>169</v>
      </c>
      <c r="C699" t="s">
        <v>896</v>
      </c>
      <c r="D699" t="s">
        <v>1874</v>
      </c>
      <c r="E699" s="68">
        <v>42686505.25</v>
      </c>
    </row>
    <row r="700" spans="1:5" ht="18" hidden="1">
      <c r="A700" s="67">
        <v>10</v>
      </c>
      <c r="B700" s="67" t="s">
        <v>169</v>
      </c>
      <c r="C700" t="s">
        <v>907</v>
      </c>
      <c r="D700" t="s">
        <v>1875</v>
      </c>
      <c r="E700" s="68">
        <v>50953867</v>
      </c>
    </row>
    <row r="701" spans="1:5" ht="18" hidden="1">
      <c r="A701" s="67">
        <v>10</v>
      </c>
      <c r="B701" s="67" t="s">
        <v>169</v>
      </c>
      <c r="C701" t="s">
        <v>895</v>
      </c>
      <c r="D701" t="s">
        <v>1876</v>
      </c>
      <c r="E701" s="68">
        <v>47874365.920000002</v>
      </c>
    </row>
    <row r="702" spans="1:5" ht="18" hidden="1">
      <c r="A702" s="67">
        <v>10</v>
      </c>
      <c r="B702" s="67" t="s">
        <v>169</v>
      </c>
      <c r="C702" t="s">
        <v>906</v>
      </c>
      <c r="D702" t="s">
        <v>1877</v>
      </c>
      <c r="E702" s="68">
        <v>69639702.560000002</v>
      </c>
    </row>
    <row r="703" spans="1:5" ht="18" hidden="1">
      <c r="A703" s="67">
        <v>10</v>
      </c>
      <c r="B703" s="67" t="s">
        <v>169</v>
      </c>
      <c r="C703" t="s">
        <v>905</v>
      </c>
      <c r="D703" t="s">
        <v>1878</v>
      </c>
      <c r="E703" s="68">
        <v>57882403.019999996</v>
      </c>
    </row>
    <row r="704" spans="1:5" ht="18" hidden="1">
      <c r="A704" s="67">
        <v>10</v>
      </c>
      <c r="B704" s="67" t="s">
        <v>169</v>
      </c>
      <c r="C704" t="s">
        <v>894</v>
      </c>
      <c r="D704" t="s">
        <v>1879</v>
      </c>
      <c r="E704" s="68">
        <v>55756709.260000005</v>
      </c>
    </row>
    <row r="705" spans="1:5" ht="18" hidden="1">
      <c r="A705" s="67">
        <v>10</v>
      </c>
      <c r="B705" s="67" t="s">
        <v>169</v>
      </c>
      <c r="C705" t="s">
        <v>902</v>
      </c>
      <c r="D705" t="s">
        <v>1880</v>
      </c>
      <c r="E705" s="68">
        <v>61248446.719999999</v>
      </c>
    </row>
    <row r="706" spans="1:5" ht="18" hidden="1">
      <c r="A706" s="67">
        <v>10</v>
      </c>
      <c r="B706" s="67" t="s">
        <v>169</v>
      </c>
      <c r="C706" t="s">
        <v>903</v>
      </c>
      <c r="D706" t="s">
        <v>1881</v>
      </c>
      <c r="E706" s="68">
        <v>37102800.439999998</v>
      </c>
    </row>
    <row r="707" spans="1:5" ht="18" hidden="1">
      <c r="A707" s="67">
        <v>10</v>
      </c>
      <c r="B707" s="67" t="s">
        <v>169</v>
      </c>
      <c r="C707" t="s">
        <v>897</v>
      </c>
      <c r="D707" t="s">
        <v>1882</v>
      </c>
      <c r="E707" s="68">
        <v>41005019.039999999</v>
      </c>
    </row>
    <row r="708" spans="1:5" ht="18" hidden="1">
      <c r="A708" s="67">
        <v>10</v>
      </c>
      <c r="B708" s="67" t="s">
        <v>169</v>
      </c>
      <c r="C708" t="s">
        <v>899</v>
      </c>
      <c r="D708" t="s">
        <v>1883</v>
      </c>
      <c r="E708" s="68">
        <v>34663036.079999998</v>
      </c>
    </row>
    <row r="709" spans="1:5" ht="18" hidden="1">
      <c r="A709" s="67">
        <v>10</v>
      </c>
      <c r="B709" s="67" t="s">
        <v>169</v>
      </c>
      <c r="C709" t="s">
        <v>900</v>
      </c>
      <c r="D709" t="s">
        <v>1884</v>
      </c>
      <c r="E709" s="68">
        <v>33035939.989999995</v>
      </c>
    </row>
    <row r="710" spans="1:5" ht="18" hidden="1">
      <c r="A710" s="67">
        <v>10</v>
      </c>
      <c r="B710" s="67" t="s">
        <v>169</v>
      </c>
      <c r="C710" t="s">
        <v>908</v>
      </c>
      <c r="D710" t="s">
        <v>1885</v>
      </c>
      <c r="E710" s="68">
        <v>26371439.829999998</v>
      </c>
    </row>
    <row r="711" spans="1:5" ht="18" hidden="1">
      <c r="A711" s="67">
        <v>10</v>
      </c>
      <c r="B711" s="67" t="s">
        <v>170</v>
      </c>
      <c r="C711" t="s">
        <v>909</v>
      </c>
      <c r="D711" t="s">
        <v>1886</v>
      </c>
      <c r="E711" s="68">
        <v>395082520.86000001</v>
      </c>
    </row>
    <row r="712" spans="1:5" ht="18" hidden="1">
      <c r="A712" s="67">
        <v>10</v>
      </c>
      <c r="B712" s="67" t="s">
        <v>170</v>
      </c>
      <c r="C712" t="s">
        <v>910</v>
      </c>
      <c r="D712" t="s">
        <v>1887</v>
      </c>
      <c r="E712" s="68">
        <v>53257092.850000001</v>
      </c>
    </row>
    <row r="713" spans="1:5" ht="18" hidden="1">
      <c r="A713" s="67">
        <v>10</v>
      </c>
      <c r="B713" s="67" t="s">
        <v>170</v>
      </c>
      <c r="C713" t="s">
        <v>911</v>
      </c>
      <c r="D713" t="s">
        <v>1888</v>
      </c>
      <c r="E713" s="68">
        <v>59470113.310000002</v>
      </c>
    </row>
    <row r="714" spans="1:5" ht="18" hidden="1">
      <c r="A714" s="67">
        <v>10</v>
      </c>
      <c r="B714" s="67" t="s">
        <v>170</v>
      </c>
      <c r="C714" t="s">
        <v>912</v>
      </c>
      <c r="D714" t="s">
        <v>1889</v>
      </c>
      <c r="E714" s="68">
        <v>56690889.599999994</v>
      </c>
    </row>
    <row r="715" spans="1:5" ht="18" hidden="1">
      <c r="A715" s="67">
        <v>10</v>
      </c>
      <c r="B715" s="67" t="s">
        <v>170</v>
      </c>
      <c r="C715" t="s">
        <v>914</v>
      </c>
      <c r="D715" t="s">
        <v>1890</v>
      </c>
      <c r="E715" s="68">
        <v>52278041.560000002</v>
      </c>
    </row>
    <row r="716" spans="1:5" ht="18" hidden="1">
      <c r="A716" s="67">
        <v>10</v>
      </c>
      <c r="B716" s="67" t="s">
        <v>170</v>
      </c>
      <c r="C716" t="s">
        <v>915</v>
      </c>
      <c r="D716" t="s">
        <v>1891</v>
      </c>
      <c r="E716" s="68">
        <v>73040344.469999999</v>
      </c>
    </row>
    <row r="717" spans="1:5" ht="18" hidden="1">
      <c r="A717" s="67">
        <v>10</v>
      </c>
      <c r="B717" s="67" t="s">
        <v>170</v>
      </c>
      <c r="C717" t="s">
        <v>913</v>
      </c>
      <c r="D717" t="s">
        <v>1892</v>
      </c>
      <c r="E717" s="68">
        <v>51069379.379999995</v>
      </c>
    </row>
    <row r="718" spans="1:5" ht="18" hidden="1">
      <c r="A718" s="67">
        <v>10</v>
      </c>
      <c r="B718" s="67" t="s">
        <v>171</v>
      </c>
      <c r="C718" t="s">
        <v>916</v>
      </c>
      <c r="D718" t="s">
        <v>1893</v>
      </c>
      <c r="E718" s="68">
        <v>1622238427.6599998</v>
      </c>
    </row>
    <row r="719" spans="1:5" ht="18" hidden="1">
      <c r="A719" s="67">
        <v>10</v>
      </c>
      <c r="B719" s="67" t="s">
        <v>171</v>
      </c>
      <c r="C719" t="s">
        <v>935</v>
      </c>
      <c r="D719" t="s">
        <v>1894</v>
      </c>
      <c r="E719" s="68">
        <v>73035144.390000015</v>
      </c>
    </row>
    <row r="720" spans="1:5" ht="18" hidden="1">
      <c r="A720" s="67">
        <v>10</v>
      </c>
      <c r="B720" s="67" t="s">
        <v>171</v>
      </c>
      <c r="C720" t="s">
        <v>925</v>
      </c>
      <c r="D720" t="s">
        <v>1895</v>
      </c>
      <c r="E720" s="68">
        <v>51141706.75</v>
      </c>
    </row>
    <row r="721" spans="1:5" ht="18" hidden="1">
      <c r="A721" s="67">
        <v>10</v>
      </c>
      <c r="B721" s="67" t="s">
        <v>171</v>
      </c>
      <c r="C721" t="s">
        <v>922</v>
      </c>
      <c r="D721" t="s">
        <v>1896</v>
      </c>
      <c r="E721" s="68">
        <v>125706255.97999997</v>
      </c>
    </row>
    <row r="722" spans="1:5" ht="18" hidden="1">
      <c r="A722" s="67">
        <v>10</v>
      </c>
      <c r="B722" s="67" t="s">
        <v>171</v>
      </c>
      <c r="C722" t="s">
        <v>924</v>
      </c>
      <c r="D722" t="s">
        <v>1897</v>
      </c>
      <c r="E722" s="68">
        <v>86754382.789999992</v>
      </c>
    </row>
    <row r="723" spans="1:5" ht="18" hidden="1">
      <c r="A723" s="67">
        <v>10</v>
      </c>
      <c r="B723" s="67" t="s">
        <v>171</v>
      </c>
      <c r="C723" t="s">
        <v>929</v>
      </c>
      <c r="D723" t="s">
        <v>1898</v>
      </c>
      <c r="E723" s="68">
        <v>65952822.370000005</v>
      </c>
    </row>
    <row r="724" spans="1:5" ht="18" hidden="1">
      <c r="A724" s="67">
        <v>10</v>
      </c>
      <c r="B724" s="67" t="s">
        <v>171</v>
      </c>
      <c r="C724" t="s">
        <v>931</v>
      </c>
      <c r="D724" t="s">
        <v>1899</v>
      </c>
      <c r="E724" s="68">
        <v>74221449</v>
      </c>
    </row>
    <row r="725" spans="1:5" ht="18" hidden="1">
      <c r="A725" s="67">
        <v>10</v>
      </c>
      <c r="B725" s="67" t="s">
        <v>171</v>
      </c>
      <c r="C725" t="s">
        <v>932</v>
      </c>
      <c r="D725" t="s">
        <v>1900</v>
      </c>
      <c r="E725" s="68">
        <v>94260117.810000002</v>
      </c>
    </row>
    <row r="726" spans="1:5" ht="18" hidden="1">
      <c r="A726" s="67">
        <v>10</v>
      </c>
      <c r="B726" s="67" t="s">
        <v>171</v>
      </c>
      <c r="C726" t="s">
        <v>920</v>
      </c>
      <c r="D726" t="s">
        <v>1901</v>
      </c>
      <c r="E726" s="68">
        <v>164342614.64999998</v>
      </c>
    </row>
    <row r="727" spans="1:5" ht="18" hidden="1">
      <c r="A727" s="67">
        <v>10</v>
      </c>
      <c r="B727" s="67" t="s">
        <v>171</v>
      </c>
      <c r="C727" t="s">
        <v>923</v>
      </c>
      <c r="D727" t="s">
        <v>1902</v>
      </c>
      <c r="E727" s="68">
        <v>53881028.199999996</v>
      </c>
    </row>
    <row r="728" spans="1:5" ht="18" hidden="1">
      <c r="A728" s="67">
        <v>10</v>
      </c>
      <c r="B728" s="67" t="s">
        <v>171</v>
      </c>
      <c r="C728" t="s">
        <v>934</v>
      </c>
      <c r="D728" t="s">
        <v>1903</v>
      </c>
      <c r="E728" s="68">
        <v>86204495.200000003</v>
      </c>
    </row>
    <row r="729" spans="1:5" ht="18" hidden="1">
      <c r="A729" s="67">
        <v>10</v>
      </c>
      <c r="B729" s="67" t="s">
        <v>171</v>
      </c>
      <c r="C729" t="s">
        <v>919</v>
      </c>
      <c r="D729" t="s">
        <v>1904</v>
      </c>
      <c r="E729" s="68">
        <v>285864824.30000001</v>
      </c>
    </row>
    <row r="730" spans="1:5" ht="18" hidden="1">
      <c r="A730" s="67">
        <v>10</v>
      </c>
      <c r="B730" s="67" t="s">
        <v>171</v>
      </c>
      <c r="C730" t="s">
        <v>921</v>
      </c>
      <c r="D730" t="s">
        <v>1905</v>
      </c>
      <c r="E730" s="68">
        <v>158812992.13999999</v>
      </c>
    </row>
    <row r="731" spans="1:5" ht="18" hidden="1">
      <c r="A731" s="67">
        <v>10</v>
      </c>
      <c r="B731" s="67" t="s">
        <v>171</v>
      </c>
      <c r="C731" t="s">
        <v>927</v>
      </c>
      <c r="D731" t="s">
        <v>1906</v>
      </c>
      <c r="E731" s="68">
        <v>43312345.850000001</v>
      </c>
    </row>
    <row r="732" spans="1:5" ht="18" hidden="1">
      <c r="A732" s="67">
        <v>10</v>
      </c>
      <c r="B732" s="67" t="s">
        <v>171</v>
      </c>
      <c r="C732" t="s">
        <v>933</v>
      </c>
      <c r="D732" t="s">
        <v>1907</v>
      </c>
      <c r="E732" s="68">
        <v>53118169.959999993</v>
      </c>
    </row>
    <row r="733" spans="1:5" ht="18" hidden="1">
      <c r="A733" s="67">
        <v>10</v>
      </c>
      <c r="B733" s="67" t="s">
        <v>171</v>
      </c>
      <c r="C733" t="s">
        <v>936</v>
      </c>
      <c r="D733" t="s">
        <v>1908</v>
      </c>
      <c r="E733" s="68">
        <v>57926057.620000005</v>
      </c>
    </row>
    <row r="734" spans="1:5" ht="18" hidden="1">
      <c r="A734" s="67">
        <v>10</v>
      </c>
      <c r="B734" s="67" t="s">
        <v>171</v>
      </c>
      <c r="C734" t="s">
        <v>926</v>
      </c>
      <c r="D734" t="s">
        <v>1909</v>
      </c>
      <c r="E734" s="68">
        <v>42683528.969999999</v>
      </c>
    </row>
    <row r="735" spans="1:5" ht="18" hidden="1">
      <c r="A735" s="67">
        <v>10</v>
      </c>
      <c r="B735" s="67" t="s">
        <v>171</v>
      </c>
      <c r="C735" t="s">
        <v>937</v>
      </c>
      <c r="D735" t="s">
        <v>1910</v>
      </c>
      <c r="E735" s="68">
        <v>57881418.480000004</v>
      </c>
    </row>
    <row r="736" spans="1:5" ht="18" hidden="1">
      <c r="A736" s="67">
        <v>10</v>
      </c>
      <c r="B736" s="67" t="s">
        <v>171</v>
      </c>
      <c r="C736" t="s">
        <v>928</v>
      </c>
      <c r="D736" t="s">
        <v>1911</v>
      </c>
      <c r="E736" s="68">
        <v>38793001.920000002</v>
      </c>
    </row>
    <row r="737" spans="1:5" ht="18" hidden="1">
      <c r="A737" s="67">
        <v>10</v>
      </c>
      <c r="B737" s="67" t="s">
        <v>171</v>
      </c>
      <c r="C737" t="s">
        <v>918</v>
      </c>
      <c r="D737" t="s">
        <v>1912</v>
      </c>
      <c r="E737" s="68">
        <v>359679469.32000005</v>
      </c>
    </row>
    <row r="738" spans="1:5" ht="18" hidden="1">
      <c r="A738" s="67">
        <v>10</v>
      </c>
      <c r="B738" s="67" t="s">
        <v>171</v>
      </c>
      <c r="C738" t="s">
        <v>917</v>
      </c>
      <c r="D738" t="s">
        <v>1913</v>
      </c>
      <c r="E738" s="68">
        <v>239725331.36999997</v>
      </c>
    </row>
    <row r="739" spans="1:5" ht="18" hidden="1">
      <c r="A739" s="67">
        <v>10</v>
      </c>
      <c r="B739" s="67" t="s">
        <v>171</v>
      </c>
      <c r="C739" t="s">
        <v>930</v>
      </c>
      <c r="D739" t="s">
        <v>1914</v>
      </c>
      <c r="E739" s="68">
        <v>40501942.489999995</v>
      </c>
    </row>
    <row r="740" spans="1:5" ht="18" hidden="1">
      <c r="A740" s="67">
        <v>10</v>
      </c>
      <c r="B740" s="67" t="s">
        <v>171</v>
      </c>
      <c r="C740" t="s">
        <v>938</v>
      </c>
      <c r="D740" t="s">
        <v>1915</v>
      </c>
      <c r="E740" s="68">
        <v>33389068.59</v>
      </c>
    </row>
    <row r="741" spans="1:5" ht="18" hidden="1">
      <c r="A741" s="67">
        <v>10</v>
      </c>
      <c r="B741" s="67" t="s">
        <v>171</v>
      </c>
      <c r="C741" t="s">
        <v>940</v>
      </c>
      <c r="D741" t="s">
        <v>1916</v>
      </c>
      <c r="E741" s="68">
        <v>35895834.399999999</v>
      </c>
    </row>
    <row r="742" spans="1:5" ht="18" hidden="1">
      <c r="A742" s="67">
        <v>10</v>
      </c>
      <c r="B742" s="67" t="s">
        <v>171</v>
      </c>
      <c r="C742" t="s">
        <v>939</v>
      </c>
      <c r="D742" t="s">
        <v>1917</v>
      </c>
      <c r="E742" s="68">
        <v>31166859.800000001</v>
      </c>
    </row>
    <row r="743" spans="1:5" ht="18" hidden="1">
      <c r="A743" s="69">
        <v>10</v>
      </c>
      <c r="B743" s="67" t="s">
        <v>171</v>
      </c>
      <c r="C743" t="s">
        <v>941</v>
      </c>
      <c r="D743" t="s">
        <v>1918</v>
      </c>
      <c r="E743" s="68">
        <v>31104601.040000003</v>
      </c>
    </row>
    <row r="744" spans="1:5" ht="18" hidden="1">
      <c r="A744" s="67">
        <v>11</v>
      </c>
      <c r="B744" s="67" t="s">
        <v>172</v>
      </c>
      <c r="C744" t="s">
        <v>942</v>
      </c>
      <c r="D744" t="s">
        <v>1919</v>
      </c>
      <c r="E744" s="68">
        <v>474367381.88</v>
      </c>
    </row>
    <row r="745" spans="1:5" ht="18" hidden="1">
      <c r="A745" s="67">
        <v>11</v>
      </c>
      <c r="B745" s="67" t="s">
        <v>172</v>
      </c>
      <c r="C745" t="s">
        <v>944</v>
      </c>
      <c r="D745" t="s">
        <v>1920</v>
      </c>
      <c r="E745" s="68">
        <v>73434367.109999985</v>
      </c>
    </row>
    <row r="746" spans="1:5" ht="18" hidden="1">
      <c r="A746" s="67">
        <v>11</v>
      </c>
      <c r="B746" s="67" t="s">
        <v>172</v>
      </c>
      <c r="C746" t="s">
        <v>943</v>
      </c>
      <c r="D746" t="s">
        <v>1921</v>
      </c>
      <c r="E746" s="68">
        <v>47659491.710000001</v>
      </c>
    </row>
    <row r="747" spans="1:5" ht="18" hidden="1">
      <c r="A747" s="67">
        <v>11</v>
      </c>
      <c r="B747" s="67" t="s">
        <v>172</v>
      </c>
      <c r="C747" t="s">
        <v>945</v>
      </c>
      <c r="D747" t="s">
        <v>1922</v>
      </c>
      <c r="E747" s="68">
        <v>90543168.889999986</v>
      </c>
    </row>
    <row r="748" spans="1:5" ht="18" hidden="1">
      <c r="A748" s="67">
        <v>11</v>
      </c>
      <c r="B748" s="67" t="s">
        <v>172</v>
      </c>
      <c r="C748" t="s">
        <v>949</v>
      </c>
      <c r="D748" t="s">
        <v>1923</v>
      </c>
      <c r="E748" s="68">
        <v>87763450.219999999</v>
      </c>
    </row>
    <row r="749" spans="1:5" ht="18" hidden="1">
      <c r="A749" s="67">
        <v>11</v>
      </c>
      <c r="B749" s="67" t="s">
        <v>172</v>
      </c>
      <c r="C749" t="s">
        <v>946</v>
      </c>
      <c r="D749" t="s">
        <v>1924</v>
      </c>
      <c r="E749" s="68">
        <v>63059263.370000005</v>
      </c>
    </row>
    <row r="750" spans="1:5" ht="18" hidden="1">
      <c r="A750" s="67">
        <v>11</v>
      </c>
      <c r="B750" s="67" t="s">
        <v>172</v>
      </c>
      <c r="C750" t="s">
        <v>947</v>
      </c>
      <c r="D750" t="s">
        <v>1925</v>
      </c>
      <c r="E750" s="68">
        <v>56866531.839999996</v>
      </c>
    </row>
    <row r="751" spans="1:5" ht="18" hidden="1">
      <c r="A751" s="67">
        <v>11</v>
      </c>
      <c r="B751" s="67" t="s">
        <v>172</v>
      </c>
      <c r="C751" t="s">
        <v>948</v>
      </c>
      <c r="D751" t="s">
        <v>1926</v>
      </c>
      <c r="E751" s="68">
        <v>73962882.340000004</v>
      </c>
    </row>
    <row r="752" spans="1:5" ht="18" hidden="1">
      <c r="A752" s="67">
        <v>11</v>
      </c>
      <c r="B752" s="67" t="s">
        <v>172</v>
      </c>
      <c r="C752" t="s">
        <v>950</v>
      </c>
      <c r="D752" t="s">
        <v>1927</v>
      </c>
      <c r="E752" s="68">
        <v>21482941.439999998</v>
      </c>
    </row>
    <row r="753" spans="1:5" ht="18" hidden="1">
      <c r="A753" s="67">
        <v>11</v>
      </c>
      <c r="B753" s="67" t="s">
        <v>173</v>
      </c>
      <c r="C753" t="s">
        <v>951</v>
      </c>
      <c r="D753" t="s">
        <v>1928</v>
      </c>
      <c r="E753" s="68">
        <v>570646720.93000007</v>
      </c>
    </row>
    <row r="754" spans="1:5" ht="18" hidden="1">
      <c r="A754" s="67">
        <v>11</v>
      </c>
      <c r="B754" s="67" t="s">
        <v>173</v>
      </c>
      <c r="C754" t="s">
        <v>960</v>
      </c>
      <c r="D754" t="s">
        <v>1929</v>
      </c>
      <c r="E754" s="68">
        <v>40991512.409999996</v>
      </c>
    </row>
    <row r="755" spans="1:5" ht="18" hidden="1">
      <c r="A755" s="67">
        <v>11</v>
      </c>
      <c r="B755" s="67" t="s">
        <v>173</v>
      </c>
      <c r="C755" t="s">
        <v>953</v>
      </c>
      <c r="D755" t="s">
        <v>1930</v>
      </c>
      <c r="E755" s="68">
        <v>84285935.599999994</v>
      </c>
    </row>
    <row r="756" spans="1:5" ht="18" hidden="1">
      <c r="A756" s="67">
        <v>11</v>
      </c>
      <c r="B756" s="67" t="s">
        <v>173</v>
      </c>
      <c r="C756" t="s">
        <v>956</v>
      </c>
      <c r="D756" t="s">
        <v>1931</v>
      </c>
      <c r="E756" s="68">
        <v>54153397.899999999</v>
      </c>
    </row>
    <row r="757" spans="1:5" ht="18" hidden="1">
      <c r="A757" s="67">
        <v>11</v>
      </c>
      <c r="B757" s="67" t="s">
        <v>173</v>
      </c>
      <c r="C757" t="s">
        <v>958</v>
      </c>
      <c r="D757" t="s">
        <v>1932</v>
      </c>
      <c r="E757" s="68">
        <v>47905760.030000001</v>
      </c>
    </row>
    <row r="758" spans="1:5" ht="18" hidden="1">
      <c r="A758" s="67">
        <v>11</v>
      </c>
      <c r="B758" s="67" t="s">
        <v>173</v>
      </c>
      <c r="C758" t="s">
        <v>952</v>
      </c>
      <c r="D758" t="s">
        <v>1933</v>
      </c>
      <c r="E758" s="68">
        <v>142726837.54999998</v>
      </c>
    </row>
    <row r="759" spans="1:5" ht="18" hidden="1">
      <c r="A759" s="67">
        <v>11</v>
      </c>
      <c r="B759" s="67" t="s">
        <v>173</v>
      </c>
      <c r="C759" t="s">
        <v>961</v>
      </c>
      <c r="D759" t="s">
        <v>1934</v>
      </c>
      <c r="E759" s="68">
        <v>41742344.269999996</v>
      </c>
    </row>
    <row r="760" spans="1:5" ht="18" hidden="1">
      <c r="A760" s="67">
        <v>11</v>
      </c>
      <c r="B760" s="67" t="s">
        <v>173</v>
      </c>
      <c r="C760" t="s">
        <v>959</v>
      </c>
      <c r="D760" t="s">
        <v>1935</v>
      </c>
      <c r="E760" s="68">
        <v>67836439.49000001</v>
      </c>
    </row>
    <row r="761" spans="1:5" ht="18" hidden="1">
      <c r="A761" s="67">
        <v>11</v>
      </c>
      <c r="B761" s="67" t="s">
        <v>173</v>
      </c>
      <c r="C761" t="s">
        <v>957</v>
      </c>
      <c r="D761" t="s">
        <v>1936</v>
      </c>
      <c r="E761" s="68">
        <v>52133138.609999999</v>
      </c>
    </row>
    <row r="762" spans="1:5" ht="18" hidden="1">
      <c r="A762" s="67">
        <v>11</v>
      </c>
      <c r="B762" s="67" t="s">
        <v>173</v>
      </c>
      <c r="C762" t="s">
        <v>954</v>
      </c>
      <c r="D762" t="s">
        <v>1937</v>
      </c>
      <c r="E762" s="68">
        <v>83852931.700000003</v>
      </c>
    </row>
    <row r="763" spans="1:5" ht="18" hidden="1">
      <c r="A763" s="67">
        <v>11</v>
      </c>
      <c r="B763" s="67" t="s">
        <v>173</v>
      </c>
      <c r="C763" t="s">
        <v>955</v>
      </c>
      <c r="D763" t="s">
        <v>1938</v>
      </c>
      <c r="E763" s="68">
        <v>40602538.170000002</v>
      </c>
    </row>
    <row r="764" spans="1:5" ht="18" hidden="1">
      <c r="A764" s="67">
        <v>11</v>
      </c>
      <c r="B764" s="67" t="s">
        <v>174</v>
      </c>
      <c r="C764" t="s">
        <v>962</v>
      </c>
      <c r="D764" t="s">
        <v>1939</v>
      </c>
      <c r="E764" s="68">
        <v>1108107120.8500001</v>
      </c>
    </row>
    <row r="765" spans="1:5" ht="18" hidden="1">
      <c r="A765" s="67">
        <v>11</v>
      </c>
      <c r="B765" s="67" t="s">
        <v>174</v>
      </c>
      <c r="C765" t="s">
        <v>977</v>
      </c>
      <c r="D765" t="s">
        <v>1940</v>
      </c>
      <c r="E765" s="68">
        <v>60167087.289999999</v>
      </c>
    </row>
    <row r="766" spans="1:5" ht="18" hidden="1">
      <c r="A766" s="67">
        <v>11</v>
      </c>
      <c r="B766" s="67" t="s">
        <v>174</v>
      </c>
      <c r="C766" t="s">
        <v>981</v>
      </c>
      <c r="D766" t="s">
        <v>1941</v>
      </c>
      <c r="E766" s="68">
        <v>75225263.450000003</v>
      </c>
    </row>
    <row r="767" spans="1:5" ht="18" hidden="1">
      <c r="A767" s="67">
        <v>11</v>
      </c>
      <c r="B767" s="67" t="s">
        <v>174</v>
      </c>
      <c r="C767" t="s">
        <v>967</v>
      </c>
      <c r="D767" t="s">
        <v>1942</v>
      </c>
      <c r="E767" s="68">
        <v>105199991.40000001</v>
      </c>
    </row>
    <row r="768" spans="1:5" ht="18" hidden="1">
      <c r="A768" s="67">
        <v>11</v>
      </c>
      <c r="B768" s="67" t="s">
        <v>174</v>
      </c>
      <c r="C768" t="s">
        <v>980</v>
      </c>
      <c r="D768" t="s">
        <v>1943</v>
      </c>
      <c r="E768" s="68">
        <v>51278807.230000004</v>
      </c>
    </row>
    <row r="769" spans="1:5" ht="18" hidden="1">
      <c r="A769" s="67">
        <v>11</v>
      </c>
      <c r="B769" s="67" t="s">
        <v>174</v>
      </c>
      <c r="C769" t="s">
        <v>969</v>
      </c>
      <c r="D769" t="s">
        <v>1944</v>
      </c>
      <c r="E769" s="68">
        <v>68656843.599999994</v>
      </c>
    </row>
    <row r="770" spans="1:5" ht="18" hidden="1">
      <c r="A770" s="67">
        <v>11</v>
      </c>
      <c r="B770" s="67" t="s">
        <v>174</v>
      </c>
      <c r="C770" t="s">
        <v>968</v>
      </c>
      <c r="D770" t="s">
        <v>1945</v>
      </c>
      <c r="E770" s="68">
        <v>87213333.849999994</v>
      </c>
    </row>
    <row r="771" spans="1:5" ht="18" hidden="1">
      <c r="A771" s="67">
        <v>11</v>
      </c>
      <c r="B771" s="67" t="s">
        <v>174</v>
      </c>
      <c r="C771" t="s">
        <v>964</v>
      </c>
      <c r="D771" t="s">
        <v>1946</v>
      </c>
      <c r="E771" s="68">
        <v>249421996.93000001</v>
      </c>
    </row>
    <row r="772" spans="1:5" ht="18" hidden="1">
      <c r="A772" s="67">
        <v>11</v>
      </c>
      <c r="B772" s="67" t="s">
        <v>174</v>
      </c>
      <c r="C772" t="s">
        <v>963</v>
      </c>
      <c r="D772" t="s">
        <v>1947</v>
      </c>
      <c r="E772" s="68">
        <v>309105206.66999996</v>
      </c>
    </row>
    <row r="773" spans="1:5" ht="18" hidden="1">
      <c r="A773" s="67">
        <v>11</v>
      </c>
      <c r="B773" s="67" t="s">
        <v>174</v>
      </c>
      <c r="C773" t="s">
        <v>975</v>
      </c>
      <c r="D773" t="s">
        <v>1948</v>
      </c>
      <c r="E773" s="68">
        <v>67637294.060000002</v>
      </c>
    </row>
    <row r="774" spans="1:5" ht="18" hidden="1">
      <c r="A774" s="67">
        <v>11</v>
      </c>
      <c r="B774" s="67" t="s">
        <v>174</v>
      </c>
      <c r="C774" t="s">
        <v>970</v>
      </c>
      <c r="D774" t="s">
        <v>1949</v>
      </c>
      <c r="E774" s="68">
        <v>79079172.900000006</v>
      </c>
    </row>
    <row r="775" spans="1:5" ht="18" hidden="1">
      <c r="A775" s="67">
        <v>11</v>
      </c>
      <c r="B775" s="67" t="s">
        <v>174</v>
      </c>
      <c r="C775" t="s">
        <v>966</v>
      </c>
      <c r="D775" t="s">
        <v>1950</v>
      </c>
      <c r="E775" s="68">
        <v>98003543.76000002</v>
      </c>
    </row>
    <row r="776" spans="1:5" ht="18" hidden="1">
      <c r="A776" s="67">
        <v>11</v>
      </c>
      <c r="B776" s="67" t="s">
        <v>174</v>
      </c>
      <c r="C776" t="s">
        <v>971</v>
      </c>
      <c r="D776" t="s">
        <v>1951</v>
      </c>
      <c r="E776" s="68">
        <v>74654308.640000001</v>
      </c>
    </row>
    <row r="777" spans="1:5" ht="18" hidden="1">
      <c r="A777" s="67">
        <v>11</v>
      </c>
      <c r="B777" s="67" t="s">
        <v>174</v>
      </c>
      <c r="C777" t="s">
        <v>965</v>
      </c>
      <c r="D777" t="s">
        <v>1952</v>
      </c>
      <c r="E777" s="68">
        <v>248277166.64000005</v>
      </c>
    </row>
    <row r="778" spans="1:5" ht="18" hidden="1">
      <c r="A778" s="67">
        <v>11</v>
      </c>
      <c r="B778" s="67" t="s">
        <v>174</v>
      </c>
      <c r="C778" t="s">
        <v>972</v>
      </c>
      <c r="D778" t="s">
        <v>1953</v>
      </c>
      <c r="E778" s="68">
        <v>59157578.230000004</v>
      </c>
    </row>
    <row r="779" spans="1:5" ht="18" hidden="1">
      <c r="A779" s="67">
        <v>11</v>
      </c>
      <c r="B779" s="67" t="s">
        <v>174</v>
      </c>
      <c r="C779" t="s">
        <v>982</v>
      </c>
      <c r="D779" t="s">
        <v>1954</v>
      </c>
      <c r="E779" s="68">
        <v>77982807.020000011</v>
      </c>
    </row>
    <row r="780" spans="1:5" ht="18" hidden="1">
      <c r="A780" s="67">
        <v>11</v>
      </c>
      <c r="B780" s="67" t="s">
        <v>174</v>
      </c>
      <c r="C780" t="s">
        <v>976</v>
      </c>
      <c r="D780" t="s">
        <v>1955</v>
      </c>
      <c r="E780" s="68">
        <v>54547136.719999999</v>
      </c>
    </row>
    <row r="781" spans="1:5" ht="18" hidden="1">
      <c r="A781" s="67">
        <v>11</v>
      </c>
      <c r="B781" s="67" t="s">
        <v>174</v>
      </c>
      <c r="C781" t="s">
        <v>983</v>
      </c>
      <c r="D781" t="s">
        <v>1956</v>
      </c>
      <c r="E781" s="68">
        <v>40211743</v>
      </c>
    </row>
    <row r="782" spans="1:5" ht="18" hidden="1">
      <c r="A782" s="67">
        <v>11</v>
      </c>
      <c r="B782" s="67" t="s">
        <v>174</v>
      </c>
      <c r="C782" t="s">
        <v>973</v>
      </c>
      <c r="D782" t="s">
        <v>1957</v>
      </c>
      <c r="E782" s="68">
        <v>44993846.5</v>
      </c>
    </row>
    <row r="783" spans="1:5" ht="18" hidden="1">
      <c r="A783" s="67">
        <v>11</v>
      </c>
      <c r="B783" s="67" t="s">
        <v>174</v>
      </c>
      <c r="C783" t="s">
        <v>974</v>
      </c>
      <c r="D783" t="s">
        <v>1804</v>
      </c>
      <c r="E783" s="68">
        <v>43617849.129999995</v>
      </c>
    </row>
    <row r="784" spans="1:5" ht="18" hidden="1">
      <c r="A784" s="67">
        <v>11</v>
      </c>
      <c r="B784" s="67" t="s">
        <v>174</v>
      </c>
      <c r="C784" t="s">
        <v>979</v>
      </c>
      <c r="D784" t="s">
        <v>1958</v>
      </c>
      <c r="E784" s="68">
        <v>33363125.030000001</v>
      </c>
    </row>
    <row r="785" spans="1:5" ht="18" hidden="1">
      <c r="A785" s="67">
        <v>11</v>
      </c>
      <c r="B785" s="67" t="s">
        <v>174</v>
      </c>
      <c r="C785" t="s">
        <v>984</v>
      </c>
      <c r="D785" t="s">
        <v>1959</v>
      </c>
      <c r="E785" s="68">
        <v>26971260.149999999</v>
      </c>
    </row>
    <row r="786" spans="1:5" ht="18" hidden="1">
      <c r="A786" s="67">
        <v>11</v>
      </c>
      <c r="B786" s="67" t="s">
        <v>174</v>
      </c>
      <c r="C786" t="s">
        <v>978</v>
      </c>
      <c r="D786" t="s">
        <v>1960</v>
      </c>
      <c r="E786" s="68">
        <v>43276040.640000008</v>
      </c>
    </row>
    <row r="787" spans="1:5" ht="18" hidden="1">
      <c r="A787" s="67">
        <v>11</v>
      </c>
      <c r="B787" s="67" t="s">
        <v>175</v>
      </c>
      <c r="C787" t="s">
        <v>985</v>
      </c>
      <c r="D787" t="s">
        <v>1961</v>
      </c>
      <c r="E787" s="68">
        <v>273962157.80999994</v>
      </c>
    </row>
    <row r="788" spans="1:5" ht="18" hidden="1">
      <c r="A788" s="67">
        <v>11</v>
      </c>
      <c r="B788" s="67" t="s">
        <v>175</v>
      </c>
      <c r="C788" t="s">
        <v>986</v>
      </c>
      <c r="D788" t="s">
        <v>1962</v>
      </c>
      <c r="E788" s="68">
        <v>239720917.24000001</v>
      </c>
    </row>
    <row r="789" spans="1:5" ht="18" hidden="1">
      <c r="A789" s="67">
        <v>11</v>
      </c>
      <c r="B789" s="67" t="s">
        <v>175</v>
      </c>
      <c r="C789" t="s">
        <v>988</v>
      </c>
      <c r="D789" t="s">
        <v>1963</v>
      </c>
      <c r="E789" s="68">
        <v>42204320.810000002</v>
      </c>
    </row>
    <row r="790" spans="1:5" ht="18" hidden="1">
      <c r="A790" s="67">
        <v>11</v>
      </c>
      <c r="B790" s="67" t="s">
        <v>175</v>
      </c>
      <c r="C790" t="s">
        <v>987</v>
      </c>
      <c r="D790" t="s">
        <v>1964</v>
      </c>
      <c r="E790" s="68">
        <v>41451607.949999996</v>
      </c>
    </row>
    <row r="791" spans="1:5" ht="18" hidden="1">
      <c r="A791" s="67">
        <v>11</v>
      </c>
      <c r="B791" s="67" t="s">
        <v>175</v>
      </c>
      <c r="C791" t="s">
        <v>990</v>
      </c>
      <c r="D791" t="s">
        <v>1965</v>
      </c>
      <c r="E791" s="68">
        <v>51962782.049999997</v>
      </c>
    </row>
    <row r="792" spans="1:5" ht="18" hidden="1">
      <c r="A792" s="67">
        <v>11</v>
      </c>
      <c r="B792" s="67" t="s">
        <v>175</v>
      </c>
      <c r="C792" t="s">
        <v>993</v>
      </c>
      <c r="D792" t="s">
        <v>1406</v>
      </c>
      <c r="E792" s="68">
        <v>29940710.449999999</v>
      </c>
    </row>
    <row r="793" spans="1:5" ht="18" hidden="1">
      <c r="A793" s="67">
        <v>11</v>
      </c>
      <c r="B793" s="67" t="s">
        <v>175</v>
      </c>
      <c r="C793" t="s">
        <v>989</v>
      </c>
      <c r="D793" t="s">
        <v>1966</v>
      </c>
      <c r="E793" s="68">
        <v>54828873.149999999</v>
      </c>
    </row>
    <row r="794" spans="1:5" ht="18" hidden="1">
      <c r="A794" s="67">
        <v>11</v>
      </c>
      <c r="B794" s="67" t="s">
        <v>175</v>
      </c>
      <c r="C794" t="s">
        <v>991</v>
      </c>
      <c r="D794" t="s">
        <v>1967</v>
      </c>
      <c r="E794" s="68">
        <v>48714295.879999995</v>
      </c>
    </row>
    <row r="795" spans="1:5" ht="18" hidden="1">
      <c r="A795" s="67">
        <v>11</v>
      </c>
      <c r="B795" s="67" t="s">
        <v>175</v>
      </c>
      <c r="C795" t="s">
        <v>992</v>
      </c>
      <c r="D795" t="s">
        <v>1968</v>
      </c>
      <c r="E795" s="68">
        <v>56112357</v>
      </c>
    </row>
    <row r="796" spans="1:5" ht="18" hidden="1">
      <c r="A796" s="67">
        <v>11</v>
      </c>
      <c r="B796" s="67" t="s">
        <v>176</v>
      </c>
      <c r="C796" t="s">
        <v>994</v>
      </c>
      <c r="D796" t="s">
        <v>1969</v>
      </c>
      <c r="E796" s="68">
        <v>984744784.81000018</v>
      </c>
    </row>
    <row r="797" spans="1:5" ht="18" hidden="1">
      <c r="A797" s="67">
        <v>11</v>
      </c>
      <c r="B797" s="67" t="s">
        <v>176</v>
      </c>
      <c r="C797" t="s">
        <v>995</v>
      </c>
      <c r="D797" t="s">
        <v>1970</v>
      </c>
      <c r="E797" s="68">
        <v>132046372.84</v>
      </c>
    </row>
    <row r="798" spans="1:5" ht="18" hidden="1">
      <c r="A798" s="67">
        <v>11</v>
      </c>
      <c r="B798" s="67" t="s">
        <v>176</v>
      </c>
      <c r="C798" t="s">
        <v>996</v>
      </c>
      <c r="D798" t="s">
        <v>1971</v>
      </c>
      <c r="E798" s="68">
        <v>137528001.46000001</v>
      </c>
    </row>
    <row r="799" spans="1:5" ht="18" hidden="1">
      <c r="A799" s="67">
        <v>11</v>
      </c>
      <c r="B799" s="67" t="s">
        <v>176</v>
      </c>
      <c r="C799" t="s">
        <v>997</v>
      </c>
      <c r="D799" t="s">
        <v>1972</v>
      </c>
      <c r="E799" s="68">
        <v>56085917.270000003</v>
      </c>
    </row>
    <row r="800" spans="1:5" ht="18" hidden="1">
      <c r="A800" s="67">
        <v>11</v>
      </c>
      <c r="B800" s="67" t="s">
        <v>177</v>
      </c>
      <c r="C800" t="s">
        <v>998</v>
      </c>
      <c r="D800" t="s">
        <v>1973</v>
      </c>
      <c r="E800" s="68">
        <v>342483805.12</v>
      </c>
    </row>
    <row r="801" spans="1:5" ht="18" hidden="1">
      <c r="A801" s="67">
        <v>11</v>
      </c>
      <c r="B801" s="67" t="s">
        <v>177</v>
      </c>
      <c r="C801" t="s">
        <v>1001</v>
      </c>
      <c r="D801" t="s">
        <v>1974</v>
      </c>
      <c r="E801" s="68">
        <v>37770859.380000003</v>
      </c>
    </row>
    <row r="802" spans="1:5" ht="18" hidden="1">
      <c r="A802" s="67">
        <v>11</v>
      </c>
      <c r="B802" s="67" t="s">
        <v>177</v>
      </c>
      <c r="C802" t="s">
        <v>1000</v>
      </c>
      <c r="D802" t="s">
        <v>1975</v>
      </c>
      <c r="E802" s="68">
        <v>42591683.619999997</v>
      </c>
    </row>
    <row r="803" spans="1:5" ht="18" hidden="1">
      <c r="A803" s="67">
        <v>11</v>
      </c>
      <c r="B803" s="67" t="s">
        <v>177</v>
      </c>
      <c r="C803" t="s">
        <v>999</v>
      </c>
      <c r="D803" t="s">
        <v>1976</v>
      </c>
      <c r="E803" s="68">
        <v>55092459.729999997</v>
      </c>
    </row>
    <row r="804" spans="1:5" ht="18" hidden="1">
      <c r="A804" s="67">
        <v>11</v>
      </c>
      <c r="B804" s="67" t="s">
        <v>177</v>
      </c>
      <c r="C804" t="s">
        <v>1002</v>
      </c>
      <c r="D804" t="s">
        <v>1977</v>
      </c>
      <c r="E804" s="68">
        <v>33272537.990000002</v>
      </c>
    </row>
    <row r="805" spans="1:5" ht="18" hidden="1">
      <c r="A805" s="67">
        <v>11</v>
      </c>
      <c r="B805" s="67" t="s">
        <v>178</v>
      </c>
      <c r="C805" t="s">
        <v>1023</v>
      </c>
      <c r="D805" t="s">
        <v>1978</v>
      </c>
      <c r="E805" s="68">
        <v>14108859.98</v>
      </c>
    </row>
    <row r="806" spans="1:5" ht="18" hidden="1">
      <c r="A806" s="67">
        <v>11</v>
      </c>
      <c r="B806" s="67" t="s">
        <v>178</v>
      </c>
      <c r="C806" t="s">
        <v>1003</v>
      </c>
      <c r="D806" t="s">
        <v>1979</v>
      </c>
      <c r="E806" s="68">
        <v>1132643066.1800003</v>
      </c>
    </row>
    <row r="807" spans="1:5" ht="18" hidden="1">
      <c r="A807" s="67">
        <v>11</v>
      </c>
      <c r="B807" s="67" t="s">
        <v>178</v>
      </c>
      <c r="C807" t="s">
        <v>1004</v>
      </c>
      <c r="D807" t="s">
        <v>1980</v>
      </c>
      <c r="E807" s="68">
        <v>252953191.31000006</v>
      </c>
    </row>
    <row r="808" spans="1:5" ht="18" hidden="1">
      <c r="A808" s="67">
        <v>11</v>
      </c>
      <c r="B808" s="67" t="s">
        <v>178</v>
      </c>
      <c r="C808" t="s">
        <v>1005</v>
      </c>
      <c r="D808" t="s">
        <v>1981</v>
      </c>
      <c r="E808" s="68">
        <v>189669056.82999998</v>
      </c>
    </row>
    <row r="809" spans="1:5" ht="18" hidden="1">
      <c r="A809" s="67">
        <v>11</v>
      </c>
      <c r="B809" s="67" t="s">
        <v>178</v>
      </c>
      <c r="C809" t="s">
        <v>1014</v>
      </c>
      <c r="D809" t="s">
        <v>1982</v>
      </c>
      <c r="E809" s="68">
        <v>54744485.000000015</v>
      </c>
    </row>
    <row r="810" spans="1:5" ht="18" hidden="1">
      <c r="A810" s="67">
        <v>11</v>
      </c>
      <c r="B810" s="67" t="s">
        <v>178</v>
      </c>
      <c r="C810" t="s">
        <v>1010</v>
      </c>
      <c r="D810" t="s">
        <v>1983</v>
      </c>
      <c r="E810" s="68">
        <v>59780006.510000005</v>
      </c>
    </row>
    <row r="811" spans="1:5" ht="18" hidden="1">
      <c r="A811" s="67">
        <v>11</v>
      </c>
      <c r="B811" s="67" t="s">
        <v>178</v>
      </c>
      <c r="C811" t="s">
        <v>1006</v>
      </c>
      <c r="D811" t="s">
        <v>1984</v>
      </c>
      <c r="E811" s="68">
        <v>105923781.06999999</v>
      </c>
    </row>
    <row r="812" spans="1:5" ht="18" hidden="1">
      <c r="A812" s="67">
        <v>11</v>
      </c>
      <c r="B812" s="67" t="s">
        <v>178</v>
      </c>
      <c r="C812" t="s">
        <v>1016</v>
      </c>
      <c r="D812" t="s">
        <v>1985</v>
      </c>
      <c r="E812" s="68">
        <v>67637669.74000001</v>
      </c>
    </row>
    <row r="813" spans="1:5" ht="18" hidden="1">
      <c r="A813" s="67">
        <v>11</v>
      </c>
      <c r="B813" s="67" t="s">
        <v>178</v>
      </c>
      <c r="C813" t="s">
        <v>1011</v>
      </c>
      <c r="D813" t="s">
        <v>1986</v>
      </c>
      <c r="E813" s="68">
        <v>72217027.899999991</v>
      </c>
    </row>
    <row r="814" spans="1:5" ht="18" hidden="1">
      <c r="A814" s="67">
        <v>11</v>
      </c>
      <c r="B814" s="67" t="s">
        <v>178</v>
      </c>
      <c r="C814" t="s">
        <v>1017</v>
      </c>
      <c r="D814" t="s">
        <v>1987</v>
      </c>
      <c r="E814" s="68">
        <v>56445020.799999997</v>
      </c>
    </row>
    <row r="815" spans="1:5" ht="18" hidden="1">
      <c r="A815" s="67">
        <v>11</v>
      </c>
      <c r="B815" s="67" t="s">
        <v>178</v>
      </c>
      <c r="C815" t="s">
        <v>1019</v>
      </c>
      <c r="D815" t="s">
        <v>1988</v>
      </c>
      <c r="E815" s="68">
        <v>53421200.520000003</v>
      </c>
    </row>
    <row r="816" spans="1:5" ht="18" hidden="1">
      <c r="A816" s="67">
        <v>11</v>
      </c>
      <c r="B816" s="67" t="s">
        <v>178</v>
      </c>
      <c r="C816" t="s">
        <v>1015</v>
      </c>
      <c r="D816" t="s">
        <v>1989</v>
      </c>
      <c r="E816" s="68">
        <v>63550807.339999996</v>
      </c>
    </row>
    <row r="817" spans="1:5" ht="18" hidden="1">
      <c r="A817" s="67">
        <v>11</v>
      </c>
      <c r="B817" s="67" t="s">
        <v>178</v>
      </c>
      <c r="C817" t="s">
        <v>1008</v>
      </c>
      <c r="D817" t="s">
        <v>1990</v>
      </c>
      <c r="E817" s="68">
        <v>106212661.15000001</v>
      </c>
    </row>
    <row r="818" spans="1:5" ht="18" hidden="1">
      <c r="A818" s="67">
        <v>11</v>
      </c>
      <c r="B818" s="67" t="s">
        <v>178</v>
      </c>
      <c r="C818" t="s">
        <v>1018</v>
      </c>
      <c r="D818" t="s">
        <v>1991</v>
      </c>
      <c r="E818" s="68">
        <v>57268825.629999995</v>
      </c>
    </row>
    <row r="819" spans="1:5" ht="18" hidden="1">
      <c r="A819" s="67">
        <v>11</v>
      </c>
      <c r="B819" s="67" t="s">
        <v>178</v>
      </c>
      <c r="C819" t="s">
        <v>1012</v>
      </c>
      <c r="D819" t="s">
        <v>1992</v>
      </c>
      <c r="E819" s="68">
        <v>67659229.900000006</v>
      </c>
    </row>
    <row r="820" spans="1:5" ht="18" hidden="1">
      <c r="A820" s="67">
        <v>11</v>
      </c>
      <c r="B820" s="67" t="s">
        <v>178</v>
      </c>
      <c r="C820" t="s">
        <v>1020</v>
      </c>
      <c r="D820" t="s">
        <v>1993</v>
      </c>
      <c r="E820" s="68">
        <v>82838594.330000013</v>
      </c>
    </row>
    <row r="821" spans="1:5" ht="18" hidden="1">
      <c r="A821" s="67">
        <v>11</v>
      </c>
      <c r="B821" s="67" t="s">
        <v>178</v>
      </c>
      <c r="C821" t="s">
        <v>1021</v>
      </c>
      <c r="D821" t="s">
        <v>1994</v>
      </c>
      <c r="E821" s="68">
        <v>71665863.120000005</v>
      </c>
    </row>
    <row r="822" spans="1:5" ht="18" hidden="1">
      <c r="A822" s="67">
        <v>11</v>
      </c>
      <c r="B822" s="67" t="s">
        <v>178</v>
      </c>
      <c r="C822" t="s">
        <v>1013</v>
      </c>
      <c r="D822" t="s">
        <v>1995</v>
      </c>
      <c r="E822" s="68">
        <v>57900155.030000001</v>
      </c>
    </row>
    <row r="823" spans="1:5" ht="18" hidden="1">
      <c r="A823" s="67">
        <v>11</v>
      </c>
      <c r="B823" s="67" t="s">
        <v>178</v>
      </c>
      <c r="C823" t="s">
        <v>1009</v>
      </c>
      <c r="D823" t="s">
        <v>1996</v>
      </c>
      <c r="E823" s="68">
        <v>126211433.25000001</v>
      </c>
    </row>
    <row r="824" spans="1:5" ht="18" hidden="1">
      <c r="A824" s="67">
        <v>11</v>
      </c>
      <c r="B824" s="67" t="s">
        <v>178</v>
      </c>
      <c r="C824" t="s">
        <v>1022</v>
      </c>
      <c r="D824" t="s">
        <v>1997</v>
      </c>
      <c r="E824" s="68">
        <v>46657538.640000001</v>
      </c>
    </row>
    <row r="825" spans="1:5" ht="18" hidden="1">
      <c r="A825" s="69">
        <v>11</v>
      </c>
      <c r="B825" s="67" t="s">
        <v>178</v>
      </c>
      <c r="C825" t="s">
        <v>1007</v>
      </c>
      <c r="D825" t="s">
        <v>1998</v>
      </c>
      <c r="E825" s="68">
        <v>129419836.02000003</v>
      </c>
    </row>
    <row r="826" spans="1:5" ht="18" hidden="1">
      <c r="A826" s="67">
        <v>12</v>
      </c>
      <c r="B826" s="67" t="s">
        <v>179</v>
      </c>
      <c r="C826" t="s">
        <v>1024</v>
      </c>
      <c r="D826" t="s">
        <v>1999</v>
      </c>
      <c r="E826" s="68">
        <v>799367509.21000004</v>
      </c>
    </row>
    <row r="827" spans="1:5" ht="18" hidden="1">
      <c r="A827" s="67">
        <v>12</v>
      </c>
      <c r="B827" s="67" t="s">
        <v>179</v>
      </c>
      <c r="C827" t="s">
        <v>1026</v>
      </c>
      <c r="D827" t="s">
        <v>2000</v>
      </c>
      <c r="E827" s="68">
        <v>118558868.72999999</v>
      </c>
    </row>
    <row r="828" spans="1:5" ht="18" hidden="1">
      <c r="A828" s="67">
        <v>12</v>
      </c>
      <c r="B828" s="67" t="s">
        <v>179</v>
      </c>
      <c r="C828" t="s">
        <v>1027</v>
      </c>
      <c r="D828" t="s">
        <v>2001</v>
      </c>
      <c r="E828" s="68">
        <v>109802958.07000002</v>
      </c>
    </row>
    <row r="829" spans="1:5" ht="18" hidden="1">
      <c r="A829" s="67">
        <v>12</v>
      </c>
      <c r="B829" s="67" t="s">
        <v>179</v>
      </c>
      <c r="C829" t="s">
        <v>1029</v>
      </c>
      <c r="D829" t="s">
        <v>2002</v>
      </c>
      <c r="E829" s="68">
        <v>69541381.939999983</v>
      </c>
    </row>
    <row r="830" spans="1:5" ht="18" hidden="1">
      <c r="A830" s="67">
        <v>12</v>
      </c>
      <c r="B830" s="67" t="s">
        <v>179</v>
      </c>
      <c r="C830" t="s">
        <v>1032</v>
      </c>
      <c r="D830" t="s">
        <v>2003</v>
      </c>
      <c r="E830" s="68">
        <v>60323845.140000001</v>
      </c>
    </row>
    <row r="831" spans="1:5" ht="18" hidden="1">
      <c r="A831" s="67">
        <v>12</v>
      </c>
      <c r="B831" s="67" t="s">
        <v>179</v>
      </c>
      <c r="C831" t="s">
        <v>1025</v>
      </c>
      <c r="D831" t="s">
        <v>2004</v>
      </c>
      <c r="E831" s="68">
        <v>141831559.92000002</v>
      </c>
    </row>
    <row r="832" spans="1:5" ht="18" hidden="1">
      <c r="A832" s="67">
        <v>12</v>
      </c>
      <c r="B832" s="67" t="s">
        <v>179</v>
      </c>
      <c r="C832" t="s">
        <v>1031</v>
      </c>
      <c r="D832" t="s">
        <v>2005</v>
      </c>
      <c r="E832" s="68">
        <v>66027208.980000004</v>
      </c>
    </row>
    <row r="833" spans="1:5" ht="18" hidden="1">
      <c r="A833" s="67">
        <v>12</v>
      </c>
      <c r="B833" s="67" t="s">
        <v>179</v>
      </c>
      <c r="C833" t="s">
        <v>1028</v>
      </c>
      <c r="D833" t="s">
        <v>2006</v>
      </c>
      <c r="E833" s="68">
        <v>77247698.969999999</v>
      </c>
    </row>
    <row r="834" spans="1:5" ht="18" hidden="1">
      <c r="A834" s="67">
        <v>12</v>
      </c>
      <c r="B834" s="67" t="s">
        <v>179</v>
      </c>
      <c r="C834" t="s">
        <v>1030</v>
      </c>
      <c r="D834" t="s">
        <v>2007</v>
      </c>
      <c r="E834" s="68">
        <v>63914937.939999998</v>
      </c>
    </row>
    <row r="835" spans="1:5" ht="18" hidden="1">
      <c r="A835" s="67">
        <v>12</v>
      </c>
      <c r="B835" s="67" t="s">
        <v>179</v>
      </c>
      <c r="C835" t="s">
        <v>1033</v>
      </c>
      <c r="D835" t="s">
        <v>2008</v>
      </c>
      <c r="E835" s="68">
        <v>33901592.780000001</v>
      </c>
    </row>
    <row r="836" spans="1:5" ht="18" hidden="1">
      <c r="A836" s="67">
        <v>12</v>
      </c>
      <c r="B836" s="67" t="s">
        <v>180</v>
      </c>
      <c r="C836" t="s">
        <v>1034</v>
      </c>
      <c r="D836" t="s">
        <v>2009</v>
      </c>
      <c r="E836" s="68">
        <v>570206101.42000008</v>
      </c>
    </row>
    <row r="837" spans="1:5" ht="18" hidden="1">
      <c r="A837" s="67">
        <v>12</v>
      </c>
      <c r="B837" s="67" t="s">
        <v>180</v>
      </c>
      <c r="C837" t="s">
        <v>1035</v>
      </c>
      <c r="D837" t="s">
        <v>2010</v>
      </c>
      <c r="E837" s="68">
        <v>334471584.56</v>
      </c>
    </row>
    <row r="838" spans="1:5" ht="18" hidden="1">
      <c r="A838" s="67">
        <v>12</v>
      </c>
      <c r="B838" s="67" t="s">
        <v>180</v>
      </c>
      <c r="C838" t="s">
        <v>1036</v>
      </c>
      <c r="D838" t="s">
        <v>2011</v>
      </c>
      <c r="E838" s="68">
        <v>126412263.28</v>
      </c>
    </row>
    <row r="839" spans="1:5" ht="18" hidden="1">
      <c r="A839" s="67">
        <v>12</v>
      </c>
      <c r="B839" s="67" t="s">
        <v>180</v>
      </c>
      <c r="C839" t="s">
        <v>1040</v>
      </c>
      <c r="D839" t="s">
        <v>2012</v>
      </c>
      <c r="E839" s="68">
        <v>108053107.85999998</v>
      </c>
    </row>
    <row r="840" spans="1:5" ht="18" hidden="1">
      <c r="A840" s="67">
        <v>12</v>
      </c>
      <c r="B840" s="67" t="s">
        <v>180</v>
      </c>
      <c r="C840" t="s">
        <v>1037</v>
      </c>
      <c r="D840" t="s">
        <v>2013</v>
      </c>
      <c r="E840" s="68">
        <v>177767634.72999999</v>
      </c>
    </row>
    <row r="841" spans="1:5" ht="18" hidden="1">
      <c r="A841" s="67">
        <v>12</v>
      </c>
      <c r="B841" s="67" t="s">
        <v>180</v>
      </c>
      <c r="C841" t="s">
        <v>1042</v>
      </c>
      <c r="D841" t="s">
        <v>2014</v>
      </c>
      <c r="E841" s="68">
        <v>131438842</v>
      </c>
    </row>
    <row r="842" spans="1:5" ht="18" hidden="1">
      <c r="A842" s="67">
        <v>12</v>
      </c>
      <c r="B842" s="67" t="s">
        <v>180</v>
      </c>
      <c r="C842" t="s">
        <v>1044</v>
      </c>
      <c r="D842" t="s">
        <v>2015</v>
      </c>
      <c r="E842" s="68">
        <v>92551882.180000007</v>
      </c>
    </row>
    <row r="843" spans="1:5" ht="18" hidden="1">
      <c r="A843" s="67">
        <v>12</v>
      </c>
      <c r="B843" s="67" t="s">
        <v>180</v>
      </c>
      <c r="C843" t="s">
        <v>1043</v>
      </c>
      <c r="D843" t="s">
        <v>2016</v>
      </c>
      <c r="E843" s="68">
        <v>103640460.34999999</v>
      </c>
    </row>
    <row r="844" spans="1:5" ht="18" hidden="1">
      <c r="A844" s="67">
        <v>12</v>
      </c>
      <c r="B844" s="67" t="s">
        <v>180</v>
      </c>
      <c r="C844" t="s">
        <v>1045</v>
      </c>
      <c r="D844" t="s">
        <v>2017</v>
      </c>
      <c r="E844" s="68">
        <v>72191670.280000001</v>
      </c>
    </row>
    <row r="845" spans="1:5" ht="18" hidden="1">
      <c r="A845" s="67">
        <v>12</v>
      </c>
      <c r="B845" s="67" t="s">
        <v>180</v>
      </c>
      <c r="C845" t="s">
        <v>1046</v>
      </c>
      <c r="D845" t="s">
        <v>2018</v>
      </c>
      <c r="E845" s="68">
        <v>107829972.06999999</v>
      </c>
    </row>
    <row r="846" spans="1:5" ht="18" hidden="1">
      <c r="A846" s="67">
        <v>12</v>
      </c>
      <c r="B846" s="67" t="s">
        <v>180</v>
      </c>
      <c r="C846" t="s">
        <v>1038</v>
      </c>
      <c r="D846" t="s">
        <v>2019</v>
      </c>
      <c r="E846" s="68">
        <v>97361166.75999999</v>
      </c>
    </row>
    <row r="847" spans="1:5" ht="18" hidden="1">
      <c r="A847" s="67">
        <v>12</v>
      </c>
      <c r="B847" s="67" t="s">
        <v>180</v>
      </c>
      <c r="C847" t="s">
        <v>1039</v>
      </c>
      <c r="D847" t="s">
        <v>2020</v>
      </c>
      <c r="E847" s="68">
        <v>83319285.419999987</v>
      </c>
    </row>
    <row r="848" spans="1:5" ht="18" hidden="1">
      <c r="A848" s="67">
        <v>12</v>
      </c>
      <c r="B848" s="67" t="s">
        <v>180</v>
      </c>
      <c r="C848" t="s">
        <v>1041</v>
      </c>
      <c r="D848" t="s">
        <v>2021</v>
      </c>
      <c r="E848" s="68">
        <v>114741167.39</v>
      </c>
    </row>
    <row r="849" spans="1:5" ht="18" hidden="1">
      <c r="A849" s="67">
        <v>12</v>
      </c>
      <c r="B849" s="67" t="s">
        <v>181</v>
      </c>
      <c r="C849" t="s">
        <v>1047</v>
      </c>
      <c r="D849" t="s">
        <v>2022</v>
      </c>
      <c r="E849" s="68">
        <v>625577422.56999993</v>
      </c>
    </row>
    <row r="850" spans="1:5" ht="18" hidden="1">
      <c r="A850" s="67">
        <v>12</v>
      </c>
      <c r="B850" s="67" t="s">
        <v>181</v>
      </c>
      <c r="C850" t="s">
        <v>1049</v>
      </c>
      <c r="D850" t="s">
        <v>2023</v>
      </c>
      <c r="E850" s="68">
        <v>153164458.88</v>
      </c>
    </row>
    <row r="851" spans="1:5" ht="18" hidden="1">
      <c r="A851" s="67">
        <v>12</v>
      </c>
      <c r="B851" s="67" t="s">
        <v>181</v>
      </c>
      <c r="C851" t="s">
        <v>1058</v>
      </c>
      <c r="D851" t="s">
        <v>2024</v>
      </c>
      <c r="E851" s="68">
        <v>104671310.14999999</v>
      </c>
    </row>
    <row r="852" spans="1:5" ht="18" hidden="1">
      <c r="A852" s="67">
        <v>12</v>
      </c>
      <c r="B852" s="67" t="s">
        <v>181</v>
      </c>
      <c r="C852" t="s">
        <v>1052</v>
      </c>
      <c r="D852" t="s">
        <v>2025</v>
      </c>
      <c r="E852" s="68">
        <v>96411882.659999996</v>
      </c>
    </row>
    <row r="853" spans="1:5" ht="18" hidden="1">
      <c r="A853" s="67">
        <v>12</v>
      </c>
      <c r="B853" s="67" t="s">
        <v>181</v>
      </c>
      <c r="C853" t="s">
        <v>1053</v>
      </c>
      <c r="D853" t="s">
        <v>2026</v>
      </c>
      <c r="E853" s="68">
        <v>100887161.08000001</v>
      </c>
    </row>
    <row r="854" spans="1:5" ht="18" hidden="1">
      <c r="A854" s="67">
        <v>12</v>
      </c>
      <c r="B854" s="67" t="s">
        <v>181</v>
      </c>
      <c r="C854" t="s">
        <v>1051</v>
      </c>
      <c r="D854" t="s">
        <v>2027</v>
      </c>
      <c r="E854" s="68">
        <v>81866763.810000002</v>
      </c>
    </row>
    <row r="855" spans="1:5" ht="18" hidden="1">
      <c r="A855" s="67">
        <v>12</v>
      </c>
      <c r="B855" s="67" t="s">
        <v>181</v>
      </c>
      <c r="C855" t="s">
        <v>1055</v>
      </c>
      <c r="D855" t="s">
        <v>2028</v>
      </c>
      <c r="E855" s="68">
        <v>60636682.560000002</v>
      </c>
    </row>
    <row r="856" spans="1:5" ht="18" hidden="1">
      <c r="A856" s="67">
        <v>12</v>
      </c>
      <c r="B856" s="67" t="s">
        <v>181</v>
      </c>
      <c r="C856" t="s">
        <v>1057</v>
      </c>
      <c r="D856" t="s">
        <v>2029</v>
      </c>
      <c r="E856" s="68">
        <v>129948170.14000002</v>
      </c>
    </row>
    <row r="857" spans="1:5" ht="18" hidden="1">
      <c r="A857" s="67">
        <v>12</v>
      </c>
      <c r="B857" s="67" t="s">
        <v>181</v>
      </c>
      <c r="C857" t="s">
        <v>1056</v>
      </c>
      <c r="D857" t="s">
        <v>2030</v>
      </c>
      <c r="E857" s="68">
        <v>122248374.63000001</v>
      </c>
    </row>
    <row r="858" spans="1:5" ht="18" hidden="1">
      <c r="A858" s="67">
        <v>12</v>
      </c>
      <c r="B858" s="67" t="s">
        <v>181</v>
      </c>
      <c r="C858" t="s">
        <v>1054</v>
      </c>
      <c r="D858" t="s">
        <v>2031</v>
      </c>
      <c r="E858" s="68">
        <v>64746692.5</v>
      </c>
    </row>
    <row r="859" spans="1:5" ht="18" hidden="1">
      <c r="A859" s="67">
        <v>12</v>
      </c>
      <c r="B859" s="67" t="s">
        <v>181</v>
      </c>
      <c r="C859" t="s">
        <v>1048</v>
      </c>
      <c r="D859" t="s">
        <v>2032</v>
      </c>
      <c r="E859" s="68">
        <v>141849343.24000001</v>
      </c>
    </row>
    <row r="860" spans="1:5" ht="18" hidden="1">
      <c r="A860" s="67">
        <v>12</v>
      </c>
      <c r="B860" s="67" t="s">
        <v>181</v>
      </c>
      <c r="C860" t="s">
        <v>1050</v>
      </c>
      <c r="D860" t="s">
        <v>2033</v>
      </c>
      <c r="E860" s="68">
        <v>65861345.670000002</v>
      </c>
    </row>
    <row r="861" spans="1:5" ht="18" hidden="1">
      <c r="A861" s="67">
        <v>12</v>
      </c>
      <c r="B861" s="67" t="s">
        <v>182</v>
      </c>
      <c r="C861" t="s">
        <v>1059</v>
      </c>
      <c r="D861" t="s">
        <v>2034</v>
      </c>
      <c r="E861" s="68">
        <v>618083996.92999995</v>
      </c>
    </row>
    <row r="862" spans="1:5" ht="18" hidden="1">
      <c r="A862" s="67">
        <v>12</v>
      </c>
      <c r="B862" s="67" t="s">
        <v>182</v>
      </c>
      <c r="C862" t="s">
        <v>1062</v>
      </c>
      <c r="D862" t="s">
        <v>2035</v>
      </c>
      <c r="E862" s="68">
        <v>56676767.25</v>
      </c>
    </row>
    <row r="863" spans="1:5" ht="18" hidden="1">
      <c r="A863" s="67">
        <v>12</v>
      </c>
      <c r="B863" s="67" t="s">
        <v>182</v>
      </c>
      <c r="C863" t="s">
        <v>1063</v>
      </c>
      <c r="D863" t="s">
        <v>2036</v>
      </c>
      <c r="E863" s="68">
        <v>66121467.369999997</v>
      </c>
    </row>
    <row r="864" spans="1:5" ht="18" hidden="1">
      <c r="A864" s="67">
        <v>12</v>
      </c>
      <c r="B864" s="67" t="s">
        <v>182</v>
      </c>
      <c r="C864" t="s">
        <v>1061</v>
      </c>
      <c r="D864" t="s">
        <v>2037</v>
      </c>
      <c r="E864" s="68">
        <v>64305135.160000004</v>
      </c>
    </row>
    <row r="865" spans="1:5" ht="18" hidden="1">
      <c r="A865" s="67">
        <v>12</v>
      </c>
      <c r="B865" s="67" t="s">
        <v>182</v>
      </c>
      <c r="C865" t="s">
        <v>1060</v>
      </c>
      <c r="D865" t="s">
        <v>2038</v>
      </c>
      <c r="E865" s="68">
        <v>131247883.08</v>
      </c>
    </row>
    <row r="866" spans="1:5" ht="18" hidden="1">
      <c r="A866" s="67">
        <v>12</v>
      </c>
      <c r="B866" s="67" t="s">
        <v>182</v>
      </c>
      <c r="C866" t="s">
        <v>1065</v>
      </c>
      <c r="D866" t="s">
        <v>2039</v>
      </c>
      <c r="E866" s="68">
        <v>72710413.279999986</v>
      </c>
    </row>
    <row r="867" spans="1:5" ht="18" hidden="1">
      <c r="A867" s="67">
        <v>12</v>
      </c>
      <c r="B867" s="67" t="s">
        <v>182</v>
      </c>
      <c r="C867" t="s">
        <v>1068</v>
      </c>
      <c r="D867" t="s">
        <v>2040</v>
      </c>
      <c r="E867" s="68">
        <v>53029259.729999989</v>
      </c>
    </row>
    <row r="868" spans="1:5" ht="18" hidden="1">
      <c r="A868" s="67">
        <v>12</v>
      </c>
      <c r="B868" s="67" t="s">
        <v>182</v>
      </c>
      <c r="C868" t="s">
        <v>1066</v>
      </c>
      <c r="D868" t="s">
        <v>2041</v>
      </c>
      <c r="E868" s="68">
        <v>61366160.180000007</v>
      </c>
    </row>
    <row r="869" spans="1:5" ht="18" hidden="1">
      <c r="A869" s="67">
        <v>12</v>
      </c>
      <c r="B869" s="67" t="s">
        <v>182</v>
      </c>
      <c r="C869" t="s">
        <v>1064</v>
      </c>
      <c r="D869" t="s">
        <v>2042</v>
      </c>
      <c r="E869" s="68">
        <v>50107707.049999997</v>
      </c>
    </row>
    <row r="870" spans="1:5" ht="18" hidden="1">
      <c r="A870" s="67">
        <v>12</v>
      </c>
      <c r="B870" s="67" t="s">
        <v>182</v>
      </c>
      <c r="C870" t="s">
        <v>1067</v>
      </c>
      <c r="D870" t="s">
        <v>2043</v>
      </c>
      <c r="E870" s="68">
        <v>67448752.469999999</v>
      </c>
    </row>
    <row r="871" spans="1:5" ht="18" hidden="1">
      <c r="A871" s="67">
        <v>12</v>
      </c>
      <c r="B871" s="67" t="s">
        <v>182</v>
      </c>
      <c r="C871" t="s">
        <v>1069</v>
      </c>
      <c r="D871" t="s">
        <v>2044</v>
      </c>
      <c r="E871" s="68">
        <v>40844564.700000003</v>
      </c>
    </row>
    <row r="872" spans="1:5" ht="18" hidden="1">
      <c r="A872" s="67">
        <v>12</v>
      </c>
      <c r="B872" s="67" t="s">
        <v>183</v>
      </c>
      <c r="C872" t="s">
        <v>1070</v>
      </c>
      <c r="D872" t="s">
        <v>2045</v>
      </c>
      <c r="E872" s="68">
        <v>865820795.62999988</v>
      </c>
    </row>
    <row r="873" spans="1:5" ht="18" hidden="1">
      <c r="A873" s="67">
        <v>12</v>
      </c>
      <c r="B873" s="67" t="s">
        <v>183</v>
      </c>
      <c r="C873" t="s">
        <v>1071</v>
      </c>
      <c r="D873" t="s">
        <v>2046</v>
      </c>
      <c r="E873" s="68">
        <v>226734200.49000004</v>
      </c>
    </row>
    <row r="874" spans="1:5" ht="18" hidden="1">
      <c r="A874" s="67">
        <v>12</v>
      </c>
      <c r="B874" s="67" t="s">
        <v>183</v>
      </c>
      <c r="C874" t="s">
        <v>1077</v>
      </c>
      <c r="D874" t="s">
        <v>2047</v>
      </c>
      <c r="E874" s="68">
        <v>112389470.33</v>
      </c>
    </row>
    <row r="875" spans="1:5" ht="18" hidden="1">
      <c r="A875" s="67">
        <v>12</v>
      </c>
      <c r="B875" s="67" t="s">
        <v>183</v>
      </c>
      <c r="C875" t="s">
        <v>1076</v>
      </c>
      <c r="D875" t="s">
        <v>2048</v>
      </c>
      <c r="E875" s="68">
        <v>71961305.109999999</v>
      </c>
    </row>
    <row r="876" spans="1:5" ht="18" hidden="1">
      <c r="A876" s="67">
        <v>12</v>
      </c>
      <c r="B876" s="67" t="s">
        <v>183</v>
      </c>
      <c r="C876" t="s">
        <v>1072</v>
      </c>
      <c r="D876" t="s">
        <v>2049</v>
      </c>
      <c r="E876" s="68">
        <v>141185108.42000002</v>
      </c>
    </row>
    <row r="877" spans="1:5" ht="18" hidden="1">
      <c r="A877" s="67">
        <v>12</v>
      </c>
      <c r="B877" s="67" t="s">
        <v>183</v>
      </c>
      <c r="C877" t="s">
        <v>1073</v>
      </c>
      <c r="D877" t="s">
        <v>2050</v>
      </c>
      <c r="E877" s="68">
        <v>109725148.48999999</v>
      </c>
    </row>
    <row r="878" spans="1:5" ht="18" hidden="1">
      <c r="A878" s="67">
        <v>12</v>
      </c>
      <c r="B878" s="67" t="s">
        <v>183</v>
      </c>
      <c r="C878" t="s">
        <v>1075</v>
      </c>
      <c r="D878" t="s">
        <v>2051</v>
      </c>
      <c r="E878" s="68">
        <v>59892088.210000001</v>
      </c>
    </row>
    <row r="879" spans="1:5" ht="18" hidden="1">
      <c r="A879" s="67">
        <v>12</v>
      </c>
      <c r="B879" s="67" t="s">
        <v>183</v>
      </c>
      <c r="C879" t="s">
        <v>1074</v>
      </c>
      <c r="D879" t="s">
        <v>2052</v>
      </c>
      <c r="E879" s="68">
        <v>65569811.289999992</v>
      </c>
    </row>
    <row r="880" spans="1:5" ht="18" hidden="1">
      <c r="A880" s="67">
        <v>12</v>
      </c>
      <c r="B880" s="67" t="s">
        <v>184</v>
      </c>
      <c r="C880" t="s">
        <v>1078</v>
      </c>
      <c r="D880" t="s">
        <v>2053</v>
      </c>
      <c r="E880" s="68">
        <v>1202614325.0799999</v>
      </c>
    </row>
    <row r="881" spans="1:5" ht="18" hidden="1">
      <c r="A881" s="67">
        <v>12</v>
      </c>
      <c r="B881" s="67" t="s">
        <v>184</v>
      </c>
      <c r="C881" t="s">
        <v>1079</v>
      </c>
      <c r="D881" t="s">
        <v>2054</v>
      </c>
      <c r="E881" s="68">
        <v>721670568.03999996</v>
      </c>
    </row>
    <row r="882" spans="1:5" ht="18" hidden="1">
      <c r="A882" s="67">
        <v>12</v>
      </c>
      <c r="B882" s="67" t="s">
        <v>184</v>
      </c>
      <c r="C882" t="s">
        <v>1091</v>
      </c>
      <c r="D882" t="s">
        <v>2055</v>
      </c>
      <c r="E882" s="68">
        <v>76105237</v>
      </c>
    </row>
    <row r="883" spans="1:5" ht="18" hidden="1">
      <c r="A883" s="67">
        <v>12</v>
      </c>
      <c r="B883" s="67" t="s">
        <v>184</v>
      </c>
      <c r="C883" t="s">
        <v>1085</v>
      </c>
      <c r="D883" t="s">
        <v>2056</v>
      </c>
      <c r="E883" s="68">
        <v>166281105.69</v>
      </c>
    </row>
    <row r="884" spans="1:5" ht="18" hidden="1">
      <c r="A884" s="67">
        <v>12</v>
      </c>
      <c r="B884" s="67" t="s">
        <v>184</v>
      </c>
      <c r="C884" t="s">
        <v>1080</v>
      </c>
      <c r="D884" t="s">
        <v>2057</v>
      </c>
      <c r="E884" s="68">
        <v>203504691.94</v>
      </c>
    </row>
    <row r="885" spans="1:5" ht="18" hidden="1">
      <c r="A885" s="67">
        <v>12</v>
      </c>
      <c r="B885" s="67" t="s">
        <v>184</v>
      </c>
      <c r="C885" t="s">
        <v>1086</v>
      </c>
      <c r="D885" t="s">
        <v>2058</v>
      </c>
      <c r="E885" s="68">
        <v>141888684.18000001</v>
      </c>
    </row>
    <row r="886" spans="1:5" ht="18" hidden="1">
      <c r="A886" s="67">
        <v>12</v>
      </c>
      <c r="B886" s="67" t="s">
        <v>184</v>
      </c>
      <c r="C886" t="s">
        <v>1093</v>
      </c>
      <c r="D886" t="s">
        <v>2059</v>
      </c>
      <c r="E886" s="68">
        <v>119694437.48</v>
      </c>
    </row>
    <row r="887" spans="1:5" ht="18" hidden="1">
      <c r="A887" s="67">
        <v>12</v>
      </c>
      <c r="B887" s="67" t="s">
        <v>184</v>
      </c>
      <c r="C887" t="s">
        <v>1081</v>
      </c>
      <c r="D887" t="s">
        <v>2060</v>
      </c>
      <c r="E887" s="68">
        <v>94783215.5</v>
      </c>
    </row>
    <row r="888" spans="1:5" ht="18" hidden="1">
      <c r="A888" s="67">
        <v>12</v>
      </c>
      <c r="B888" s="67" t="s">
        <v>184</v>
      </c>
      <c r="C888" t="s">
        <v>1082</v>
      </c>
      <c r="D888" t="s">
        <v>2061</v>
      </c>
      <c r="E888" s="68">
        <v>43950131.540000007</v>
      </c>
    </row>
    <row r="889" spans="1:5" ht="18" hidden="1">
      <c r="A889" s="67">
        <v>12</v>
      </c>
      <c r="B889" s="67" t="s">
        <v>184</v>
      </c>
      <c r="C889" t="s">
        <v>1090</v>
      </c>
      <c r="D889" t="s">
        <v>2062</v>
      </c>
      <c r="E889" s="68">
        <v>81737991.50999999</v>
      </c>
    </row>
    <row r="890" spans="1:5" ht="18" hidden="1">
      <c r="A890" s="67">
        <v>12</v>
      </c>
      <c r="B890" s="67" t="s">
        <v>184</v>
      </c>
      <c r="C890" t="s">
        <v>1092</v>
      </c>
      <c r="D890" t="s">
        <v>2063</v>
      </c>
      <c r="E890" s="68">
        <v>98072764.359999999</v>
      </c>
    </row>
    <row r="891" spans="1:5" ht="18" hidden="1">
      <c r="A891" s="67">
        <v>12</v>
      </c>
      <c r="B891" s="67" t="s">
        <v>184</v>
      </c>
      <c r="C891" t="s">
        <v>1087</v>
      </c>
      <c r="D891" t="s">
        <v>2064</v>
      </c>
      <c r="E891" s="68">
        <v>49689040.950000003</v>
      </c>
    </row>
    <row r="892" spans="1:5" ht="18" hidden="1">
      <c r="A892" s="67">
        <v>12</v>
      </c>
      <c r="B892" s="67" t="s">
        <v>184</v>
      </c>
      <c r="C892" t="s">
        <v>1084</v>
      </c>
      <c r="D892" t="s">
        <v>2065</v>
      </c>
      <c r="E892" s="68">
        <v>59312285.469999999</v>
      </c>
    </row>
    <row r="893" spans="1:5" ht="18" hidden="1">
      <c r="A893" s="67">
        <v>12</v>
      </c>
      <c r="B893" s="67" t="s">
        <v>184</v>
      </c>
      <c r="C893" t="s">
        <v>1089</v>
      </c>
      <c r="D893" t="s">
        <v>2066</v>
      </c>
      <c r="E893" s="68">
        <v>57292303.339999996</v>
      </c>
    </row>
    <row r="894" spans="1:5" ht="18" hidden="1">
      <c r="A894" s="67">
        <v>12</v>
      </c>
      <c r="B894" s="67" t="s">
        <v>184</v>
      </c>
      <c r="C894" t="s">
        <v>1088</v>
      </c>
      <c r="D894" t="s">
        <v>2067</v>
      </c>
      <c r="E894" s="68">
        <v>63210201.940000005</v>
      </c>
    </row>
    <row r="895" spans="1:5" ht="18" hidden="1">
      <c r="A895" s="67">
        <v>12</v>
      </c>
      <c r="B895" s="67" t="s">
        <v>184</v>
      </c>
      <c r="C895" t="s">
        <v>1094</v>
      </c>
      <c r="D895" t="s">
        <v>2068</v>
      </c>
      <c r="E895" s="68">
        <v>66231286.229999997</v>
      </c>
    </row>
    <row r="896" spans="1:5" ht="18" hidden="1">
      <c r="A896" s="67">
        <v>12</v>
      </c>
      <c r="B896" s="67" t="s">
        <v>184</v>
      </c>
      <c r="C896" t="s">
        <v>1083</v>
      </c>
      <c r="D896" t="s">
        <v>2069</v>
      </c>
      <c r="E896" s="68">
        <v>53658784.240000002</v>
      </c>
    </row>
    <row r="897" spans="1:5" ht="18" hidden="1">
      <c r="A897" s="67">
        <v>12</v>
      </c>
      <c r="B897" s="67" t="s">
        <v>185</v>
      </c>
      <c r="C897" t="s">
        <v>1095</v>
      </c>
      <c r="D897" t="s">
        <v>2070</v>
      </c>
      <c r="E897" s="68">
        <v>365267314.71999997</v>
      </c>
    </row>
    <row r="898" spans="1:5" ht="18" hidden="1">
      <c r="A898" s="67">
        <v>12</v>
      </c>
      <c r="B898" s="67" t="s">
        <v>185</v>
      </c>
      <c r="C898" t="s">
        <v>1098</v>
      </c>
      <c r="D898" t="s">
        <v>2071</v>
      </c>
      <c r="E898" s="68">
        <v>66602863.899999991</v>
      </c>
    </row>
    <row r="899" spans="1:5" ht="18" hidden="1">
      <c r="A899" s="67">
        <v>12</v>
      </c>
      <c r="B899" s="67" t="s">
        <v>185</v>
      </c>
      <c r="C899" t="s">
        <v>1097</v>
      </c>
      <c r="D899" t="s">
        <v>2072</v>
      </c>
      <c r="E899" s="68">
        <v>74085573.859999999</v>
      </c>
    </row>
    <row r="900" spans="1:5" ht="18" hidden="1">
      <c r="A900" s="67">
        <v>12</v>
      </c>
      <c r="B900" s="67" t="s">
        <v>185</v>
      </c>
      <c r="C900" t="s">
        <v>1099</v>
      </c>
      <c r="D900" t="s">
        <v>2073</v>
      </c>
      <c r="E900" s="68">
        <v>71623864.569999993</v>
      </c>
    </row>
    <row r="901" spans="1:5" ht="18" hidden="1">
      <c r="A901" s="67">
        <v>12</v>
      </c>
      <c r="B901" s="67" t="s">
        <v>185</v>
      </c>
      <c r="C901" t="s">
        <v>1096</v>
      </c>
      <c r="D901" t="s">
        <v>2074</v>
      </c>
      <c r="E901" s="68">
        <v>121488836.84</v>
      </c>
    </row>
    <row r="902" spans="1:5" ht="18" hidden="1">
      <c r="A902" s="67">
        <v>12</v>
      </c>
      <c r="B902" s="67" t="s">
        <v>185</v>
      </c>
      <c r="C902" t="s">
        <v>1100</v>
      </c>
      <c r="D902" t="s">
        <v>2075</v>
      </c>
      <c r="E902" s="68">
        <v>65499955.329999998</v>
      </c>
    </row>
    <row r="903" spans="1:5" ht="18" hidden="1">
      <c r="A903" s="69">
        <v>12</v>
      </c>
      <c r="B903" s="67" t="s">
        <v>185</v>
      </c>
      <c r="C903" t="s">
        <v>1101</v>
      </c>
      <c r="D903" t="s">
        <v>2076</v>
      </c>
      <c r="E903" s="68">
        <v>35736685.799999997</v>
      </c>
    </row>
    <row r="904" spans="1:5" ht="18" hidden="1">
      <c r="A904" s="70" t="s">
        <v>1102</v>
      </c>
      <c r="B904" s="70"/>
      <c r="C904" s="70"/>
      <c r="D904" s="70"/>
      <c r="E904" s="71">
        <v>126083097584.46988</v>
      </c>
    </row>
  </sheetData>
  <autoFilter ref="A2:E904" xr:uid="{F0B0A4A3-8DEB-47E8-9E6B-B74437234581}">
    <filterColumn colId="0">
      <filters>
        <filter val="8"/>
      </filters>
    </filterColumn>
  </autoFilter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1302F-EC10-483F-9729-C33D65B7BD56}">
  <sheetPr>
    <tabColor rgb="FFFFFF00"/>
  </sheetPr>
  <dimension ref="A1:Z908"/>
  <sheetViews>
    <sheetView tabSelected="1" topLeftCell="M1" workbookViewId="0">
      <selection activeCell="R1" sqref="R1"/>
    </sheetView>
  </sheetViews>
  <sheetFormatPr defaultColWidth="8.6328125" defaultRowHeight="14.5"/>
  <cols>
    <col min="1" max="1" width="15.08984375" style="135" bestFit="1" customWidth="1"/>
    <col min="2" max="2" width="22.08984375" style="135" customWidth="1"/>
    <col min="3" max="3" width="17.453125" style="135" customWidth="1"/>
    <col min="4" max="5" width="11.81640625" style="135" bestFit="1" customWidth="1"/>
    <col min="6" max="6" width="12.90625" style="135" customWidth="1"/>
    <col min="7" max="11" width="8.81640625" style="135" bestFit="1" customWidth="1"/>
    <col min="12" max="12" width="6.90625" style="135" customWidth="1"/>
    <col min="13" max="14" width="8.81640625" style="135" bestFit="1" customWidth="1"/>
    <col min="15" max="15" width="12.81640625" style="135" bestFit="1" customWidth="1"/>
    <col min="16" max="17" width="8.6328125" style="135"/>
    <col min="18" max="18" width="6.36328125" style="137" customWidth="1"/>
    <col min="19" max="19" width="8.08984375" style="137" customWidth="1"/>
    <col min="20" max="20" width="8.453125" style="137" customWidth="1"/>
    <col min="21" max="21" width="11.90625" style="137" customWidth="1"/>
    <col min="22" max="22" width="15" style="137" customWidth="1"/>
    <col min="23" max="23" width="27.54296875" style="137" customWidth="1"/>
    <col min="24" max="24" width="20.54296875" style="137" customWidth="1"/>
    <col min="25" max="25" width="13.453125" style="137" customWidth="1"/>
    <col min="26" max="26" width="16" style="137" customWidth="1"/>
    <col min="27" max="16384" width="8.6328125" style="135"/>
  </cols>
  <sheetData>
    <row r="1" spans="1:26">
      <c r="B1" s="135" t="s">
        <v>1144</v>
      </c>
      <c r="R1" s="136" t="s">
        <v>2127</v>
      </c>
    </row>
    <row r="2" spans="1:26">
      <c r="B2" s="138" t="s">
        <v>1139</v>
      </c>
      <c r="C2" s="138"/>
      <c r="D2" s="138"/>
      <c r="E2" s="139"/>
      <c r="F2" s="139" t="s">
        <v>1141</v>
      </c>
      <c r="G2" s="138"/>
      <c r="H2" s="138" t="s">
        <v>1142</v>
      </c>
      <c r="I2" s="138"/>
      <c r="J2" s="138"/>
      <c r="K2" s="138"/>
      <c r="L2" s="138"/>
      <c r="M2" s="138"/>
      <c r="N2" s="138"/>
      <c r="O2" s="138"/>
      <c r="R2" s="140" t="s">
        <v>2128</v>
      </c>
      <c r="S2" s="141"/>
      <c r="T2" s="141"/>
      <c r="U2" s="141"/>
      <c r="V2" s="141"/>
      <c r="W2" s="141"/>
      <c r="X2" s="141"/>
      <c r="Y2" s="141"/>
      <c r="Z2" s="141"/>
    </row>
    <row r="3" spans="1:26">
      <c r="B3" s="135" t="s">
        <v>1138</v>
      </c>
      <c r="W3" s="142" t="s">
        <v>2119</v>
      </c>
      <c r="Z3" s="143" t="s">
        <v>186</v>
      </c>
    </row>
    <row r="4" spans="1:26" s="145" customFormat="1" ht="15" thickBot="1">
      <c r="A4" s="144" t="s">
        <v>1143</v>
      </c>
      <c r="B4" s="145" t="s">
        <v>1140</v>
      </c>
      <c r="F4" s="146" t="s">
        <v>1141</v>
      </c>
      <c r="H4" s="145" t="s">
        <v>1142</v>
      </c>
      <c r="M4" s="146" t="s">
        <v>2120</v>
      </c>
      <c r="P4" s="135"/>
      <c r="Q4" s="147"/>
      <c r="R4" s="147"/>
      <c r="S4" s="147"/>
      <c r="T4" s="147"/>
      <c r="U4" s="147"/>
      <c r="V4" s="147"/>
      <c r="W4" s="148" t="s">
        <v>190</v>
      </c>
      <c r="X4" s="148" t="s">
        <v>191</v>
      </c>
      <c r="Y4" s="148" t="s">
        <v>193</v>
      </c>
      <c r="Z4" s="148" t="s">
        <v>192</v>
      </c>
    </row>
    <row r="5" spans="1:26" ht="48">
      <c r="A5" s="149" t="s">
        <v>1105</v>
      </c>
      <c r="B5" s="150" t="s">
        <v>1106</v>
      </c>
      <c r="C5" s="150" t="s">
        <v>1107</v>
      </c>
      <c r="D5" s="150" t="s">
        <v>1108</v>
      </c>
      <c r="E5" s="150" t="s">
        <v>1109</v>
      </c>
      <c r="F5" s="150" t="s">
        <v>1110</v>
      </c>
      <c r="G5" s="150" t="s">
        <v>1111</v>
      </c>
      <c r="H5" s="150" t="s">
        <v>1112</v>
      </c>
      <c r="I5" s="150" t="s">
        <v>1113</v>
      </c>
      <c r="J5" s="150" t="s">
        <v>1114</v>
      </c>
      <c r="K5" s="150" t="s">
        <v>1115</v>
      </c>
      <c r="L5" s="150" t="s">
        <v>1116</v>
      </c>
      <c r="M5" s="150" t="s">
        <v>1117</v>
      </c>
      <c r="N5" s="150" t="s">
        <v>1118</v>
      </c>
      <c r="O5" s="151" t="s">
        <v>2</v>
      </c>
      <c r="Q5" s="172" t="s">
        <v>3</v>
      </c>
      <c r="R5" s="153" t="s">
        <v>1</v>
      </c>
      <c r="S5" s="154" t="s">
        <v>4</v>
      </c>
      <c r="T5" s="154" t="s">
        <v>5</v>
      </c>
      <c r="U5" s="154" t="s">
        <v>5</v>
      </c>
      <c r="V5" s="154" t="s">
        <v>1147</v>
      </c>
      <c r="W5" s="155" t="s">
        <v>2115</v>
      </c>
      <c r="X5" s="156" t="s">
        <v>2130</v>
      </c>
      <c r="Y5" s="156" t="s">
        <v>2118</v>
      </c>
      <c r="Z5" s="154" t="s">
        <v>2129</v>
      </c>
    </row>
    <row r="6" spans="1:26" ht="13">
      <c r="A6" s="157">
        <v>2100200077</v>
      </c>
      <c r="B6" s="158" t="s">
        <v>1119</v>
      </c>
      <c r="C6" s="158">
        <v>820647</v>
      </c>
      <c r="D6" s="158">
        <v>0</v>
      </c>
      <c r="E6" s="158">
        <v>0</v>
      </c>
      <c r="F6" s="158">
        <v>0</v>
      </c>
      <c r="G6" s="158">
        <v>0</v>
      </c>
      <c r="H6" s="158">
        <v>0</v>
      </c>
      <c r="I6" s="158">
        <v>0</v>
      </c>
      <c r="J6" s="158">
        <v>0</v>
      </c>
      <c r="K6" s="158">
        <v>0</v>
      </c>
      <c r="L6" s="158">
        <v>0</v>
      </c>
      <c r="M6" s="158">
        <v>0</v>
      </c>
      <c r="N6" s="158">
        <v>0</v>
      </c>
      <c r="O6" s="159">
        <v>820647</v>
      </c>
      <c r="Q6" s="152">
        <v>1</v>
      </c>
      <c r="R6" s="160">
        <v>8</v>
      </c>
      <c r="S6" s="161" t="s">
        <v>68</v>
      </c>
      <c r="T6" s="160">
        <v>10711</v>
      </c>
      <c r="U6" s="162" t="s">
        <v>69</v>
      </c>
      <c r="V6" s="160" t="s">
        <v>1159</v>
      </c>
      <c r="W6" s="163">
        <v>45904119.486415006</v>
      </c>
      <c r="X6" s="133">
        <f>_xlfn.IFNA(VLOOKUP($T6,'A2.เขตปรับเกลี่ย'!$D$9:$P$96,13,0),0)</f>
        <v>2404962</v>
      </c>
      <c r="Y6" s="134">
        <f t="shared" ref="Y6:Y25" si="0">W6-X6</f>
        <v>43499157.486415006</v>
      </c>
      <c r="Z6" s="164"/>
    </row>
    <row r="7" spans="1:26" ht="13">
      <c r="A7" s="157">
        <v>2100200083</v>
      </c>
      <c r="B7" s="158" t="s">
        <v>1120</v>
      </c>
      <c r="C7" s="158">
        <v>8020800</v>
      </c>
      <c r="D7" s="158">
        <v>229600</v>
      </c>
      <c r="E7" s="158">
        <v>0</v>
      </c>
      <c r="F7" s="158">
        <v>0</v>
      </c>
      <c r="G7" s="158">
        <v>0</v>
      </c>
      <c r="H7" s="158">
        <v>0</v>
      </c>
      <c r="I7" s="158">
        <v>0</v>
      </c>
      <c r="J7" s="158">
        <v>0</v>
      </c>
      <c r="K7" s="158">
        <v>0</v>
      </c>
      <c r="L7" s="158">
        <v>0</v>
      </c>
      <c r="M7" s="158">
        <v>0</v>
      </c>
      <c r="N7" s="158">
        <v>0</v>
      </c>
      <c r="O7" s="159">
        <v>8250400</v>
      </c>
      <c r="Q7" s="152">
        <v>2</v>
      </c>
      <c r="R7" s="160">
        <v>8</v>
      </c>
      <c r="S7" s="161" t="s">
        <v>68</v>
      </c>
      <c r="T7" s="160">
        <v>11451</v>
      </c>
      <c r="U7" s="162" t="s">
        <v>70</v>
      </c>
      <c r="V7" s="160" t="s">
        <v>199</v>
      </c>
      <c r="W7" s="163">
        <v>18973050.850199997</v>
      </c>
      <c r="X7" s="133">
        <f>_xlfn.IFNA(VLOOKUP($T7,'A2.เขตปรับเกลี่ย'!$D$9:$P$96,13,0),0)</f>
        <v>1374002</v>
      </c>
      <c r="Y7" s="134">
        <f t="shared" si="0"/>
        <v>17599048.850199997</v>
      </c>
      <c r="Z7" s="164"/>
    </row>
    <row r="8" spans="1:26" ht="13">
      <c r="A8" s="157">
        <v>2100200110</v>
      </c>
      <c r="B8" s="158" t="s">
        <v>1121</v>
      </c>
      <c r="C8" s="158">
        <v>2158162.33</v>
      </c>
      <c r="D8" s="158">
        <v>0</v>
      </c>
      <c r="E8" s="158">
        <v>0</v>
      </c>
      <c r="F8" s="158">
        <v>0</v>
      </c>
      <c r="G8" s="158">
        <v>0</v>
      </c>
      <c r="H8" s="158">
        <v>0</v>
      </c>
      <c r="I8" s="158">
        <v>0</v>
      </c>
      <c r="J8" s="158">
        <v>0</v>
      </c>
      <c r="K8" s="158">
        <v>0</v>
      </c>
      <c r="L8" s="158">
        <v>0</v>
      </c>
      <c r="M8" s="158">
        <v>0</v>
      </c>
      <c r="N8" s="158">
        <v>0</v>
      </c>
      <c r="O8" s="159">
        <v>2158162.33</v>
      </c>
      <c r="Q8" s="152">
        <v>3</v>
      </c>
      <c r="R8" s="160">
        <v>8</v>
      </c>
      <c r="S8" s="161" t="s">
        <v>68</v>
      </c>
      <c r="T8" s="160">
        <v>11110</v>
      </c>
      <c r="U8" s="162" t="s">
        <v>71</v>
      </c>
      <c r="V8" s="160" t="s">
        <v>199</v>
      </c>
      <c r="W8" s="163">
        <v>15606469.659600001</v>
      </c>
      <c r="X8" s="133">
        <f>_xlfn.IFNA(VLOOKUP($T8,'A2.เขตปรับเกลี่ย'!$D$9:$P$96,13,0),0)</f>
        <v>1081213</v>
      </c>
      <c r="Y8" s="134">
        <f t="shared" si="0"/>
        <v>14525256.659600001</v>
      </c>
      <c r="Z8" s="164"/>
    </row>
    <row r="9" spans="1:26" ht="13">
      <c r="A9" s="157">
        <v>2100200123</v>
      </c>
      <c r="B9" s="158" t="s">
        <v>1122</v>
      </c>
      <c r="C9" s="158">
        <v>0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8">
        <v>0</v>
      </c>
      <c r="J9" s="158">
        <v>0</v>
      </c>
      <c r="K9" s="158">
        <v>0</v>
      </c>
      <c r="L9" s="158">
        <v>0</v>
      </c>
      <c r="M9" s="158">
        <v>0</v>
      </c>
      <c r="N9" s="158">
        <v>0</v>
      </c>
      <c r="O9" s="159">
        <v>0</v>
      </c>
      <c r="Q9" s="152">
        <v>4</v>
      </c>
      <c r="R9" s="160">
        <v>8</v>
      </c>
      <c r="S9" s="161" t="s">
        <v>68</v>
      </c>
      <c r="T9" s="160">
        <v>11105</v>
      </c>
      <c r="U9" s="162" t="s">
        <v>72</v>
      </c>
      <c r="V9" s="160" t="s">
        <v>199</v>
      </c>
      <c r="W9" s="163">
        <v>9011232.1262999997</v>
      </c>
      <c r="X9" s="133">
        <f>_xlfn.IFNA(VLOOKUP($T9,'A2.เขตปรับเกลี่ย'!$D$9:$P$96,13,0),0)</f>
        <v>911034</v>
      </c>
      <c r="Y9" s="134">
        <f t="shared" si="0"/>
        <v>8100198.1262999997</v>
      </c>
      <c r="Z9" s="164"/>
    </row>
    <row r="10" spans="1:26" ht="13">
      <c r="A10" s="157">
        <v>2100200132</v>
      </c>
      <c r="B10" s="158" t="s">
        <v>1123</v>
      </c>
      <c r="C10" s="158">
        <v>1161756.33</v>
      </c>
      <c r="D10" s="158">
        <v>0</v>
      </c>
      <c r="E10" s="158">
        <v>0</v>
      </c>
      <c r="F10" s="158">
        <v>0</v>
      </c>
      <c r="G10" s="158">
        <v>0</v>
      </c>
      <c r="H10" s="158">
        <v>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9">
        <v>1161756.33</v>
      </c>
      <c r="Q10" s="152">
        <v>5</v>
      </c>
      <c r="R10" s="160">
        <v>8</v>
      </c>
      <c r="S10" s="161" t="s">
        <v>68</v>
      </c>
      <c r="T10" s="160">
        <v>11109</v>
      </c>
      <c r="U10" s="162" t="s">
        <v>73</v>
      </c>
      <c r="V10" s="160" t="s">
        <v>199</v>
      </c>
      <c r="W10" s="163">
        <v>13523162.647499999</v>
      </c>
      <c r="X10" s="133">
        <f>_xlfn.IFNA(VLOOKUP($T10,'A2.เขตปรับเกลี่ย'!$D$9:$P$96,13,0),0)</f>
        <v>1277208</v>
      </c>
      <c r="Y10" s="134">
        <f t="shared" si="0"/>
        <v>12245954.647499999</v>
      </c>
      <c r="Z10" s="164"/>
    </row>
    <row r="11" spans="1:26" ht="13">
      <c r="A11" s="157">
        <v>2100200140</v>
      </c>
      <c r="B11" s="158" t="s">
        <v>1124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9">
        <v>0</v>
      </c>
      <c r="Q11" s="152">
        <v>6</v>
      </c>
      <c r="R11" s="160">
        <v>8</v>
      </c>
      <c r="S11" s="161" t="s">
        <v>68</v>
      </c>
      <c r="T11" s="160">
        <v>11107</v>
      </c>
      <c r="U11" s="162" t="s">
        <v>74</v>
      </c>
      <c r="V11" s="160" t="s">
        <v>199</v>
      </c>
      <c r="W11" s="163">
        <v>9106005.2675999999</v>
      </c>
      <c r="X11" s="133">
        <f>_xlfn.IFNA(VLOOKUP($T11,'A2.เขตปรับเกลี่ย'!$D$9:$P$96,13,0),0)</f>
        <v>443037</v>
      </c>
      <c r="Y11" s="134">
        <f t="shared" si="0"/>
        <v>8662968.2675999999</v>
      </c>
      <c r="Z11" s="164"/>
    </row>
    <row r="12" spans="1:26" ht="13">
      <c r="A12" s="157">
        <v>2100200145</v>
      </c>
      <c r="B12" s="158" t="s">
        <v>1125</v>
      </c>
      <c r="C12" s="158">
        <v>0</v>
      </c>
      <c r="D12" s="158">
        <v>2588795.33</v>
      </c>
      <c r="E12" s="158">
        <v>0</v>
      </c>
      <c r="F12" s="158">
        <v>0</v>
      </c>
      <c r="G12" s="158">
        <v>0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9">
        <v>2588795.33</v>
      </c>
      <c r="Q12" s="152">
        <v>7</v>
      </c>
      <c r="R12" s="160">
        <v>8</v>
      </c>
      <c r="S12" s="161" t="s">
        <v>68</v>
      </c>
      <c r="T12" s="160">
        <v>11111</v>
      </c>
      <c r="U12" s="162" t="s">
        <v>75</v>
      </c>
      <c r="V12" s="160" t="s">
        <v>199</v>
      </c>
      <c r="W12" s="163">
        <v>9491702.4372000005</v>
      </c>
      <c r="X12" s="133">
        <f>_xlfn.IFNA(VLOOKUP($T12,'A2.เขตปรับเกลี่ย'!$D$9:$P$96,13,0),0)</f>
        <v>658850</v>
      </c>
      <c r="Y12" s="134">
        <f t="shared" si="0"/>
        <v>8832852.4372000005</v>
      </c>
      <c r="Z12" s="164"/>
    </row>
    <row r="13" spans="1:26" ht="13">
      <c r="A13" s="157">
        <v>2100200154</v>
      </c>
      <c r="B13" s="158" t="s">
        <v>1126</v>
      </c>
      <c r="C13" s="158">
        <v>12131179</v>
      </c>
      <c r="D13" s="158">
        <v>3942612</v>
      </c>
      <c r="E13" s="158">
        <v>259900</v>
      </c>
      <c r="F13" s="158">
        <v>0</v>
      </c>
      <c r="G13" s="158">
        <v>0</v>
      </c>
      <c r="H13" s="158">
        <v>0</v>
      </c>
      <c r="I13" s="158">
        <v>0</v>
      </c>
      <c r="J13" s="158">
        <v>0</v>
      </c>
      <c r="K13" s="158">
        <v>0</v>
      </c>
      <c r="L13" s="158">
        <v>0</v>
      </c>
      <c r="M13" s="158">
        <v>0</v>
      </c>
      <c r="N13" s="158">
        <v>0</v>
      </c>
      <c r="O13" s="159">
        <v>16333691</v>
      </c>
      <c r="Q13" s="152">
        <v>8</v>
      </c>
      <c r="R13" s="160">
        <v>8</v>
      </c>
      <c r="S13" s="161" t="s">
        <v>68</v>
      </c>
      <c r="T13" s="160">
        <v>11106</v>
      </c>
      <c r="U13" s="162" t="s">
        <v>76</v>
      </c>
      <c r="V13" s="160" t="s">
        <v>199</v>
      </c>
      <c r="W13" s="163">
        <v>7885580.2277999995</v>
      </c>
      <c r="X13" s="133">
        <f>_xlfn.IFNA(VLOOKUP($T13,'A2.เขตปรับเกลี่ย'!$D$9:$P$96,13,0),0)</f>
        <v>500642</v>
      </c>
      <c r="Y13" s="134">
        <f t="shared" si="0"/>
        <v>7384938.2277999995</v>
      </c>
      <c r="Z13" s="164"/>
    </row>
    <row r="14" spans="1:26" ht="13">
      <c r="A14" s="157">
        <v>2100200159</v>
      </c>
      <c r="B14" s="158" t="s">
        <v>1127</v>
      </c>
      <c r="C14" s="158">
        <v>0</v>
      </c>
      <c r="D14" s="158">
        <v>1368425</v>
      </c>
      <c r="E14" s="158">
        <v>0</v>
      </c>
      <c r="F14" s="158">
        <v>0</v>
      </c>
      <c r="G14" s="158">
        <v>0</v>
      </c>
      <c r="H14" s="158">
        <v>0</v>
      </c>
      <c r="I14" s="158">
        <v>0</v>
      </c>
      <c r="J14" s="158">
        <v>0</v>
      </c>
      <c r="K14" s="158">
        <v>0</v>
      </c>
      <c r="L14" s="158">
        <v>0</v>
      </c>
      <c r="M14" s="158">
        <v>0</v>
      </c>
      <c r="N14" s="158">
        <v>0</v>
      </c>
      <c r="O14" s="159">
        <v>1368425</v>
      </c>
      <c r="Q14" s="152">
        <v>9</v>
      </c>
      <c r="R14" s="160">
        <v>8</v>
      </c>
      <c r="S14" s="161" t="s">
        <v>68</v>
      </c>
      <c r="T14" s="160">
        <v>11104</v>
      </c>
      <c r="U14" s="162" t="s">
        <v>77</v>
      </c>
      <c r="V14" s="160" t="s">
        <v>199</v>
      </c>
      <c r="W14" s="163">
        <v>9512569.8903000001</v>
      </c>
      <c r="X14" s="133">
        <f>_xlfn.IFNA(VLOOKUP($T14,'A2.เขตปรับเกลี่ย'!$D$9:$P$96,13,0),0)</f>
        <v>579776</v>
      </c>
      <c r="Y14" s="134">
        <f t="shared" si="0"/>
        <v>8932793.8903000001</v>
      </c>
      <c r="Z14" s="164"/>
    </row>
    <row r="15" spans="1:26" ht="13">
      <c r="A15" s="157">
        <v>2100200165</v>
      </c>
      <c r="B15" s="158" t="s">
        <v>1128</v>
      </c>
      <c r="C15" s="158">
        <v>1712795</v>
      </c>
      <c r="D15" s="158">
        <v>0</v>
      </c>
      <c r="E15" s="158">
        <v>0</v>
      </c>
      <c r="F15" s="158">
        <v>0</v>
      </c>
      <c r="G15" s="158">
        <v>0</v>
      </c>
      <c r="H15" s="158">
        <v>0</v>
      </c>
      <c r="I15" s="158">
        <v>0</v>
      </c>
      <c r="J15" s="158">
        <v>0</v>
      </c>
      <c r="K15" s="158">
        <v>0</v>
      </c>
      <c r="L15" s="158">
        <v>0</v>
      </c>
      <c r="M15" s="158">
        <v>0</v>
      </c>
      <c r="N15" s="158">
        <v>0</v>
      </c>
      <c r="O15" s="159">
        <v>1712795</v>
      </c>
      <c r="Q15" s="152">
        <v>10</v>
      </c>
      <c r="R15" s="160">
        <v>8</v>
      </c>
      <c r="S15" s="161" t="s">
        <v>68</v>
      </c>
      <c r="T15" s="160">
        <v>11112</v>
      </c>
      <c r="U15" s="162" t="s">
        <v>78</v>
      </c>
      <c r="V15" s="160" t="s">
        <v>199</v>
      </c>
      <c r="W15" s="163">
        <v>9179075.8994999994</v>
      </c>
      <c r="X15" s="133">
        <f>_xlfn.IFNA(VLOOKUP($T15,'A2.เขตปรับเกลี่ย'!$D$9:$P$96,13,0),0)</f>
        <v>809933</v>
      </c>
      <c r="Y15" s="134">
        <f t="shared" si="0"/>
        <v>8369142.8994999994</v>
      </c>
      <c r="Z15" s="164"/>
    </row>
    <row r="16" spans="1:26" ht="13">
      <c r="A16" s="157">
        <v>2100200166</v>
      </c>
      <c r="B16" s="158" t="s">
        <v>1129</v>
      </c>
      <c r="C16" s="158">
        <v>0</v>
      </c>
      <c r="D16" s="158">
        <v>1470180</v>
      </c>
      <c r="E16" s="158">
        <v>1969772</v>
      </c>
      <c r="F16" s="158">
        <v>592400</v>
      </c>
      <c r="G16" s="158">
        <v>0</v>
      </c>
      <c r="H16" s="158">
        <v>0</v>
      </c>
      <c r="I16" s="158">
        <v>0</v>
      </c>
      <c r="J16" s="158">
        <v>0</v>
      </c>
      <c r="K16" s="158">
        <v>0</v>
      </c>
      <c r="L16" s="158">
        <v>0</v>
      </c>
      <c r="M16" s="158">
        <v>0</v>
      </c>
      <c r="N16" s="158">
        <v>0</v>
      </c>
      <c r="O16" s="159">
        <v>4032352</v>
      </c>
      <c r="Q16" s="152">
        <v>11</v>
      </c>
      <c r="R16" s="160">
        <v>8</v>
      </c>
      <c r="S16" s="161" t="s">
        <v>68</v>
      </c>
      <c r="T16" s="160">
        <v>11108</v>
      </c>
      <c r="U16" s="162" t="s">
        <v>79</v>
      </c>
      <c r="V16" s="160" t="s">
        <v>199</v>
      </c>
      <c r="W16" s="163">
        <v>11597487.5769</v>
      </c>
      <c r="X16" s="133">
        <f>_xlfn.IFNA(VLOOKUP($T16,'A2.เขตปรับเกลี่ย'!$D$9:$P$96,13,0),0)</f>
        <v>785471</v>
      </c>
      <c r="Y16" s="134">
        <f t="shared" si="0"/>
        <v>10812016.5769</v>
      </c>
      <c r="Z16" s="164"/>
    </row>
    <row r="17" spans="1:26" ht="13">
      <c r="A17" s="157">
        <v>2100200172</v>
      </c>
      <c r="B17" s="158" t="s">
        <v>1130</v>
      </c>
      <c r="C17" s="158">
        <v>1441300</v>
      </c>
      <c r="D17" s="158">
        <v>533196</v>
      </c>
      <c r="E17" s="158">
        <v>0</v>
      </c>
      <c r="F17" s="158">
        <v>0</v>
      </c>
      <c r="G17" s="158">
        <v>0</v>
      </c>
      <c r="H17" s="158">
        <v>0</v>
      </c>
      <c r="I17" s="158">
        <v>0</v>
      </c>
      <c r="J17" s="158">
        <v>0</v>
      </c>
      <c r="K17" s="158">
        <v>0</v>
      </c>
      <c r="L17" s="158">
        <v>0</v>
      </c>
      <c r="M17" s="158">
        <v>0</v>
      </c>
      <c r="N17" s="158">
        <v>0</v>
      </c>
      <c r="O17" s="159">
        <v>1974496</v>
      </c>
      <c r="Q17" s="152">
        <v>12</v>
      </c>
      <c r="R17" s="160">
        <v>8</v>
      </c>
      <c r="S17" s="161" t="s">
        <v>68</v>
      </c>
      <c r="T17" s="160">
        <v>40840</v>
      </c>
      <c r="U17" s="162" t="s">
        <v>80</v>
      </c>
      <c r="V17" s="160" t="s">
        <v>199</v>
      </c>
      <c r="W17" s="163">
        <v>4746943.4625000004</v>
      </c>
      <c r="X17" s="133">
        <f>_xlfn.IFNA(VLOOKUP($T17,'A2.เขตปรับเกลี่ย'!$D$9:$P$96,13,0),0)</f>
        <v>271721</v>
      </c>
      <c r="Y17" s="134">
        <f t="shared" si="0"/>
        <v>4475222.4625000004</v>
      </c>
      <c r="Z17" s="164"/>
    </row>
    <row r="18" spans="1:26" ht="13">
      <c r="A18" s="157">
        <v>2100200189</v>
      </c>
      <c r="B18" s="158" t="s">
        <v>1131</v>
      </c>
      <c r="C18" s="158">
        <v>1522800</v>
      </c>
      <c r="D18" s="158">
        <v>1525800</v>
      </c>
      <c r="E18" s="158">
        <v>0</v>
      </c>
      <c r="F18" s="158">
        <v>0</v>
      </c>
      <c r="G18" s="158">
        <v>0</v>
      </c>
      <c r="H18" s="158">
        <v>0</v>
      </c>
      <c r="I18" s="158">
        <v>0</v>
      </c>
      <c r="J18" s="158">
        <v>0</v>
      </c>
      <c r="K18" s="158">
        <v>0</v>
      </c>
      <c r="L18" s="158">
        <v>0</v>
      </c>
      <c r="M18" s="158">
        <v>0</v>
      </c>
      <c r="N18" s="158">
        <v>0</v>
      </c>
      <c r="O18" s="159">
        <v>3048600</v>
      </c>
      <c r="Q18" s="152">
        <v>13</v>
      </c>
      <c r="R18" s="160">
        <v>8</v>
      </c>
      <c r="S18" s="161" t="s">
        <v>81</v>
      </c>
      <c r="T18" s="160">
        <v>11040</v>
      </c>
      <c r="U18" s="162" t="s">
        <v>82</v>
      </c>
      <c r="V18" s="160" t="s">
        <v>1159</v>
      </c>
      <c r="W18" s="163">
        <v>38219340.250035003</v>
      </c>
      <c r="X18" s="133">
        <f>_xlfn.IFNA(VLOOKUP($T18,'A2.เขตปรับเกลี่ย'!$D$9:$P$96,13,0),0)</f>
        <v>1837655</v>
      </c>
      <c r="Y18" s="134">
        <f t="shared" si="0"/>
        <v>36381685.250035003</v>
      </c>
      <c r="Z18" s="164"/>
    </row>
    <row r="19" spans="1:26" ht="13">
      <c r="A19" s="157">
        <v>2100200230</v>
      </c>
      <c r="B19" s="158" t="s">
        <v>1132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9">
        <v>0</v>
      </c>
      <c r="Q19" s="152">
        <v>14</v>
      </c>
      <c r="R19" s="160">
        <v>8</v>
      </c>
      <c r="S19" s="161" t="s">
        <v>81</v>
      </c>
      <c r="T19" s="160">
        <v>11046</v>
      </c>
      <c r="U19" s="162" t="s">
        <v>83</v>
      </c>
      <c r="V19" s="160" t="s">
        <v>199</v>
      </c>
      <c r="W19" s="163">
        <v>22682719.289700001</v>
      </c>
      <c r="X19" s="133">
        <f>_xlfn.IFNA(VLOOKUP($T19,'A2.เขตปรับเกลี่ย'!$D$9:$P$96,13,0),0)</f>
        <v>1500556</v>
      </c>
      <c r="Y19" s="134">
        <f t="shared" si="0"/>
        <v>21182163.289700001</v>
      </c>
      <c r="Z19" s="164"/>
    </row>
    <row r="20" spans="1:26" ht="13">
      <c r="A20" s="157">
        <v>2100200233</v>
      </c>
      <c r="B20" s="158" t="s">
        <v>1133</v>
      </c>
      <c r="C20" s="158">
        <v>880364.99</v>
      </c>
      <c r="D20" s="158">
        <v>853216.01</v>
      </c>
      <c r="E20" s="158">
        <v>0</v>
      </c>
      <c r="F20" s="158">
        <v>0</v>
      </c>
      <c r="G20" s="158">
        <v>0</v>
      </c>
      <c r="H20" s="158">
        <v>0</v>
      </c>
      <c r="I20" s="158">
        <v>0</v>
      </c>
      <c r="J20" s="158">
        <v>0</v>
      </c>
      <c r="K20" s="158">
        <v>0</v>
      </c>
      <c r="L20" s="158">
        <v>0</v>
      </c>
      <c r="M20" s="158">
        <v>0</v>
      </c>
      <c r="N20" s="158">
        <v>0</v>
      </c>
      <c r="O20" s="159">
        <v>1733581</v>
      </c>
      <c r="Q20" s="152">
        <v>15</v>
      </c>
      <c r="R20" s="160">
        <v>8</v>
      </c>
      <c r="S20" s="161" t="s">
        <v>81</v>
      </c>
      <c r="T20" s="160">
        <v>11043</v>
      </c>
      <c r="U20" s="162" t="s">
        <v>84</v>
      </c>
      <c r="V20" s="160" t="s">
        <v>199</v>
      </c>
      <c r="W20" s="163">
        <v>11273430.7611</v>
      </c>
      <c r="X20" s="133">
        <f>_xlfn.IFNA(VLOOKUP($T20,'A2.เขตปรับเกลี่ย'!$D$9:$P$96,13,0),0)</f>
        <v>874304</v>
      </c>
      <c r="Y20" s="134">
        <f t="shared" si="0"/>
        <v>10399126.7611</v>
      </c>
      <c r="Z20" s="164"/>
    </row>
    <row r="21" spans="1:26" ht="13">
      <c r="A21" s="157">
        <v>2100200235</v>
      </c>
      <c r="B21" s="158" t="s">
        <v>1134</v>
      </c>
      <c r="C21" s="158">
        <v>99999999</v>
      </c>
      <c r="D21" s="158">
        <v>0</v>
      </c>
      <c r="E21" s="158">
        <v>0</v>
      </c>
      <c r="F21" s="158">
        <v>0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9">
        <v>99999999</v>
      </c>
      <c r="Q21" s="152">
        <v>16</v>
      </c>
      <c r="R21" s="160">
        <v>8</v>
      </c>
      <c r="S21" s="161" t="s">
        <v>81</v>
      </c>
      <c r="T21" s="160">
        <v>11048</v>
      </c>
      <c r="U21" s="162" t="s">
        <v>85</v>
      </c>
      <c r="V21" s="160" t="s">
        <v>199</v>
      </c>
      <c r="W21" s="163">
        <v>9172175.9858999997</v>
      </c>
      <c r="X21" s="133">
        <f>_xlfn.IFNA(VLOOKUP($T21,'A2.เขตปรับเกลี่ย'!$D$9:$P$96,13,0),0)</f>
        <v>641516</v>
      </c>
      <c r="Y21" s="134">
        <f t="shared" si="0"/>
        <v>8530659.9858999997</v>
      </c>
      <c r="Z21" s="164"/>
    </row>
    <row r="22" spans="1:26" ht="13">
      <c r="A22" s="157">
        <v>2100200237</v>
      </c>
      <c r="B22" s="158" t="s">
        <v>1135</v>
      </c>
      <c r="C22" s="158">
        <v>133500</v>
      </c>
      <c r="D22" s="158">
        <v>130500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9">
        <v>264000</v>
      </c>
      <c r="Q22" s="152">
        <v>17</v>
      </c>
      <c r="R22" s="160">
        <v>8</v>
      </c>
      <c r="S22" s="161" t="s">
        <v>81</v>
      </c>
      <c r="T22" s="160">
        <v>11047</v>
      </c>
      <c r="U22" s="162" t="s">
        <v>86</v>
      </c>
      <c r="V22" s="160" t="s">
        <v>199</v>
      </c>
      <c r="W22" s="163">
        <v>6870168.0011999998</v>
      </c>
      <c r="X22" s="133">
        <f>_xlfn.IFNA(VLOOKUP($T22,'A2.เขตปรับเกลี่ย'!$D$9:$P$96,13,0),0)</f>
        <v>511206</v>
      </c>
      <c r="Y22" s="134">
        <f t="shared" si="0"/>
        <v>6358962.0011999998</v>
      </c>
      <c r="Z22" s="164"/>
    </row>
    <row r="23" spans="1:26" ht="13">
      <c r="A23" s="157">
        <v>2100200240</v>
      </c>
      <c r="B23" s="158" t="s">
        <v>1136</v>
      </c>
      <c r="C23" s="158">
        <v>840176</v>
      </c>
      <c r="D23" s="158">
        <v>0</v>
      </c>
      <c r="E23" s="158">
        <v>0</v>
      </c>
      <c r="F23" s="158">
        <v>0</v>
      </c>
      <c r="G23" s="158">
        <v>0</v>
      </c>
      <c r="H23" s="158">
        <v>0</v>
      </c>
      <c r="I23" s="158">
        <v>0</v>
      </c>
      <c r="J23" s="158">
        <v>0</v>
      </c>
      <c r="K23" s="158">
        <v>0</v>
      </c>
      <c r="L23" s="158">
        <v>0</v>
      </c>
      <c r="M23" s="158">
        <v>0</v>
      </c>
      <c r="N23" s="158">
        <v>0</v>
      </c>
      <c r="O23" s="159">
        <v>840176</v>
      </c>
      <c r="Q23" s="152">
        <v>18</v>
      </c>
      <c r="R23" s="160">
        <v>8</v>
      </c>
      <c r="S23" s="161" t="s">
        <v>81</v>
      </c>
      <c r="T23" s="160">
        <v>11041</v>
      </c>
      <c r="U23" s="162" t="s">
        <v>87</v>
      </c>
      <c r="V23" s="160" t="s">
        <v>199</v>
      </c>
      <c r="W23" s="163">
        <v>8915737.6559999995</v>
      </c>
      <c r="X23" s="133">
        <f>_xlfn.IFNA(VLOOKUP($T23,'A2.เขตปรับเกลี่ย'!$D$9:$P$96,13,0),0)</f>
        <v>601345</v>
      </c>
      <c r="Y23" s="134">
        <f t="shared" si="0"/>
        <v>8314392.6559999995</v>
      </c>
      <c r="Z23" s="164"/>
    </row>
    <row r="24" spans="1:26" ht="13">
      <c r="A24" s="157">
        <v>2100200242</v>
      </c>
      <c r="B24" s="158" t="s">
        <v>1137</v>
      </c>
      <c r="C24" s="158">
        <v>1770509</v>
      </c>
      <c r="D24" s="158">
        <v>0</v>
      </c>
      <c r="E24" s="158">
        <v>0</v>
      </c>
      <c r="F24" s="158">
        <v>0</v>
      </c>
      <c r="G24" s="158">
        <v>0</v>
      </c>
      <c r="H24" s="158">
        <v>0</v>
      </c>
      <c r="I24" s="158">
        <v>0</v>
      </c>
      <c r="J24" s="158">
        <v>0</v>
      </c>
      <c r="K24" s="158">
        <v>0</v>
      </c>
      <c r="L24" s="158">
        <v>0</v>
      </c>
      <c r="M24" s="158">
        <v>0</v>
      </c>
      <c r="N24" s="158">
        <v>0</v>
      </c>
      <c r="O24" s="159">
        <v>1770509</v>
      </c>
      <c r="Q24" s="152">
        <v>19</v>
      </c>
      <c r="R24" s="160">
        <v>8</v>
      </c>
      <c r="S24" s="161" t="s">
        <v>81</v>
      </c>
      <c r="T24" s="160">
        <v>11049</v>
      </c>
      <c r="U24" s="162" t="s">
        <v>88</v>
      </c>
      <c r="V24" s="160" t="s">
        <v>199</v>
      </c>
      <c r="W24" s="163">
        <v>7419964.2896999996</v>
      </c>
      <c r="X24" s="133">
        <f>_xlfn.IFNA(VLOOKUP($T24,'A2.เขตปรับเกลี่ย'!$D$9:$P$96,13,0),0)</f>
        <v>521296</v>
      </c>
      <c r="Y24" s="134">
        <f t="shared" si="0"/>
        <v>6898668.2896999996</v>
      </c>
      <c r="Z24" s="164"/>
    </row>
    <row r="25" spans="1:26" ht="13">
      <c r="Q25" s="152">
        <v>20</v>
      </c>
      <c r="R25" s="160">
        <v>8</v>
      </c>
      <c r="S25" s="161" t="s">
        <v>81</v>
      </c>
      <c r="T25" s="160">
        <v>11050</v>
      </c>
      <c r="U25" s="162" t="s">
        <v>89</v>
      </c>
      <c r="V25" s="160" t="s">
        <v>199</v>
      </c>
      <c r="W25" s="163">
        <v>6428760.0630000001</v>
      </c>
      <c r="X25" s="133">
        <f>_xlfn.IFNA(VLOOKUP($T25,'A2.เขตปรับเกลี่ย'!$D$9:$P$96,13,0),0)</f>
        <v>345839</v>
      </c>
      <c r="Y25" s="134">
        <f t="shared" si="0"/>
        <v>6082921.0630000001</v>
      </c>
      <c r="Z25" s="164"/>
    </row>
    <row r="26" spans="1:26" ht="13">
      <c r="Q26" s="152">
        <v>21</v>
      </c>
      <c r="R26" s="160">
        <v>8</v>
      </c>
      <c r="S26" s="161" t="s">
        <v>90</v>
      </c>
      <c r="T26" s="160">
        <v>10705</v>
      </c>
      <c r="U26" s="162" t="s">
        <v>91</v>
      </c>
      <c r="V26" s="160" t="s">
        <v>1159</v>
      </c>
      <c r="W26" s="163">
        <v>47082177.599849999</v>
      </c>
      <c r="X26" s="133">
        <f>_xlfn.IFNA(VLOOKUP($T26,'A2.เขตปรับเกลี่ย'!$D$9:$P$96,13,0),0)</f>
        <v>2670216</v>
      </c>
      <c r="Y26" s="134">
        <f t="shared" ref="Y26:Y89" si="1">W26-X26</f>
        <v>44411961.599849999</v>
      </c>
      <c r="Z26" s="164"/>
    </row>
    <row r="27" spans="1:26" ht="13">
      <c r="Q27" s="152">
        <v>22</v>
      </c>
      <c r="R27" s="160">
        <v>8</v>
      </c>
      <c r="S27" s="161" t="s">
        <v>90</v>
      </c>
      <c r="T27" s="160">
        <v>11036</v>
      </c>
      <c r="U27" s="162" t="s">
        <v>92</v>
      </c>
      <c r="V27" s="160" t="s">
        <v>199</v>
      </c>
      <c r="W27" s="163">
        <v>21758569.630199999</v>
      </c>
      <c r="X27" s="133">
        <f>_xlfn.IFNA(VLOOKUP($T27,'A2.เขตปรับเกลี่ย'!$D$9:$P$96,13,0),0)</f>
        <v>1548789</v>
      </c>
      <c r="Y27" s="134">
        <f t="shared" si="1"/>
        <v>20209780.630199999</v>
      </c>
      <c r="Z27" s="164"/>
    </row>
    <row r="28" spans="1:26" ht="13">
      <c r="Q28" s="152">
        <v>23</v>
      </c>
      <c r="R28" s="160">
        <v>8</v>
      </c>
      <c r="S28" s="161" t="s">
        <v>90</v>
      </c>
      <c r="T28" s="160">
        <v>11447</v>
      </c>
      <c r="U28" s="162" t="s">
        <v>93</v>
      </c>
      <c r="V28" s="160" t="s">
        <v>199</v>
      </c>
      <c r="W28" s="163">
        <v>18056251.185600001</v>
      </c>
      <c r="X28" s="133">
        <f>_xlfn.IFNA(VLOOKUP($T28,'A2.เขตปรับเกลี่ย'!$D$9:$P$96,13,0),0)</f>
        <v>1044065</v>
      </c>
      <c r="Y28" s="134">
        <f t="shared" si="1"/>
        <v>17012186.185600001</v>
      </c>
      <c r="Z28" s="164"/>
    </row>
    <row r="29" spans="1:26" ht="13">
      <c r="Q29" s="152">
        <v>24</v>
      </c>
      <c r="R29" s="160">
        <v>8</v>
      </c>
      <c r="S29" s="161" t="s">
        <v>90</v>
      </c>
      <c r="T29" s="160">
        <v>11031</v>
      </c>
      <c r="U29" s="162" t="s">
        <v>94</v>
      </c>
      <c r="V29" s="160" t="s">
        <v>199</v>
      </c>
      <c r="W29" s="163">
        <v>12874074.6633</v>
      </c>
      <c r="X29" s="133">
        <f>_xlfn.IFNA(VLOOKUP($T29,'A2.เขตปรับเกลี่ย'!$D$9:$P$96,13,0),0)</f>
        <v>968738</v>
      </c>
      <c r="Y29" s="134">
        <f t="shared" si="1"/>
        <v>11905336.6633</v>
      </c>
      <c r="Z29" s="164"/>
    </row>
    <row r="30" spans="1:26" ht="13">
      <c r="Q30" s="152">
        <v>25</v>
      </c>
      <c r="R30" s="160">
        <v>8</v>
      </c>
      <c r="S30" s="161" t="s">
        <v>90</v>
      </c>
      <c r="T30" s="160">
        <v>11035</v>
      </c>
      <c r="U30" s="162" t="s">
        <v>95</v>
      </c>
      <c r="V30" s="160" t="s">
        <v>199</v>
      </c>
      <c r="W30" s="163">
        <v>6673872.3078000005</v>
      </c>
      <c r="X30" s="133">
        <f>_xlfn.IFNA(VLOOKUP($T30,'A2.เขตปรับเกลี่ย'!$D$9:$P$96,13,0),0)</f>
        <v>508329</v>
      </c>
      <c r="Y30" s="134">
        <f t="shared" si="1"/>
        <v>6165543.3078000005</v>
      </c>
      <c r="Z30" s="164"/>
    </row>
    <row r="31" spans="1:26" ht="13">
      <c r="Q31" s="152">
        <v>26</v>
      </c>
      <c r="R31" s="160">
        <v>8</v>
      </c>
      <c r="S31" s="161" t="s">
        <v>90</v>
      </c>
      <c r="T31" s="160">
        <v>11030</v>
      </c>
      <c r="U31" s="162" t="s">
        <v>96</v>
      </c>
      <c r="V31" s="160" t="s">
        <v>199</v>
      </c>
      <c r="W31" s="163">
        <v>6378521.4485999998</v>
      </c>
      <c r="X31" s="133">
        <f>_xlfn.IFNA(VLOOKUP($T31,'A2.เขตปรับเกลี่ย'!$D$9:$P$96,13,0),0)</f>
        <v>403427</v>
      </c>
      <c r="Y31" s="134">
        <f t="shared" si="1"/>
        <v>5975094.4485999998</v>
      </c>
      <c r="Z31" s="164"/>
    </row>
    <row r="32" spans="1:26" ht="13">
      <c r="Q32" s="152">
        <v>27</v>
      </c>
      <c r="R32" s="160">
        <v>8</v>
      </c>
      <c r="S32" s="161" t="s">
        <v>90</v>
      </c>
      <c r="T32" s="160">
        <v>11032</v>
      </c>
      <c r="U32" s="162" t="s">
        <v>97</v>
      </c>
      <c r="V32" s="160" t="s">
        <v>199</v>
      </c>
      <c r="W32" s="163">
        <v>10879028.849100001</v>
      </c>
      <c r="X32" s="133">
        <f>_xlfn.IFNA(VLOOKUP($T32,'A2.เขตปรับเกลี่ย'!$D$9:$P$96,13,0),0)</f>
        <v>825739</v>
      </c>
      <c r="Y32" s="134">
        <f t="shared" si="1"/>
        <v>10053289.849100001</v>
      </c>
      <c r="Z32" s="164"/>
    </row>
    <row r="33" spans="17:26" ht="13">
      <c r="Q33" s="152">
        <v>28</v>
      </c>
      <c r="R33" s="160">
        <v>8</v>
      </c>
      <c r="S33" s="161" t="s">
        <v>90</v>
      </c>
      <c r="T33" s="160">
        <v>11039</v>
      </c>
      <c r="U33" s="162" t="s">
        <v>98</v>
      </c>
      <c r="V33" s="160" t="s">
        <v>199</v>
      </c>
      <c r="W33" s="163">
        <v>11356351.557599999</v>
      </c>
      <c r="X33" s="133">
        <f>_xlfn.IFNA(VLOOKUP($T33,'A2.เขตปรับเกลี่ย'!$D$9:$P$96,13,0),0)</f>
        <v>741569</v>
      </c>
      <c r="Y33" s="134">
        <f t="shared" si="1"/>
        <v>10614782.557599999</v>
      </c>
      <c r="Z33" s="164"/>
    </row>
    <row r="34" spans="17:26" ht="13">
      <c r="Q34" s="152">
        <v>29</v>
      </c>
      <c r="R34" s="160">
        <v>8</v>
      </c>
      <c r="S34" s="161" t="s">
        <v>90</v>
      </c>
      <c r="T34" s="160">
        <v>11037</v>
      </c>
      <c r="U34" s="162" t="s">
        <v>99</v>
      </c>
      <c r="V34" s="160" t="s">
        <v>199</v>
      </c>
      <c r="W34" s="163">
        <v>7096750.6640999997</v>
      </c>
      <c r="X34" s="133">
        <f>_xlfn.IFNA(VLOOKUP($T34,'A2.เขตปรับเกลี่ย'!$D$9:$P$96,13,0),0)</f>
        <v>450300</v>
      </c>
      <c r="Y34" s="134">
        <f t="shared" si="1"/>
        <v>6646450.6640999997</v>
      </c>
      <c r="Z34" s="164"/>
    </row>
    <row r="35" spans="17:26" ht="13">
      <c r="Q35" s="152">
        <v>30</v>
      </c>
      <c r="R35" s="160">
        <v>8</v>
      </c>
      <c r="S35" s="161" t="s">
        <v>90</v>
      </c>
      <c r="T35" s="160">
        <v>11034</v>
      </c>
      <c r="U35" s="162" t="s">
        <v>100</v>
      </c>
      <c r="V35" s="160" t="s">
        <v>199</v>
      </c>
      <c r="W35" s="163">
        <v>6120246.7280999999</v>
      </c>
      <c r="X35" s="133">
        <f>_xlfn.IFNA(VLOOKUP($T35,'A2.เขตปรับเกลี่ย'!$D$9:$P$96,13,0),0)</f>
        <v>415162</v>
      </c>
      <c r="Y35" s="134">
        <f t="shared" si="1"/>
        <v>5705084.7280999999</v>
      </c>
      <c r="Z35" s="164"/>
    </row>
    <row r="36" spans="17:26" ht="13">
      <c r="Q36" s="152">
        <v>31</v>
      </c>
      <c r="R36" s="160">
        <v>8</v>
      </c>
      <c r="S36" s="161" t="s">
        <v>90</v>
      </c>
      <c r="T36" s="160">
        <v>11038</v>
      </c>
      <c r="U36" s="162" t="s">
        <v>101</v>
      </c>
      <c r="V36" s="160" t="s">
        <v>199</v>
      </c>
      <c r="W36" s="163">
        <v>7797727.5095999995</v>
      </c>
      <c r="X36" s="133">
        <f>_xlfn.IFNA(VLOOKUP($T36,'A2.เขตปรับเกลี่ย'!$D$9:$P$96,13,0),0)</f>
        <v>509695</v>
      </c>
      <c r="Y36" s="134">
        <f t="shared" si="1"/>
        <v>7288032.5095999995</v>
      </c>
      <c r="Z36" s="164"/>
    </row>
    <row r="37" spans="17:26" ht="13">
      <c r="Q37" s="152">
        <v>32</v>
      </c>
      <c r="R37" s="160">
        <v>8</v>
      </c>
      <c r="S37" s="161" t="s">
        <v>90</v>
      </c>
      <c r="T37" s="160">
        <v>28861</v>
      </c>
      <c r="U37" s="162" t="s">
        <v>102</v>
      </c>
      <c r="V37" s="160" t="s">
        <v>199</v>
      </c>
      <c r="W37" s="163">
        <v>5970739.3553999998</v>
      </c>
      <c r="X37" s="133">
        <f>_xlfn.IFNA(VLOOKUP($T37,'A2.เขตปรับเกลี่ย'!$D$9:$P$96,13,0),0)</f>
        <v>424733</v>
      </c>
      <c r="Y37" s="134">
        <f t="shared" si="1"/>
        <v>5546006.3553999998</v>
      </c>
      <c r="Z37" s="164"/>
    </row>
    <row r="38" spans="17:26" ht="13">
      <c r="Q38" s="152">
        <v>33</v>
      </c>
      <c r="R38" s="160">
        <v>8</v>
      </c>
      <c r="S38" s="161" t="s">
        <v>90</v>
      </c>
      <c r="T38" s="160">
        <v>14133</v>
      </c>
      <c r="U38" s="162" t="s">
        <v>103</v>
      </c>
      <c r="V38" s="160" t="s">
        <v>199</v>
      </c>
      <c r="W38" s="163">
        <v>7606756.2989999996</v>
      </c>
      <c r="X38" s="133">
        <f>_xlfn.IFNA(VLOOKUP($T38,'A2.เขตปรับเกลี่ย'!$D$9:$P$96,13,0),0)</f>
        <v>525876</v>
      </c>
      <c r="Y38" s="134">
        <f t="shared" si="1"/>
        <v>7080880.2989999996</v>
      </c>
      <c r="Z38" s="164"/>
    </row>
    <row r="39" spans="17:26" ht="13">
      <c r="Q39" s="152">
        <v>34</v>
      </c>
      <c r="R39" s="160">
        <v>8</v>
      </c>
      <c r="S39" s="161" t="s">
        <v>90</v>
      </c>
      <c r="T39" s="160">
        <v>11033</v>
      </c>
      <c r="U39" s="162" t="s">
        <v>104</v>
      </c>
      <c r="V39" s="160" t="s">
        <v>199</v>
      </c>
      <c r="W39" s="163">
        <v>5847300.8469000002</v>
      </c>
      <c r="X39" s="133">
        <f>_xlfn.IFNA(VLOOKUP($T39,'A2.เขตปรับเกลี่ย'!$D$9:$P$96,13,0),0)</f>
        <v>441870</v>
      </c>
      <c r="Y39" s="134">
        <f t="shared" si="1"/>
        <v>5405430.8469000002</v>
      </c>
      <c r="Z39" s="164"/>
    </row>
    <row r="40" spans="17:26" ht="13">
      <c r="Q40" s="152">
        <v>35</v>
      </c>
      <c r="R40" s="160">
        <v>8</v>
      </c>
      <c r="S40" s="161" t="s">
        <v>105</v>
      </c>
      <c r="T40" s="160">
        <v>10710</v>
      </c>
      <c r="U40" s="162" t="s">
        <v>106</v>
      </c>
      <c r="V40" s="160" t="s">
        <v>1158</v>
      </c>
      <c r="W40" s="163">
        <v>90891547.166970029</v>
      </c>
      <c r="X40" s="133">
        <f>_xlfn.IFNA(VLOOKUP($T40,'A2.เขตปรับเกลี่ย'!$D$9:$P$96,13,0),0)</f>
        <v>2657029</v>
      </c>
      <c r="Y40" s="134">
        <f t="shared" si="1"/>
        <v>88234518.166970029</v>
      </c>
      <c r="Z40" s="164"/>
    </row>
    <row r="41" spans="17:26" ht="13">
      <c r="Q41" s="152">
        <v>36</v>
      </c>
      <c r="R41" s="160">
        <v>8</v>
      </c>
      <c r="S41" s="161" t="s">
        <v>105</v>
      </c>
      <c r="T41" s="160">
        <v>11095</v>
      </c>
      <c r="U41" s="162" t="s">
        <v>107</v>
      </c>
      <c r="V41" s="160" t="s">
        <v>1159</v>
      </c>
      <c r="W41" s="163">
        <v>29695417.205325</v>
      </c>
      <c r="X41" s="133">
        <f>_xlfn.IFNA(VLOOKUP($T41,'A2.เขตปรับเกลี่ย'!$D$9:$P$96,13,0),0)</f>
        <v>1461848</v>
      </c>
      <c r="Y41" s="134">
        <f t="shared" si="1"/>
        <v>28233569.205325</v>
      </c>
      <c r="Z41" s="164"/>
    </row>
    <row r="42" spans="17:26" ht="13">
      <c r="Q42" s="152">
        <v>37</v>
      </c>
      <c r="R42" s="160">
        <v>8</v>
      </c>
      <c r="S42" s="161" t="s">
        <v>105</v>
      </c>
      <c r="T42" s="160">
        <v>11450</v>
      </c>
      <c r="U42" s="162" t="s">
        <v>108</v>
      </c>
      <c r="V42" s="160" t="s">
        <v>1159</v>
      </c>
      <c r="W42" s="163">
        <v>37057839.379455</v>
      </c>
      <c r="X42" s="133">
        <f>_xlfn.IFNA(VLOOKUP($T42,'A2.เขตปรับเกลี่ย'!$D$9:$P$96,13,0),0)</f>
        <v>1618735</v>
      </c>
      <c r="Y42" s="134">
        <f t="shared" si="1"/>
        <v>35439104.379455</v>
      </c>
      <c r="Z42" s="164"/>
    </row>
    <row r="43" spans="17:26" ht="13">
      <c r="Q43" s="152">
        <v>38</v>
      </c>
      <c r="R43" s="160">
        <v>8</v>
      </c>
      <c r="S43" s="161" t="s">
        <v>105</v>
      </c>
      <c r="T43" s="160">
        <v>11097</v>
      </c>
      <c r="U43" s="162" t="s">
        <v>109</v>
      </c>
      <c r="V43" s="160" t="s">
        <v>199</v>
      </c>
      <c r="W43" s="163">
        <v>14326189.880100001</v>
      </c>
      <c r="X43" s="133">
        <f>_xlfn.IFNA(VLOOKUP($T43,'A2.เขตปรับเกลี่ย'!$D$9:$P$96,13,0),0)</f>
        <v>478990</v>
      </c>
      <c r="Y43" s="134">
        <f t="shared" si="1"/>
        <v>13847199.880100001</v>
      </c>
      <c r="Z43" s="164"/>
    </row>
    <row r="44" spans="17:26" ht="13">
      <c r="Q44" s="152">
        <v>39</v>
      </c>
      <c r="R44" s="160">
        <v>8</v>
      </c>
      <c r="S44" s="161" t="s">
        <v>105</v>
      </c>
      <c r="T44" s="160">
        <v>11092</v>
      </c>
      <c r="U44" s="162" t="s">
        <v>110</v>
      </c>
      <c r="V44" s="160" t="s">
        <v>199</v>
      </c>
      <c r="W44" s="163">
        <v>18033363.555</v>
      </c>
      <c r="X44" s="133">
        <f>_xlfn.IFNA(VLOOKUP($T44,'A2.เขตปรับเกลี่ย'!$D$9:$P$96,13,0),0)</f>
        <v>1027484</v>
      </c>
      <c r="Y44" s="134">
        <f t="shared" si="1"/>
        <v>17005879.555</v>
      </c>
      <c r="Z44" s="164"/>
    </row>
    <row r="45" spans="17:26" ht="13">
      <c r="Q45" s="152">
        <v>40</v>
      </c>
      <c r="R45" s="160">
        <v>8</v>
      </c>
      <c r="S45" s="161" t="s">
        <v>105</v>
      </c>
      <c r="T45" s="160">
        <v>11098</v>
      </c>
      <c r="U45" s="162" t="s">
        <v>111</v>
      </c>
      <c r="V45" s="160" t="s">
        <v>199</v>
      </c>
      <c r="W45" s="163">
        <v>15422875.4649</v>
      </c>
      <c r="X45" s="133">
        <f>_xlfn.IFNA(VLOOKUP($T45,'A2.เขตปรับเกลี่ย'!$D$9:$P$96,13,0),0)</f>
        <v>859556</v>
      </c>
      <c r="Y45" s="134">
        <f t="shared" si="1"/>
        <v>14563319.4649</v>
      </c>
      <c r="Z45" s="164"/>
    </row>
    <row r="46" spans="17:26" ht="13">
      <c r="Q46" s="152">
        <v>41</v>
      </c>
      <c r="R46" s="160">
        <v>8</v>
      </c>
      <c r="S46" s="161" t="s">
        <v>105</v>
      </c>
      <c r="T46" s="160">
        <v>11090</v>
      </c>
      <c r="U46" s="162" t="s">
        <v>112</v>
      </c>
      <c r="V46" s="160" t="s">
        <v>199</v>
      </c>
      <c r="W46" s="163">
        <v>7237725.3273</v>
      </c>
      <c r="X46" s="133">
        <f>_xlfn.IFNA(VLOOKUP($T46,'A2.เขตปรับเกลี่ย'!$D$9:$P$96,13,0),0)</f>
        <v>265290</v>
      </c>
      <c r="Y46" s="134">
        <f t="shared" si="1"/>
        <v>6972435.3273</v>
      </c>
      <c r="Z46" s="164"/>
    </row>
    <row r="47" spans="17:26" ht="13">
      <c r="Q47" s="152">
        <v>42</v>
      </c>
      <c r="R47" s="160">
        <v>8</v>
      </c>
      <c r="S47" s="161" t="s">
        <v>105</v>
      </c>
      <c r="T47" s="160">
        <v>11089</v>
      </c>
      <c r="U47" s="162" t="s">
        <v>113</v>
      </c>
      <c r="V47" s="160" t="s">
        <v>199</v>
      </c>
      <c r="W47" s="163">
        <v>8071729.1312999995</v>
      </c>
      <c r="X47" s="133">
        <f>_xlfn.IFNA(VLOOKUP($T47,'A2.เขตปรับเกลี่ย'!$D$9:$P$96,13,0),0)</f>
        <v>293560</v>
      </c>
      <c r="Y47" s="134">
        <f t="shared" si="1"/>
        <v>7778169.1312999995</v>
      </c>
      <c r="Z47" s="164"/>
    </row>
    <row r="48" spans="17:26" ht="13">
      <c r="Q48" s="152">
        <v>43</v>
      </c>
      <c r="R48" s="160">
        <v>8</v>
      </c>
      <c r="S48" s="161" t="s">
        <v>105</v>
      </c>
      <c r="T48" s="160">
        <v>11096</v>
      </c>
      <c r="U48" s="162" t="s">
        <v>114</v>
      </c>
      <c r="V48" s="160" t="s">
        <v>199</v>
      </c>
      <c r="W48" s="163">
        <v>7999649.2257000003</v>
      </c>
      <c r="X48" s="133">
        <f>_xlfn.IFNA(VLOOKUP($T48,'A2.เขตปรับเกลี่ย'!$D$9:$P$96,13,0),0)</f>
        <v>362148</v>
      </c>
      <c r="Y48" s="134">
        <f t="shared" si="1"/>
        <v>7637501.2257000003</v>
      </c>
      <c r="Z48" s="164"/>
    </row>
    <row r="49" spans="17:26" ht="13">
      <c r="Q49" s="152">
        <v>44</v>
      </c>
      <c r="R49" s="160">
        <v>8</v>
      </c>
      <c r="S49" s="161" t="s">
        <v>105</v>
      </c>
      <c r="T49" s="160">
        <v>11101</v>
      </c>
      <c r="U49" s="162" t="s">
        <v>115</v>
      </c>
      <c r="V49" s="160" t="s">
        <v>199</v>
      </c>
      <c r="W49" s="163">
        <v>8381205.9279000005</v>
      </c>
      <c r="X49" s="133">
        <f>_xlfn.IFNA(VLOOKUP($T49,'A2.เขตปรับเกลี่ย'!$D$9:$P$96,13,0),0)</f>
        <v>415387</v>
      </c>
      <c r="Y49" s="134">
        <f t="shared" si="1"/>
        <v>7965818.9279000005</v>
      </c>
      <c r="Z49" s="164"/>
    </row>
    <row r="50" spans="17:26" ht="13">
      <c r="Q50" s="152">
        <v>45</v>
      </c>
      <c r="R50" s="160">
        <v>8</v>
      </c>
      <c r="S50" s="161" t="s">
        <v>105</v>
      </c>
      <c r="T50" s="160">
        <v>11102</v>
      </c>
      <c r="U50" s="162" t="s">
        <v>116</v>
      </c>
      <c r="V50" s="160" t="s">
        <v>199</v>
      </c>
      <c r="W50" s="163">
        <v>8644900.2696000002</v>
      </c>
      <c r="X50" s="133">
        <f>_xlfn.IFNA(VLOOKUP($T50,'A2.เขตปรับเกลี่ย'!$D$9:$P$96,13,0),0)</f>
        <v>266757</v>
      </c>
      <c r="Y50" s="134">
        <f t="shared" si="1"/>
        <v>8378143.2696000002</v>
      </c>
      <c r="Z50" s="164"/>
    </row>
    <row r="51" spans="17:26" ht="13">
      <c r="Q51" s="152">
        <v>46</v>
      </c>
      <c r="R51" s="160">
        <v>8</v>
      </c>
      <c r="S51" s="161" t="s">
        <v>105</v>
      </c>
      <c r="T51" s="160">
        <v>11100</v>
      </c>
      <c r="U51" s="162" t="s">
        <v>117</v>
      </c>
      <c r="V51" s="160" t="s">
        <v>199</v>
      </c>
      <c r="W51" s="163">
        <v>5313448.7867999999</v>
      </c>
      <c r="X51" s="133">
        <f>_xlfn.IFNA(VLOOKUP($T51,'A2.เขตปรับเกลี่ย'!$D$9:$P$96,13,0),0)</f>
        <v>208690</v>
      </c>
      <c r="Y51" s="134">
        <f t="shared" si="1"/>
        <v>5104758.7867999999</v>
      </c>
      <c r="Z51" s="164"/>
    </row>
    <row r="52" spans="17:26" ht="13">
      <c r="Q52" s="152">
        <v>47</v>
      </c>
      <c r="R52" s="160">
        <v>8</v>
      </c>
      <c r="S52" s="161" t="s">
        <v>105</v>
      </c>
      <c r="T52" s="160">
        <v>21323</v>
      </c>
      <c r="U52" s="162" t="s">
        <v>118</v>
      </c>
      <c r="V52" s="160" t="s">
        <v>199</v>
      </c>
      <c r="W52" s="163">
        <v>7745677.6241999995</v>
      </c>
      <c r="X52" s="133">
        <f>_xlfn.IFNA(VLOOKUP($T52,'A2.เขตปรับเกลี่ย'!$D$9:$P$96,13,0),0)</f>
        <v>263862</v>
      </c>
      <c r="Y52" s="134">
        <f t="shared" si="1"/>
        <v>7481815.6241999995</v>
      </c>
      <c r="Z52" s="164"/>
    </row>
    <row r="53" spans="17:26" ht="13">
      <c r="Q53" s="152">
        <v>48</v>
      </c>
      <c r="R53" s="160">
        <v>8</v>
      </c>
      <c r="S53" s="161" t="s">
        <v>105</v>
      </c>
      <c r="T53" s="160">
        <v>11091</v>
      </c>
      <c r="U53" s="162" t="s">
        <v>119</v>
      </c>
      <c r="V53" s="160" t="s">
        <v>199</v>
      </c>
      <c r="W53" s="163">
        <v>14081748.2553</v>
      </c>
      <c r="X53" s="133">
        <f>_xlfn.IFNA(VLOOKUP($T53,'A2.เขตปรับเกลี่ย'!$D$9:$P$96,13,0),0)</f>
        <v>652351</v>
      </c>
      <c r="Y53" s="134">
        <f t="shared" si="1"/>
        <v>13429397.2553</v>
      </c>
      <c r="Z53" s="164"/>
    </row>
    <row r="54" spans="17:26" ht="13">
      <c r="Q54" s="152">
        <v>49</v>
      </c>
      <c r="R54" s="160">
        <v>8</v>
      </c>
      <c r="S54" s="161" t="s">
        <v>105</v>
      </c>
      <c r="T54" s="160">
        <v>11103</v>
      </c>
      <c r="U54" s="162" t="s">
        <v>120</v>
      </c>
      <c r="V54" s="160" t="s">
        <v>199</v>
      </c>
      <c r="W54" s="163">
        <v>7141849.4633999998</v>
      </c>
      <c r="X54" s="133">
        <f>_xlfn.IFNA(VLOOKUP($T54,'A2.เขตปรับเกลี่ย'!$D$9:$P$96,13,0),0)</f>
        <v>285056</v>
      </c>
      <c r="Y54" s="134">
        <f t="shared" si="1"/>
        <v>6856793.4633999998</v>
      </c>
      <c r="Z54" s="164"/>
    </row>
    <row r="55" spans="17:26" ht="13">
      <c r="Q55" s="152">
        <v>50</v>
      </c>
      <c r="R55" s="160">
        <v>8</v>
      </c>
      <c r="S55" s="161" t="s">
        <v>105</v>
      </c>
      <c r="T55" s="160">
        <v>11093</v>
      </c>
      <c r="U55" s="162" t="s">
        <v>121</v>
      </c>
      <c r="V55" s="160" t="s">
        <v>199</v>
      </c>
      <c r="W55" s="163">
        <v>8732215.2710999995</v>
      </c>
      <c r="X55" s="133">
        <f>_xlfn.IFNA(VLOOKUP($T55,'A2.เขตปรับเกลี่ย'!$D$9:$P$96,13,0),0)</f>
        <v>313665</v>
      </c>
      <c r="Y55" s="134">
        <f t="shared" si="1"/>
        <v>8418550.2710999995</v>
      </c>
      <c r="Z55" s="164"/>
    </row>
    <row r="56" spans="17:26" ht="13">
      <c r="Q56" s="152">
        <v>51</v>
      </c>
      <c r="R56" s="160">
        <v>8</v>
      </c>
      <c r="S56" s="161" t="s">
        <v>105</v>
      </c>
      <c r="T56" s="160">
        <v>11099</v>
      </c>
      <c r="U56" s="162" t="s">
        <v>122</v>
      </c>
      <c r="V56" s="160" t="s">
        <v>199</v>
      </c>
      <c r="W56" s="163">
        <v>8287023.7277999995</v>
      </c>
      <c r="X56" s="133">
        <f>_xlfn.IFNA(VLOOKUP($T56,'A2.เขตปรับเกลี่ย'!$D$9:$P$96,13,0),0)</f>
        <v>284787</v>
      </c>
      <c r="Y56" s="134">
        <f t="shared" si="1"/>
        <v>8002236.7277999995</v>
      </c>
      <c r="Z56" s="164"/>
    </row>
    <row r="57" spans="17:26" ht="13">
      <c r="Q57" s="152">
        <v>52</v>
      </c>
      <c r="R57" s="160">
        <v>8</v>
      </c>
      <c r="S57" s="161" t="s">
        <v>105</v>
      </c>
      <c r="T57" s="160">
        <v>11094</v>
      </c>
      <c r="U57" s="162" t="s">
        <v>123</v>
      </c>
      <c r="V57" s="160" t="s">
        <v>199</v>
      </c>
      <c r="W57" s="163">
        <v>5335099.1453999998</v>
      </c>
      <c r="X57" s="133">
        <f>_xlfn.IFNA(VLOOKUP($T57,'A2.เขตปรับเกลี่ย'!$D$9:$P$96,13,0),0)</f>
        <v>199672</v>
      </c>
      <c r="Y57" s="134">
        <f t="shared" si="1"/>
        <v>5135427.1453999998</v>
      </c>
      <c r="Z57" s="164"/>
    </row>
    <row r="58" spans="17:26" ht="13">
      <c r="Q58" s="152">
        <v>53</v>
      </c>
      <c r="R58" s="160">
        <v>8</v>
      </c>
      <c r="S58" s="161" t="s">
        <v>124</v>
      </c>
      <c r="T58" s="160">
        <v>10706</v>
      </c>
      <c r="U58" s="162" t="s">
        <v>125</v>
      </c>
      <c r="V58" s="160" t="s">
        <v>1159</v>
      </c>
      <c r="W58" s="163">
        <v>46228952.607299998</v>
      </c>
      <c r="X58" s="133">
        <f>_xlfn.IFNA(VLOOKUP($T58,'A2.เขตปรับเกลี่ย'!$D$9:$P$96,13,0),0)</f>
        <v>2630905</v>
      </c>
      <c r="Y58" s="134">
        <f t="shared" si="1"/>
        <v>43598047.607299998</v>
      </c>
      <c r="Z58" s="164"/>
    </row>
    <row r="59" spans="17:26" ht="13">
      <c r="Q59" s="152">
        <v>54</v>
      </c>
      <c r="R59" s="160">
        <v>8</v>
      </c>
      <c r="S59" s="161" t="s">
        <v>124</v>
      </c>
      <c r="T59" s="160">
        <v>11448</v>
      </c>
      <c r="U59" s="162" t="s">
        <v>126</v>
      </c>
      <c r="V59" s="160" t="s">
        <v>1159</v>
      </c>
      <c r="W59" s="163">
        <v>32817069.352589998</v>
      </c>
      <c r="X59" s="133">
        <f>_xlfn.IFNA(VLOOKUP($T59,'A2.เขตปรับเกลี่ย'!$D$9:$P$96,13,0),0)</f>
        <v>1687474</v>
      </c>
      <c r="Y59" s="134">
        <f t="shared" si="1"/>
        <v>31129595.352589998</v>
      </c>
      <c r="Z59" s="164"/>
    </row>
    <row r="60" spans="17:26" ht="13">
      <c r="Q60" s="152">
        <v>55</v>
      </c>
      <c r="R60" s="160">
        <v>8</v>
      </c>
      <c r="S60" s="161" t="s">
        <v>124</v>
      </c>
      <c r="T60" s="160">
        <v>11042</v>
      </c>
      <c r="U60" s="162" t="s">
        <v>127</v>
      </c>
      <c r="V60" s="160" t="s">
        <v>199</v>
      </c>
      <c r="W60" s="163">
        <v>22496353.9179</v>
      </c>
      <c r="X60" s="133">
        <f>_xlfn.IFNA(VLOOKUP($T60,'A2.เขตปรับเกลี่ย'!$D$9:$P$96,13,0),0)</f>
        <v>1471165</v>
      </c>
      <c r="Y60" s="134">
        <f t="shared" si="1"/>
        <v>21025188.9179</v>
      </c>
      <c r="Z60" s="164"/>
    </row>
    <row r="61" spans="17:26" ht="13">
      <c r="Q61" s="152">
        <v>56</v>
      </c>
      <c r="R61" s="160">
        <v>8</v>
      </c>
      <c r="S61" s="161" t="s">
        <v>124</v>
      </c>
      <c r="T61" s="160">
        <v>28811</v>
      </c>
      <c r="U61" s="162" t="s">
        <v>128</v>
      </c>
      <c r="V61" s="160" t="s">
        <v>199</v>
      </c>
      <c r="W61" s="163">
        <v>6611210.9369999999</v>
      </c>
      <c r="X61" s="133">
        <f>_xlfn.IFNA(VLOOKUP($T61,'A2.เขตปรับเกลี่ย'!$D$9:$P$96,13,0),0)</f>
        <v>693497</v>
      </c>
      <c r="Y61" s="134">
        <f t="shared" si="1"/>
        <v>5917713.9369999999</v>
      </c>
      <c r="Z61" s="164"/>
    </row>
    <row r="62" spans="17:26" ht="13">
      <c r="Q62" s="152">
        <v>57</v>
      </c>
      <c r="R62" s="160">
        <v>8</v>
      </c>
      <c r="S62" s="161" t="s">
        <v>124</v>
      </c>
      <c r="T62" s="160">
        <v>11044</v>
      </c>
      <c r="U62" s="162" t="s">
        <v>129</v>
      </c>
      <c r="V62" s="160" t="s">
        <v>199</v>
      </c>
      <c r="W62" s="163">
        <v>7151587.0065000001</v>
      </c>
      <c r="X62" s="133">
        <f>_xlfn.IFNA(VLOOKUP($T62,'A2.เขตปรับเกลี่ย'!$D$9:$P$96,13,0),0)</f>
        <v>482424</v>
      </c>
      <c r="Y62" s="134">
        <f t="shared" si="1"/>
        <v>6669163.0065000001</v>
      </c>
      <c r="Z62" s="164"/>
    </row>
    <row r="63" spans="17:26" ht="13">
      <c r="Q63" s="152">
        <v>58</v>
      </c>
      <c r="R63" s="160">
        <v>8</v>
      </c>
      <c r="S63" s="161" t="s">
        <v>124</v>
      </c>
      <c r="T63" s="160">
        <v>11045</v>
      </c>
      <c r="U63" s="162" t="s">
        <v>130</v>
      </c>
      <c r="V63" s="160" t="s">
        <v>199</v>
      </c>
      <c r="W63" s="163">
        <v>9762347.3805</v>
      </c>
      <c r="X63" s="133">
        <f>_xlfn.IFNA(VLOOKUP($T63,'A2.เขตปรับเกลี่ย'!$D$9:$P$96,13,0),0)</f>
        <v>612888</v>
      </c>
      <c r="Y63" s="134">
        <f t="shared" si="1"/>
        <v>9149459.3805</v>
      </c>
      <c r="Z63" s="164"/>
    </row>
    <row r="64" spans="17:26" ht="13">
      <c r="Q64" s="152">
        <v>59</v>
      </c>
      <c r="R64" s="160">
        <v>8</v>
      </c>
      <c r="S64" s="161" t="s">
        <v>124</v>
      </c>
      <c r="T64" s="160">
        <v>28778</v>
      </c>
      <c r="U64" s="162" t="s">
        <v>131</v>
      </c>
      <c r="V64" s="160" t="s">
        <v>199</v>
      </c>
      <c r="W64" s="163">
        <v>5658850.3749000002</v>
      </c>
      <c r="X64" s="133">
        <f>_xlfn.IFNA(VLOOKUP($T64,'A2.เขตปรับเกลี่ย'!$D$9:$P$96,13,0),0)</f>
        <v>393050</v>
      </c>
      <c r="Y64" s="134">
        <f t="shared" si="1"/>
        <v>5265800.3749000002</v>
      </c>
      <c r="Z64" s="164"/>
    </row>
    <row r="65" spans="17:26" ht="13">
      <c r="Q65" s="152">
        <v>60</v>
      </c>
      <c r="R65" s="160">
        <v>8</v>
      </c>
      <c r="S65" s="161" t="s">
        <v>124</v>
      </c>
      <c r="T65" s="160">
        <v>28815</v>
      </c>
      <c r="U65" s="162" t="s">
        <v>132</v>
      </c>
      <c r="V65" s="160" t="s">
        <v>199</v>
      </c>
      <c r="W65" s="163">
        <v>7344579.2466000002</v>
      </c>
      <c r="X65" s="133">
        <f>_xlfn.IFNA(VLOOKUP($T65,'A2.เขตปรับเกลี่ย'!$D$9:$P$96,13,0),0)</f>
        <v>565108</v>
      </c>
      <c r="Y65" s="134">
        <f t="shared" si="1"/>
        <v>6779471.2466000002</v>
      </c>
      <c r="Z65" s="164"/>
    </row>
    <row r="66" spans="17:26" ht="13">
      <c r="Q66" s="152">
        <v>61</v>
      </c>
      <c r="R66" s="160">
        <v>8</v>
      </c>
      <c r="S66" s="161" t="s">
        <v>124</v>
      </c>
      <c r="T66" s="160">
        <v>21356</v>
      </c>
      <c r="U66" s="162" t="s">
        <v>133</v>
      </c>
      <c r="V66" s="160" t="s">
        <v>199</v>
      </c>
      <c r="W66" s="163">
        <v>6422021.2073999997</v>
      </c>
      <c r="X66" s="133">
        <f>_xlfn.IFNA(VLOOKUP($T66,'A2.เขตปรับเกลี่ย'!$D$9:$P$96,13,0),0)</f>
        <v>387172</v>
      </c>
      <c r="Y66" s="134">
        <f t="shared" si="1"/>
        <v>6034849.2073999997</v>
      </c>
      <c r="Z66" s="164"/>
    </row>
    <row r="67" spans="17:26" ht="24">
      <c r="Q67" s="152">
        <v>62</v>
      </c>
      <c r="R67" s="160">
        <v>8</v>
      </c>
      <c r="S67" s="161" t="s">
        <v>134</v>
      </c>
      <c r="T67" s="160">
        <v>10704</v>
      </c>
      <c r="U67" s="162" t="s">
        <v>135</v>
      </c>
      <c r="V67" s="160" t="s">
        <v>1159</v>
      </c>
      <c r="W67" s="163">
        <v>34742867.663190007</v>
      </c>
      <c r="X67" s="133">
        <f>_xlfn.IFNA(VLOOKUP($T67,'A2.เขตปรับเกลี่ย'!$D$9:$P$96,13,0),0)</f>
        <v>1161756</v>
      </c>
      <c r="Y67" s="134">
        <f t="shared" si="1"/>
        <v>33581111.663190007</v>
      </c>
      <c r="Z67" s="164"/>
    </row>
    <row r="68" spans="17:26" ht="24">
      <c r="Q68" s="152">
        <v>63</v>
      </c>
      <c r="R68" s="160">
        <v>8</v>
      </c>
      <c r="S68" s="161" t="s">
        <v>134</v>
      </c>
      <c r="T68" s="160">
        <v>10991</v>
      </c>
      <c r="U68" s="162" t="s">
        <v>136</v>
      </c>
      <c r="V68" s="160" t="s">
        <v>199</v>
      </c>
      <c r="W68" s="163">
        <v>11359263.9714</v>
      </c>
      <c r="X68" s="133">
        <f>_xlfn.IFNA(VLOOKUP($T68,'A2.เขตปรับเกลี่ย'!$D$9:$P$96,13,0),0)</f>
        <v>408954</v>
      </c>
      <c r="Y68" s="134">
        <f t="shared" si="1"/>
        <v>10950309.9714</v>
      </c>
      <c r="Z68" s="164"/>
    </row>
    <row r="69" spans="17:26" ht="24">
      <c r="Q69" s="152">
        <v>64</v>
      </c>
      <c r="R69" s="160">
        <v>8</v>
      </c>
      <c r="S69" s="161" t="s">
        <v>134</v>
      </c>
      <c r="T69" s="160">
        <v>10993</v>
      </c>
      <c r="U69" s="162" t="s">
        <v>137</v>
      </c>
      <c r="V69" s="160" t="s">
        <v>199</v>
      </c>
      <c r="W69" s="163">
        <v>15865227.919199999</v>
      </c>
      <c r="X69" s="133">
        <f>_xlfn.IFNA(VLOOKUP($T69,'A2.เขตปรับเกลี่ย'!$D$9:$P$96,13,0),0)</f>
        <v>603123</v>
      </c>
      <c r="Y69" s="134">
        <f t="shared" si="1"/>
        <v>15262104.919199999</v>
      </c>
      <c r="Z69" s="164"/>
    </row>
    <row r="70" spans="17:26" ht="24">
      <c r="Q70" s="152">
        <v>65</v>
      </c>
      <c r="R70" s="160">
        <v>8</v>
      </c>
      <c r="S70" s="161" t="s">
        <v>134</v>
      </c>
      <c r="T70" s="160">
        <v>23367</v>
      </c>
      <c r="U70" s="162" t="s">
        <v>138</v>
      </c>
      <c r="V70" s="160" t="s">
        <v>199</v>
      </c>
      <c r="W70" s="163">
        <v>7206040.7900999999</v>
      </c>
      <c r="X70" s="133">
        <f>_xlfn.IFNA(VLOOKUP($T70,'A2.เขตปรับเกลี่ย'!$D$9:$P$96,13,0),0)</f>
        <v>234202</v>
      </c>
      <c r="Y70" s="134">
        <f t="shared" si="1"/>
        <v>6971838.7900999999</v>
      </c>
      <c r="Z70" s="164"/>
    </row>
    <row r="71" spans="17:26" ht="24">
      <c r="Q71" s="152">
        <v>66</v>
      </c>
      <c r="R71" s="160">
        <v>8</v>
      </c>
      <c r="S71" s="161" t="s">
        <v>134</v>
      </c>
      <c r="T71" s="160">
        <v>10992</v>
      </c>
      <c r="U71" s="162" t="s">
        <v>139</v>
      </c>
      <c r="V71" s="160" t="s">
        <v>199</v>
      </c>
      <c r="W71" s="163">
        <v>9034105.9004999995</v>
      </c>
      <c r="X71" s="133">
        <f>_xlfn.IFNA(VLOOKUP($T71,'A2.เขตปรับเกลี่ย'!$D$9:$P$96,13,0),0)</f>
        <v>315413</v>
      </c>
      <c r="Y71" s="134">
        <f t="shared" si="1"/>
        <v>8718692.9004999995</v>
      </c>
      <c r="Z71" s="164"/>
    </row>
    <row r="72" spans="17:26" ht="24">
      <c r="Q72" s="152">
        <v>67</v>
      </c>
      <c r="R72" s="160">
        <v>8</v>
      </c>
      <c r="S72" s="161" t="s">
        <v>134</v>
      </c>
      <c r="T72" s="160">
        <v>10994</v>
      </c>
      <c r="U72" s="162" t="s">
        <v>140</v>
      </c>
      <c r="V72" s="160" t="s">
        <v>199</v>
      </c>
      <c r="W72" s="163">
        <v>11590844.6259</v>
      </c>
      <c r="X72" s="133">
        <f>_xlfn.IFNA(VLOOKUP($T72,'A2.เขตปรับเกลี่ย'!$D$9:$P$96,13,0),0)</f>
        <v>398203</v>
      </c>
      <c r="Y72" s="134">
        <f t="shared" si="1"/>
        <v>11192641.6259</v>
      </c>
      <c r="Z72" s="164"/>
    </row>
    <row r="73" spans="17:26" ht="13">
      <c r="Q73" s="152">
        <v>68</v>
      </c>
      <c r="R73" s="160">
        <v>8</v>
      </c>
      <c r="S73" s="161" t="s">
        <v>141</v>
      </c>
      <c r="T73" s="160">
        <v>10671</v>
      </c>
      <c r="U73" s="162" t="s">
        <v>142</v>
      </c>
      <c r="V73" s="160" t="s">
        <v>1158</v>
      </c>
      <c r="W73" s="163">
        <v>146511924.78483</v>
      </c>
      <c r="X73" s="133">
        <f>_xlfn.IFNA(VLOOKUP($T73,'A2.เขตปรับเกลี่ย'!$D$9:$P$96,13,0),0)</f>
        <v>6887607</v>
      </c>
      <c r="Y73" s="134">
        <f t="shared" si="1"/>
        <v>139624317.78483</v>
      </c>
      <c r="Z73" s="164"/>
    </row>
    <row r="74" spans="17:26" ht="13">
      <c r="Q74" s="152">
        <v>69</v>
      </c>
      <c r="R74" s="160">
        <v>8</v>
      </c>
      <c r="S74" s="161" t="s">
        <v>141</v>
      </c>
      <c r="T74" s="160">
        <v>11015</v>
      </c>
      <c r="U74" s="162" t="s">
        <v>143</v>
      </c>
      <c r="V74" s="160" t="s">
        <v>1159</v>
      </c>
      <c r="W74" s="163">
        <v>38144370.75846</v>
      </c>
      <c r="X74" s="133">
        <f>_xlfn.IFNA(VLOOKUP($T74,'A2.เขตปรับเกลี่ย'!$D$9:$P$96,13,0),0)</f>
        <v>2079133</v>
      </c>
      <c r="Y74" s="134">
        <f t="shared" si="1"/>
        <v>36065237.75846</v>
      </c>
      <c r="Z74" s="164"/>
    </row>
    <row r="75" spans="17:26" ht="13">
      <c r="Q75" s="152">
        <v>70</v>
      </c>
      <c r="R75" s="160">
        <v>8</v>
      </c>
      <c r="S75" s="161" t="s">
        <v>141</v>
      </c>
      <c r="T75" s="160">
        <v>11023</v>
      </c>
      <c r="U75" s="162" t="s">
        <v>144</v>
      </c>
      <c r="V75" s="160" t="s">
        <v>199</v>
      </c>
      <c r="W75" s="163">
        <v>23872799.4888</v>
      </c>
      <c r="X75" s="133">
        <f>_xlfn.IFNA(VLOOKUP($T75,'A2.เขตปรับเกลี่ย'!$D$9:$P$96,13,0),0)</f>
        <v>1676320</v>
      </c>
      <c r="Y75" s="134">
        <f t="shared" si="1"/>
        <v>22196479.4888</v>
      </c>
      <c r="Z75" s="164"/>
    </row>
    <row r="76" spans="17:26" ht="13">
      <c r="Q76" s="152">
        <v>71</v>
      </c>
      <c r="R76" s="160">
        <v>8</v>
      </c>
      <c r="S76" s="161" t="s">
        <v>141</v>
      </c>
      <c r="T76" s="160">
        <v>11025</v>
      </c>
      <c r="U76" s="162" t="s">
        <v>145</v>
      </c>
      <c r="V76" s="160" t="s">
        <v>199</v>
      </c>
      <c r="W76" s="163">
        <v>19895423.013900001</v>
      </c>
      <c r="X76" s="133">
        <f>_xlfn.IFNA(VLOOKUP($T76,'A2.เขตปรับเกลี่ย'!$D$9:$P$96,13,0),0)</f>
        <v>1337392</v>
      </c>
      <c r="Y76" s="134">
        <f t="shared" si="1"/>
        <v>18558031.013900001</v>
      </c>
      <c r="Z76" s="164"/>
    </row>
    <row r="77" spans="17:26" ht="13">
      <c r="Q77" s="152">
        <v>72</v>
      </c>
      <c r="R77" s="160">
        <v>8</v>
      </c>
      <c r="S77" s="161" t="s">
        <v>141</v>
      </c>
      <c r="T77" s="160">
        <v>11446</v>
      </c>
      <c r="U77" s="162" t="s">
        <v>146</v>
      </c>
      <c r="V77" s="160" t="s">
        <v>199</v>
      </c>
      <c r="W77" s="163">
        <v>23017639.5471</v>
      </c>
      <c r="X77" s="133">
        <f>_xlfn.IFNA(VLOOKUP($T77,'A2.เขตปรับเกลี่ย'!$D$9:$P$96,13,0),0)</f>
        <v>1570221</v>
      </c>
      <c r="Y77" s="134">
        <f t="shared" si="1"/>
        <v>21447418.5471</v>
      </c>
      <c r="Z77" s="164"/>
    </row>
    <row r="78" spans="17:26" ht="13">
      <c r="Q78" s="152">
        <v>73</v>
      </c>
      <c r="R78" s="160">
        <v>8</v>
      </c>
      <c r="S78" s="161" t="s">
        <v>141</v>
      </c>
      <c r="T78" s="160">
        <v>11018</v>
      </c>
      <c r="U78" s="162" t="s">
        <v>147</v>
      </c>
      <c r="V78" s="160" t="s">
        <v>199</v>
      </c>
      <c r="W78" s="163">
        <v>22655975.633400001</v>
      </c>
      <c r="X78" s="133">
        <f>_xlfn.IFNA(VLOOKUP($T78,'A2.เขตปรับเกลี่ย'!$D$9:$P$96,13,0),0)</f>
        <v>1634519</v>
      </c>
      <c r="Y78" s="134">
        <f t="shared" si="1"/>
        <v>21021456.633400001</v>
      </c>
      <c r="Z78" s="164"/>
    </row>
    <row r="79" spans="17:26" ht="13">
      <c r="Q79" s="152">
        <v>74</v>
      </c>
      <c r="R79" s="160">
        <v>8</v>
      </c>
      <c r="S79" s="161" t="s">
        <v>141</v>
      </c>
      <c r="T79" s="160">
        <v>11013</v>
      </c>
      <c r="U79" s="162" t="s">
        <v>148</v>
      </c>
      <c r="V79" s="160" t="s">
        <v>199</v>
      </c>
      <c r="W79" s="163">
        <v>11101766.927099999</v>
      </c>
      <c r="X79" s="133">
        <f>_xlfn.IFNA(VLOOKUP($T79,'A2.เขตปรับเกลี่ย'!$D$9:$P$96,13,0),0)</f>
        <v>924610</v>
      </c>
      <c r="Y79" s="134">
        <f t="shared" si="1"/>
        <v>10177156.927099999</v>
      </c>
      <c r="Z79" s="164"/>
    </row>
    <row r="80" spans="17:26" ht="13">
      <c r="Q80" s="152">
        <v>75</v>
      </c>
      <c r="R80" s="160">
        <v>8</v>
      </c>
      <c r="S80" s="161" t="s">
        <v>141</v>
      </c>
      <c r="T80" s="160">
        <v>11020</v>
      </c>
      <c r="U80" s="162" t="s">
        <v>149</v>
      </c>
      <c r="V80" s="160" t="s">
        <v>199</v>
      </c>
      <c r="W80" s="163">
        <v>7133366.0036999993</v>
      </c>
      <c r="X80" s="133">
        <f>_xlfn.IFNA(VLOOKUP($T80,'A2.เขตปรับเกลี่ย'!$D$9:$P$96,13,0),0)</f>
        <v>447875</v>
      </c>
      <c r="Y80" s="134">
        <f t="shared" si="1"/>
        <v>6685491.0036999993</v>
      </c>
      <c r="Z80" s="164"/>
    </row>
    <row r="81" spans="17:26" ht="13">
      <c r="Q81" s="152">
        <v>76</v>
      </c>
      <c r="R81" s="160">
        <v>8</v>
      </c>
      <c r="S81" s="161" t="s">
        <v>141</v>
      </c>
      <c r="T81" s="160">
        <v>11019</v>
      </c>
      <c r="U81" s="162" t="s">
        <v>150</v>
      </c>
      <c r="V81" s="160" t="s">
        <v>199</v>
      </c>
      <c r="W81" s="163">
        <v>7455890.6075999998</v>
      </c>
      <c r="X81" s="133">
        <f>_xlfn.IFNA(VLOOKUP($T81,'A2.เขตปรับเกลี่ย'!$D$9:$P$96,13,0),0)</f>
        <v>516830</v>
      </c>
      <c r="Y81" s="134">
        <f t="shared" si="1"/>
        <v>6939060.6075999998</v>
      </c>
      <c r="Z81" s="164"/>
    </row>
    <row r="82" spans="17:26" ht="13">
      <c r="Q82" s="152">
        <v>77</v>
      </c>
      <c r="R82" s="160">
        <v>8</v>
      </c>
      <c r="S82" s="161" t="s">
        <v>141</v>
      </c>
      <c r="T82" s="160">
        <v>11028</v>
      </c>
      <c r="U82" s="162" t="s">
        <v>151</v>
      </c>
      <c r="V82" s="160" t="s">
        <v>199</v>
      </c>
      <c r="W82" s="163">
        <v>8491947.5723999999</v>
      </c>
      <c r="X82" s="133">
        <f>_xlfn.IFNA(VLOOKUP($T82,'A2.เขตปรับเกลี่ย'!$D$9:$P$96,13,0),0)</f>
        <v>661259</v>
      </c>
      <c r="Y82" s="134">
        <f t="shared" si="1"/>
        <v>7830688.5723999999</v>
      </c>
      <c r="Z82" s="164"/>
    </row>
    <row r="83" spans="17:26" ht="13">
      <c r="Q83" s="152">
        <v>78</v>
      </c>
      <c r="R83" s="160">
        <v>8</v>
      </c>
      <c r="S83" s="161" t="s">
        <v>141</v>
      </c>
      <c r="T83" s="160">
        <v>11024</v>
      </c>
      <c r="U83" s="162" t="s">
        <v>152</v>
      </c>
      <c r="V83" s="160" t="s">
        <v>199</v>
      </c>
      <c r="W83" s="163">
        <v>14921963.454299999</v>
      </c>
      <c r="X83" s="133">
        <f>_xlfn.IFNA(VLOOKUP($T83,'A2.เขตปรับเกลี่ย'!$D$9:$P$96,13,0),0)</f>
        <v>984647</v>
      </c>
      <c r="Y83" s="134">
        <f t="shared" si="1"/>
        <v>13937316.454299999</v>
      </c>
      <c r="Z83" s="164"/>
    </row>
    <row r="84" spans="17:26" ht="13">
      <c r="Q84" s="152">
        <v>79</v>
      </c>
      <c r="R84" s="160">
        <v>8</v>
      </c>
      <c r="S84" s="161" t="s">
        <v>141</v>
      </c>
      <c r="T84" s="160">
        <v>11017</v>
      </c>
      <c r="U84" s="162" t="s">
        <v>153</v>
      </c>
      <c r="V84" s="160" t="s">
        <v>199</v>
      </c>
      <c r="W84" s="163">
        <v>11232520.8234</v>
      </c>
      <c r="X84" s="133">
        <f>_xlfn.IFNA(VLOOKUP($T84,'A2.เขตปรับเกลี่ย'!$D$9:$P$96,13,0),0)</f>
        <v>797317</v>
      </c>
      <c r="Y84" s="134">
        <f t="shared" si="1"/>
        <v>10435203.8234</v>
      </c>
      <c r="Z84" s="164"/>
    </row>
    <row r="85" spans="17:26" ht="13">
      <c r="Q85" s="152">
        <v>80</v>
      </c>
      <c r="R85" s="160">
        <v>8</v>
      </c>
      <c r="S85" s="161" t="s">
        <v>141</v>
      </c>
      <c r="T85" s="160">
        <v>11029</v>
      </c>
      <c r="U85" s="162" t="s">
        <v>154</v>
      </c>
      <c r="V85" s="160" t="s">
        <v>199</v>
      </c>
      <c r="W85" s="163">
        <v>7029607.2648</v>
      </c>
      <c r="X85" s="133">
        <f>_xlfn.IFNA(VLOOKUP($T85,'A2.เขตปรับเกลี่ย'!$D$9:$P$96,13,0),0)</f>
        <v>426170</v>
      </c>
      <c r="Y85" s="134">
        <f t="shared" si="1"/>
        <v>6603437.2648</v>
      </c>
      <c r="Z85" s="164"/>
    </row>
    <row r="86" spans="17:26" ht="13">
      <c r="Q86" s="152">
        <v>81</v>
      </c>
      <c r="R86" s="160">
        <v>8</v>
      </c>
      <c r="S86" s="161" t="s">
        <v>141</v>
      </c>
      <c r="T86" s="160">
        <v>11022</v>
      </c>
      <c r="U86" s="162" t="s">
        <v>155</v>
      </c>
      <c r="V86" s="160" t="s">
        <v>199</v>
      </c>
      <c r="W86" s="163">
        <v>11145687.6555</v>
      </c>
      <c r="X86" s="133">
        <f>_xlfn.IFNA(VLOOKUP($T86,'A2.เขตปรับเกลี่ย'!$D$9:$P$96,13,0),0)</f>
        <v>772074</v>
      </c>
      <c r="Y86" s="134">
        <f t="shared" si="1"/>
        <v>10373613.6555</v>
      </c>
      <c r="Z86" s="164"/>
    </row>
    <row r="87" spans="17:26" ht="13">
      <c r="Q87" s="152">
        <v>82</v>
      </c>
      <c r="R87" s="160">
        <v>8</v>
      </c>
      <c r="S87" s="161" t="s">
        <v>141</v>
      </c>
      <c r="T87" s="160">
        <v>11021</v>
      </c>
      <c r="U87" s="162" t="s">
        <v>156</v>
      </c>
      <c r="V87" s="160" t="s">
        <v>199</v>
      </c>
      <c r="W87" s="163">
        <v>8850754.3953000009</v>
      </c>
      <c r="X87" s="133">
        <f>_xlfn.IFNA(VLOOKUP($T87,'A2.เขตปรับเกลี่ย'!$D$9:$P$96,13,0),0)</f>
        <v>739208</v>
      </c>
      <c r="Y87" s="134">
        <f t="shared" si="1"/>
        <v>8111546.3953000009</v>
      </c>
      <c r="Z87" s="164"/>
    </row>
    <row r="88" spans="17:26" ht="13">
      <c r="Q88" s="152">
        <v>83</v>
      </c>
      <c r="R88" s="160">
        <v>8</v>
      </c>
      <c r="S88" s="161" t="s">
        <v>141</v>
      </c>
      <c r="T88" s="160">
        <v>11026</v>
      </c>
      <c r="U88" s="162" t="s">
        <v>157</v>
      </c>
      <c r="V88" s="160" t="s">
        <v>199</v>
      </c>
      <c r="W88" s="163">
        <v>6596149.2450000001</v>
      </c>
      <c r="X88" s="133">
        <f>_xlfn.IFNA(VLOOKUP($T88,'A2.เขตปรับเกลี่ย'!$D$9:$P$96,13,0),0)</f>
        <v>445781</v>
      </c>
      <c r="Y88" s="134">
        <f t="shared" si="1"/>
        <v>6150368.2450000001</v>
      </c>
      <c r="Z88" s="164"/>
    </row>
    <row r="89" spans="17:26" ht="13">
      <c r="Q89" s="152">
        <v>84</v>
      </c>
      <c r="R89" s="160">
        <v>8</v>
      </c>
      <c r="S89" s="161" t="s">
        <v>141</v>
      </c>
      <c r="T89" s="160">
        <v>11014</v>
      </c>
      <c r="U89" s="162" t="s">
        <v>158</v>
      </c>
      <c r="V89" s="160" t="s">
        <v>199</v>
      </c>
      <c r="W89" s="163">
        <v>11800737.6195</v>
      </c>
      <c r="X89" s="133">
        <f>_xlfn.IFNA(VLOOKUP($T89,'A2.เขตปรับเกลี่ย'!$D$9:$P$96,13,0),0)</f>
        <v>991366</v>
      </c>
      <c r="Y89" s="134">
        <f t="shared" si="1"/>
        <v>10809371.6195</v>
      </c>
      <c r="Z89" s="164"/>
    </row>
    <row r="90" spans="17:26" ht="13">
      <c r="Q90" s="152">
        <v>85</v>
      </c>
      <c r="R90" s="160">
        <v>8</v>
      </c>
      <c r="S90" s="161" t="s">
        <v>141</v>
      </c>
      <c r="T90" s="160">
        <v>11027</v>
      </c>
      <c r="U90" s="162" t="s">
        <v>159</v>
      </c>
      <c r="V90" s="160" t="s">
        <v>199</v>
      </c>
      <c r="W90" s="163">
        <v>6581519.2083000001</v>
      </c>
      <c r="X90" s="133">
        <f>_xlfn.IFNA(VLOOKUP($T90,'A2.เขตปรับเกลี่ย'!$D$9:$P$96,13,0),0)</f>
        <v>473544</v>
      </c>
      <c r="Y90" s="134">
        <f>W90-X90</f>
        <v>6107975.2083000001</v>
      </c>
      <c r="Z90" s="164"/>
    </row>
    <row r="91" spans="17:26" ht="13">
      <c r="Q91" s="152">
        <v>86</v>
      </c>
      <c r="R91" s="160">
        <v>8</v>
      </c>
      <c r="S91" s="161" t="s">
        <v>141</v>
      </c>
      <c r="T91" s="160">
        <v>25058</v>
      </c>
      <c r="U91" s="162" t="s">
        <v>160</v>
      </c>
      <c r="V91" s="160" t="s">
        <v>199</v>
      </c>
      <c r="W91" s="163">
        <v>5421235.4342999998</v>
      </c>
      <c r="X91" s="133">
        <f>_xlfn.IFNA(VLOOKUP($T91,'A2.เขตปรับเกลี่ย'!$D$9:$P$96,13,0),0)</f>
        <v>385996</v>
      </c>
      <c r="Y91" s="134">
        <f>W91-X91</f>
        <v>5035239.4342999998</v>
      </c>
      <c r="Z91" s="164"/>
    </row>
    <row r="92" spans="17:26" ht="13">
      <c r="Q92" s="152">
        <v>87</v>
      </c>
      <c r="R92" s="160">
        <v>8</v>
      </c>
      <c r="S92" s="161" t="s">
        <v>141</v>
      </c>
      <c r="T92" s="160">
        <v>25059</v>
      </c>
      <c r="U92" s="162" t="s">
        <v>161</v>
      </c>
      <c r="V92" s="160" t="s">
        <v>199</v>
      </c>
      <c r="W92" s="163">
        <v>4955529.0917999996</v>
      </c>
      <c r="X92" s="133">
        <f>_xlfn.IFNA(VLOOKUP($T92,'A2.เขตปรับเกลี่ย'!$D$9:$P$96,13,0),0)</f>
        <v>377906</v>
      </c>
      <c r="Y92" s="134">
        <f>W92-X92</f>
        <v>4577623.0917999996</v>
      </c>
      <c r="Z92" s="164"/>
    </row>
    <row r="93" spans="17:26" ht="13">
      <c r="Q93" s="152">
        <v>88</v>
      </c>
      <c r="R93" s="160">
        <v>8</v>
      </c>
      <c r="S93" s="161" t="s">
        <v>141</v>
      </c>
      <c r="T93" s="160">
        <v>11016</v>
      </c>
      <c r="U93" s="162" t="s">
        <v>162</v>
      </c>
      <c r="V93" s="160" t="s">
        <v>199</v>
      </c>
      <c r="W93" s="163">
        <v>2900075.8544999999</v>
      </c>
      <c r="X93" s="133">
        <f>_xlfn.IFNA(VLOOKUP($T93,'A2.เขตปรับเกลี่ย'!$D$9:$P$96,13,0),0)</f>
        <v>143030</v>
      </c>
      <c r="Y93" s="134">
        <f>W93-X93</f>
        <v>2757045.8544999999</v>
      </c>
      <c r="Z93" s="164"/>
    </row>
    <row r="94" spans="17:26">
      <c r="Q94"/>
      <c r="R94"/>
      <c r="S94"/>
      <c r="T94"/>
      <c r="U94"/>
      <c r="V94"/>
      <c r="W94"/>
      <c r="X94"/>
      <c r="Y94"/>
      <c r="Z94"/>
    </row>
    <row r="95" spans="17:26">
      <c r="Q95"/>
      <c r="R95"/>
      <c r="S95"/>
      <c r="T95"/>
      <c r="U95"/>
      <c r="V95"/>
      <c r="W95"/>
      <c r="X95"/>
      <c r="Y95"/>
      <c r="Z95"/>
    </row>
    <row r="96" spans="17:26">
      <c r="Q96"/>
      <c r="R96"/>
      <c r="S96"/>
      <c r="T96"/>
      <c r="U96"/>
      <c r="V96"/>
      <c r="W96"/>
      <c r="X96"/>
      <c r="Y96"/>
      <c r="Z96"/>
    </row>
    <row r="97" spans="17:26">
      <c r="Q97"/>
      <c r="R97"/>
      <c r="S97"/>
      <c r="T97"/>
      <c r="U97"/>
      <c r="V97"/>
      <c r="W97"/>
      <c r="X97"/>
      <c r="Y97"/>
      <c r="Z97"/>
    </row>
    <row r="98" spans="17:26">
      <c r="Q98"/>
      <c r="R98"/>
      <c r="S98"/>
      <c r="T98"/>
      <c r="U98"/>
      <c r="V98"/>
      <c r="W98"/>
      <c r="X98"/>
      <c r="Y98"/>
      <c r="Z98"/>
    </row>
    <row r="99" spans="17:26">
      <c r="Q99"/>
      <c r="R99"/>
      <c r="S99"/>
      <c r="T99"/>
      <c r="U99"/>
      <c r="V99"/>
      <c r="W99"/>
      <c r="X99"/>
      <c r="Y99"/>
      <c r="Z99"/>
    </row>
    <row r="100" spans="17:26">
      <c r="Q100"/>
      <c r="R100"/>
      <c r="S100"/>
      <c r="T100"/>
      <c r="U100"/>
      <c r="V100"/>
      <c r="W100"/>
      <c r="X100"/>
      <c r="Y100"/>
      <c r="Z100"/>
    </row>
    <row r="101" spans="17:26">
      <c r="Q101"/>
      <c r="R101"/>
      <c r="S101"/>
      <c r="T101"/>
      <c r="U101"/>
      <c r="V101"/>
      <c r="W101"/>
      <c r="X101"/>
      <c r="Y101"/>
      <c r="Z101"/>
    </row>
    <row r="102" spans="17:26">
      <c r="Q102"/>
      <c r="R102"/>
      <c r="S102"/>
      <c r="T102"/>
      <c r="U102"/>
      <c r="V102"/>
      <c r="W102"/>
      <c r="X102"/>
      <c r="Y102"/>
      <c r="Z102"/>
    </row>
    <row r="103" spans="17:26">
      <c r="Q103"/>
      <c r="R103"/>
      <c r="S103"/>
      <c r="T103"/>
      <c r="U103"/>
      <c r="V103"/>
      <c r="W103"/>
      <c r="X103"/>
      <c r="Y103"/>
      <c r="Z103"/>
    </row>
    <row r="104" spans="17:26">
      <c r="Q104"/>
      <c r="R104"/>
      <c r="S104"/>
      <c r="T104"/>
      <c r="U104"/>
      <c r="V104"/>
      <c r="W104"/>
      <c r="X104"/>
      <c r="Y104"/>
      <c r="Z104"/>
    </row>
    <row r="105" spans="17:26">
      <c r="Q105"/>
      <c r="R105"/>
      <c r="S105"/>
      <c r="T105"/>
      <c r="U105"/>
      <c r="V105"/>
      <c r="W105"/>
      <c r="X105"/>
      <c r="Y105"/>
      <c r="Z105"/>
    </row>
    <row r="106" spans="17:26">
      <c r="Q106"/>
      <c r="R106"/>
      <c r="S106"/>
      <c r="T106"/>
      <c r="U106"/>
      <c r="V106"/>
      <c r="W106"/>
      <c r="X106"/>
      <c r="Y106"/>
      <c r="Z106"/>
    </row>
    <row r="107" spans="17:26">
      <c r="Q107"/>
      <c r="R107"/>
      <c r="S107"/>
      <c r="T107"/>
      <c r="U107"/>
      <c r="V107"/>
      <c r="W107"/>
      <c r="X107"/>
      <c r="Y107"/>
      <c r="Z107"/>
    </row>
    <row r="108" spans="17:26">
      <c r="Q108"/>
      <c r="R108"/>
      <c r="S108"/>
      <c r="T108"/>
      <c r="U108"/>
      <c r="V108"/>
      <c r="W108"/>
      <c r="X108"/>
      <c r="Y108"/>
      <c r="Z108"/>
    </row>
    <row r="109" spans="17:26">
      <c r="Q109"/>
      <c r="R109"/>
      <c r="S109"/>
      <c r="T109"/>
      <c r="U109"/>
      <c r="V109"/>
      <c r="W109"/>
      <c r="X109"/>
      <c r="Y109"/>
      <c r="Z109"/>
    </row>
    <row r="110" spans="17:26">
      <c r="Q110"/>
      <c r="R110"/>
      <c r="S110"/>
      <c r="T110"/>
      <c r="U110"/>
      <c r="V110"/>
      <c r="W110"/>
      <c r="X110"/>
      <c r="Y110"/>
      <c r="Z110"/>
    </row>
    <row r="111" spans="17:26">
      <c r="Q111"/>
      <c r="R111"/>
      <c r="S111"/>
      <c r="T111"/>
      <c r="U111"/>
      <c r="V111"/>
      <c r="W111"/>
      <c r="X111"/>
      <c r="Y111"/>
      <c r="Z111"/>
    </row>
    <row r="112" spans="17:26">
      <c r="Q112"/>
      <c r="R112"/>
      <c r="S112"/>
      <c r="T112"/>
      <c r="U112"/>
      <c r="V112"/>
      <c r="W112"/>
      <c r="X112"/>
      <c r="Y112"/>
      <c r="Z112"/>
    </row>
    <row r="113" spans="17:26">
      <c r="Q113"/>
      <c r="R113"/>
      <c r="S113"/>
      <c r="T113"/>
      <c r="U113"/>
      <c r="V113"/>
      <c r="W113"/>
      <c r="X113"/>
      <c r="Y113"/>
      <c r="Z113"/>
    </row>
    <row r="114" spans="17:26">
      <c r="Q114"/>
      <c r="R114"/>
      <c r="S114"/>
      <c r="T114"/>
      <c r="U114"/>
      <c r="V114"/>
      <c r="W114"/>
      <c r="X114"/>
      <c r="Y114"/>
      <c r="Z114"/>
    </row>
    <row r="115" spans="17:26">
      <c r="Q115"/>
      <c r="R115"/>
      <c r="S115"/>
      <c r="T115"/>
      <c r="U115"/>
      <c r="V115"/>
      <c r="W115"/>
      <c r="X115"/>
      <c r="Y115"/>
      <c r="Z115"/>
    </row>
    <row r="116" spans="17:26">
      <c r="Q116"/>
      <c r="R116"/>
      <c r="S116"/>
      <c r="T116"/>
      <c r="U116"/>
      <c r="V116"/>
      <c r="W116"/>
      <c r="X116"/>
      <c r="Y116"/>
      <c r="Z116"/>
    </row>
    <row r="117" spans="17:26">
      <c r="Q117"/>
      <c r="R117"/>
      <c r="S117"/>
      <c r="T117"/>
      <c r="U117"/>
      <c r="V117"/>
      <c r="W117"/>
      <c r="X117"/>
      <c r="Y117"/>
      <c r="Z117"/>
    </row>
    <row r="118" spans="17:26">
      <c r="Q118"/>
      <c r="R118"/>
      <c r="S118"/>
      <c r="T118"/>
      <c r="U118"/>
      <c r="V118"/>
      <c r="W118"/>
      <c r="X118"/>
      <c r="Y118"/>
      <c r="Z118"/>
    </row>
    <row r="119" spans="17:26">
      <c r="Q119"/>
      <c r="R119"/>
      <c r="S119"/>
      <c r="T119"/>
      <c r="U119"/>
      <c r="V119"/>
      <c r="W119"/>
      <c r="X119"/>
      <c r="Y119"/>
      <c r="Z119"/>
    </row>
    <row r="120" spans="17:26">
      <c r="Q120"/>
      <c r="R120"/>
      <c r="S120"/>
      <c r="T120"/>
      <c r="U120"/>
      <c r="V120"/>
      <c r="W120"/>
      <c r="X120"/>
      <c r="Y120"/>
      <c r="Z120"/>
    </row>
    <row r="121" spans="17:26">
      <c r="Q121"/>
      <c r="R121"/>
      <c r="S121"/>
      <c r="T121"/>
      <c r="U121"/>
      <c r="V121"/>
      <c r="W121"/>
      <c r="X121"/>
      <c r="Y121"/>
      <c r="Z121"/>
    </row>
    <row r="122" spans="17:26">
      <c r="Q122"/>
      <c r="R122"/>
      <c r="S122"/>
      <c r="T122"/>
      <c r="U122"/>
      <c r="V122"/>
      <c r="W122"/>
      <c r="X122"/>
      <c r="Y122"/>
      <c r="Z122"/>
    </row>
    <row r="123" spans="17:26">
      <c r="Q123"/>
      <c r="R123"/>
      <c r="S123"/>
      <c r="T123"/>
      <c r="U123"/>
      <c r="V123"/>
      <c r="W123"/>
      <c r="X123"/>
      <c r="Y123"/>
      <c r="Z123"/>
    </row>
    <row r="124" spans="17:26">
      <c r="Q124"/>
      <c r="R124"/>
      <c r="S124"/>
      <c r="T124"/>
      <c r="U124"/>
      <c r="V124"/>
      <c r="W124"/>
      <c r="X124"/>
      <c r="Y124"/>
      <c r="Z124"/>
    </row>
    <row r="125" spans="17:26">
      <c r="Q125"/>
      <c r="R125"/>
      <c r="S125"/>
      <c r="T125"/>
      <c r="U125"/>
      <c r="V125"/>
      <c r="W125"/>
      <c r="X125"/>
      <c r="Y125"/>
      <c r="Z125"/>
    </row>
    <row r="126" spans="17:26">
      <c r="Q126"/>
      <c r="R126"/>
      <c r="S126"/>
      <c r="T126"/>
      <c r="U126"/>
      <c r="V126"/>
      <c r="W126"/>
      <c r="X126"/>
      <c r="Y126"/>
      <c r="Z126"/>
    </row>
    <row r="127" spans="17:26">
      <c r="Q127"/>
      <c r="R127"/>
      <c r="S127"/>
      <c r="T127"/>
      <c r="U127"/>
      <c r="V127"/>
      <c r="W127"/>
      <c r="X127"/>
      <c r="Y127"/>
      <c r="Z127"/>
    </row>
    <row r="128" spans="17:26">
      <c r="Q128"/>
      <c r="R128"/>
      <c r="S128"/>
      <c r="T128"/>
      <c r="U128"/>
      <c r="V128"/>
      <c r="W128"/>
      <c r="X128"/>
      <c r="Y128"/>
      <c r="Z128"/>
    </row>
    <row r="129" spans="17:26">
      <c r="Q129"/>
      <c r="R129"/>
      <c r="S129"/>
      <c r="T129"/>
      <c r="U129"/>
      <c r="V129"/>
      <c r="W129"/>
      <c r="X129"/>
      <c r="Y129"/>
      <c r="Z129"/>
    </row>
    <row r="130" spans="17:26">
      <c r="Q130"/>
      <c r="R130"/>
      <c r="S130"/>
      <c r="T130"/>
      <c r="U130"/>
      <c r="V130"/>
      <c r="W130"/>
      <c r="X130"/>
      <c r="Y130"/>
      <c r="Z130"/>
    </row>
    <row r="131" spans="17:26">
      <c r="Q131"/>
      <c r="R131"/>
      <c r="S131"/>
      <c r="T131"/>
      <c r="U131"/>
      <c r="V131"/>
      <c r="W131"/>
      <c r="X131"/>
      <c r="Y131"/>
      <c r="Z131"/>
    </row>
    <row r="132" spans="17:26">
      <c r="Q132"/>
      <c r="R132"/>
      <c r="S132"/>
      <c r="T132"/>
      <c r="U132"/>
      <c r="V132"/>
      <c r="W132"/>
      <c r="X132"/>
      <c r="Y132"/>
      <c r="Z132"/>
    </row>
    <row r="133" spans="17:26">
      <c r="Q133"/>
      <c r="R133"/>
      <c r="S133"/>
      <c r="T133"/>
      <c r="U133"/>
      <c r="V133"/>
      <c r="W133"/>
      <c r="X133"/>
      <c r="Y133"/>
      <c r="Z133"/>
    </row>
    <row r="134" spans="17:26">
      <c r="Q134"/>
      <c r="R134"/>
      <c r="S134"/>
      <c r="T134"/>
      <c r="U134"/>
      <c r="V134"/>
      <c r="W134"/>
      <c r="X134"/>
      <c r="Y134"/>
      <c r="Z134"/>
    </row>
    <row r="135" spans="17:26">
      <c r="Q135"/>
      <c r="R135"/>
      <c r="S135"/>
      <c r="T135"/>
      <c r="U135"/>
      <c r="V135"/>
      <c r="W135"/>
      <c r="X135"/>
      <c r="Y135"/>
      <c r="Z135"/>
    </row>
    <row r="136" spans="17:26">
      <c r="Q136"/>
      <c r="R136"/>
      <c r="S136"/>
      <c r="T136"/>
      <c r="U136"/>
      <c r="V136"/>
      <c r="W136"/>
      <c r="X136"/>
      <c r="Y136"/>
      <c r="Z136"/>
    </row>
    <row r="137" spans="17:26">
      <c r="Q137"/>
      <c r="R137"/>
      <c r="S137"/>
      <c r="T137"/>
      <c r="U137"/>
      <c r="V137"/>
      <c r="W137"/>
      <c r="X137"/>
      <c r="Y137"/>
      <c r="Z137"/>
    </row>
    <row r="138" spans="17:26">
      <c r="Q138"/>
      <c r="R138"/>
      <c r="S138"/>
      <c r="T138"/>
      <c r="U138"/>
      <c r="V138"/>
      <c r="W138"/>
      <c r="X138"/>
      <c r="Y138"/>
      <c r="Z138"/>
    </row>
    <row r="139" spans="17:26">
      <c r="Q139"/>
      <c r="R139"/>
      <c r="S139"/>
      <c r="T139"/>
      <c r="U139"/>
      <c r="V139"/>
      <c r="W139"/>
      <c r="X139"/>
      <c r="Y139"/>
      <c r="Z139"/>
    </row>
    <row r="140" spans="17:26">
      <c r="Q140"/>
      <c r="R140"/>
      <c r="S140"/>
      <c r="T140"/>
      <c r="U140"/>
      <c r="V140"/>
      <c r="W140"/>
      <c r="X140"/>
      <c r="Y140"/>
      <c r="Z140"/>
    </row>
    <row r="141" spans="17:26">
      <c r="Q141"/>
      <c r="R141"/>
      <c r="S141"/>
      <c r="T141"/>
      <c r="U141"/>
      <c r="V141"/>
      <c r="W141"/>
      <c r="X141"/>
      <c r="Y141"/>
      <c r="Z141"/>
    </row>
    <row r="142" spans="17:26">
      <c r="Q142"/>
      <c r="R142"/>
      <c r="S142"/>
      <c r="T142"/>
      <c r="U142"/>
      <c r="V142"/>
      <c r="W142"/>
      <c r="X142"/>
      <c r="Y142"/>
      <c r="Z142"/>
    </row>
    <row r="143" spans="17:26">
      <c r="Q143"/>
      <c r="R143"/>
      <c r="S143"/>
      <c r="T143"/>
      <c r="U143"/>
      <c r="V143"/>
      <c r="W143"/>
      <c r="X143"/>
      <c r="Y143"/>
      <c r="Z143"/>
    </row>
    <row r="144" spans="17:26">
      <c r="Q144"/>
      <c r="R144"/>
      <c r="S144"/>
      <c r="T144"/>
      <c r="U144"/>
      <c r="V144"/>
      <c r="W144"/>
      <c r="X144"/>
      <c r="Y144"/>
      <c r="Z144"/>
    </row>
    <row r="145" spans="17:26">
      <c r="Q145"/>
      <c r="R145"/>
      <c r="S145"/>
      <c r="T145"/>
      <c r="U145"/>
      <c r="V145"/>
      <c r="W145"/>
      <c r="X145"/>
      <c r="Y145"/>
      <c r="Z145"/>
    </row>
    <row r="146" spans="17:26">
      <c r="Q146"/>
      <c r="R146"/>
      <c r="S146"/>
      <c r="T146"/>
      <c r="U146"/>
      <c r="V146"/>
      <c r="W146"/>
      <c r="X146"/>
      <c r="Y146"/>
      <c r="Z146"/>
    </row>
    <row r="147" spans="17:26">
      <c r="Q147"/>
      <c r="R147"/>
      <c r="S147"/>
      <c r="T147"/>
      <c r="U147"/>
      <c r="V147"/>
      <c r="W147"/>
      <c r="X147"/>
      <c r="Y147"/>
      <c r="Z147"/>
    </row>
    <row r="148" spans="17:26">
      <c r="Q148"/>
      <c r="R148"/>
      <c r="S148"/>
      <c r="T148"/>
      <c r="U148"/>
      <c r="V148"/>
      <c r="W148"/>
      <c r="X148"/>
      <c r="Y148"/>
      <c r="Z148"/>
    </row>
    <row r="149" spans="17:26">
      <c r="Q149"/>
      <c r="R149"/>
      <c r="S149"/>
      <c r="T149"/>
      <c r="U149"/>
      <c r="V149"/>
      <c r="W149"/>
      <c r="X149"/>
      <c r="Y149"/>
      <c r="Z149"/>
    </row>
    <row r="150" spans="17:26">
      <c r="Q150"/>
      <c r="R150"/>
      <c r="S150"/>
      <c r="T150"/>
      <c r="U150"/>
      <c r="V150"/>
      <c r="W150"/>
      <c r="X150"/>
      <c r="Y150"/>
      <c r="Z150"/>
    </row>
    <row r="151" spans="17:26">
      <c r="Q151"/>
      <c r="R151"/>
      <c r="S151"/>
      <c r="T151"/>
      <c r="U151"/>
      <c r="V151"/>
      <c r="W151"/>
      <c r="X151"/>
      <c r="Y151"/>
      <c r="Z151"/>
    </row>
    <row r="152" spans="17:26">
      <c r="Q152"/>
      <c r="R152"/>
      <c r="S152"/>
      <c r="T152"/>
      <c r="U152"/>
      <c r="V152"/>
      <c r="W152"/>
      <c r="X152"/>
      <c r="Y152"/>
      <c r="Z152"/>
    </row>
    <row r="153" spans="17:26">
      <c r="Q153"/>
      <c r="R153"/>
      <c r="S153"/>
      <c r="T153"/>
      <c r="U153"/>
      <c r="V153"/>
      <c r="W153"/>
      <c r="X153"/>
      <c r="Y153"/>
      <c r="Z153"/>
    </row>
    <row r="154" spans="17:26">
      <c r="Q154"/>
      <c r="R154"/>
      <c r="S154"/>
      <c r="T154"/>
      <c r="U154"/>
      <c r="V154"/>
      <c r="W154"/>
      <c r="X154"/>
      <c r="Y154"/>
      <c r="Z154"/>
    </row>
    <row r="155" spans="17:26">
      <c r="Q155"/>
      <c r="R155"/>
      <c r="S155"/>
      <c r="T155"/>
      <c r="U155"/>
      <c r="V155"/>
      <c r="W155"/>
      <c r="X155"/>
      <c r="Y155"/>
      <c r="Z155"/>
    </row>
    <row r="156" spans="17:26">
      <c r="Q156"/>
      <c r="R156"/>
      <c r="S156"/>
      <c r="T156"/>
      <c r="U156"/>
      <c r="V156"/>
      <c r="W156"/>
      <c r="X156"/>
      <c r="Y156"/>
      <c r="Z156"/>
    </row>
    <row r="157" spans="17:26">
      <c r="Q157"/>
      <c r="R157"/>
      <c r="S157"/>
      <c r="T157"/>
      <c r="U157"/>
      <c r="V157"/>
      <c r="W157"/>
      <c r="X157"/>
      <c r="Y157"/>
      <c r="Z157"/>
    </row>
    <row r="158" spans="17:26">
      <c r="Q158"/>
      <c r="R158"/>
      <c r="S158"/>
      <c r="T158"/>
      <c r="U158"/>
      <c r="V158"/>
      <c r="W158"/>
      <c r="X158"/>
      <c r="Y158"/>
      <c r="Z158"/>
    </row>
    <row r="159" spans="17:26">
      <c r="Q159"/>
      <c r="R159"/>
      <c r="S159"/>
      <c r="T159"/>
      <c r="U159"/>
      <c r="V159"/>
      <c r="W159"/>
      <c r="X159"/>
      <c r="Y159"/>
      <c r="Z159"/>
    </row>
    <row r="160" spans="17:26">
      <c r="Q160"/>
      <c r="R160"/>
      <c r="S160"/>
      <c r="T160"/>
      <c r="U160"/>
      <c r="V160"/>
      <c r="W160"/>
      <c r="X160"/>
      <c r="Y160"/>
      <c r="Z160"/>
    </row>
    <row r="161" spans="17:26">
      <c r="Q161"/>
      <c r="R161"/>
      <c r="S161"/>
      <c r="T161"/>
      <c r="U161"/>
      <c r="V161"/>
      <c r="W161"/>
      <c r="X161"/>
      <c r="Y161"/>
      <c r="Z161"/>
    </row>
    <row r="162" spans="17:26">
      <c r="Q162"/>
      <c r="R162"/>
      <c r="S162"/>
      <c r="T162"/>
      <c r="U162"/>
      <c r="V162"/>
      <c r="W162"/>
      <c r="X162"/>
      <c r="Y162"/>
      <c r="Z162"/>
    </row>
    <row r="163" spans="17:26">
      <c r="Q163"/>
      <c r="R163"/>
      <c r="S163"/>
      <c r="T163"/>
      <c r="U163"/>
      <c r="V163"/>
      <c r="W163"/>
      <c r="X163"/>
      <c r="Y163"/>
      <c r="Z163"/>
    </row>
    <row r="164" spans="17:26">
      <c r="Q164"/>
      <c r="R164"/>
      <c r="S164"/>
      <c r="T164"/>
      <c r="U164"/>
      <c r="V164"/>
      <c r="W164"/>
      <c r="X164"/>
      <c r="Y164"/>
      <c r="Z164"/>
    </row>
    <row r="165" spans="17:26">
      <c r="Q165"/>
      <c r="R165"/>
      <c r="S165"/>
      <c r="T165"/>
      <c r="U165"/>
      <c r="V165"/>
      <c r="W165"/>
      <c r="X165"/>
      <c r="Y165"/>
      <c r="Z165"/>
    </row>
    <row r="166" spans="17:26">
      <c r="Q166"/>
      <c r="R166"/>
      <c r="S166"/>
      <c r="T166"/>
      <c r="U166"/>
      <c r="V166"/>
      <c r="W166"/>
      <c r="X166"/>
      <c r="Y166"/>
      <c r="Z166"/>
    </row>
    <row r="167" spans="17:26">
      <c r="Q167"/>
      <c r="R167"/>
      <c r="S167"/>
      <c r="T167"/>
      <c r="U167"/>
      <c r="V167"/>
      <c r="W167"/>
      <c r="X167"/>
      <c r="Y167"/>
      <c r="Z167"/>
    </row>
    <row r="168" spans="17:26">
      <c r="Q168"/>
      <c r="R168"/>
      <c r="S168"/>
      <c r="T168"/>
      <c r="U168"/>
      <c r="V168"/>
      <c r="W168"/>
      <c r="X168"/>
      <c r="Y168"/>
      <c r="Z168"/>
    </row>
    <row r="169" spans="17:26">
      <c r="Q169"/>
      <c r="R169"/>
      <c r="S169"/>
      <c r="T169"/>
      <c r="U169"/>
      <c r="V169"/>
      <c r="W169"/>
      <c r="X169"/>
      <c r="Y169"/>
      <c r="Z169"/>
    </row>
    <row r="170" spans="17:26">
      <c r="Q170"/>
      <c r="R170"/>
      <c r="S170"/>
      <c r="T170"/>
      <c r="U170"/>
      <c r="V170"/>
      <c r="W170"/>
      <c r="X170"/>
      <c r="Y170"/>
      <c r="Z170"/>
    </row>
    <row r="171" spans="17:26">
      <c r="Q171"/>
      <c r="R171"/>
      <c r="S171"/>
      <c r="T171"/>
      <c r="U171"/>
      <c r="V171"/>
      <c r="W171"/>
      <c r="X171"/>
      <c r="Y171"/>
      <c r="Z171"/>
    </row>
    <row r="172" spans="17:26">
      <c r="Q172"/>
      <c r="R172"/>
      <c r="S172"/>
      <c r="T172"/>
      <c r="U172"/>
      <c r="V172"/>
      <c r="W172"/>
      <c r="X172"/>
      <c r="Y172"/>
      <c r="Z172"/>
    </row>
    <row r="173" spans="17:26">
      <c r="Q173"/>
      <c r="R173"/>
      <c r="S173"/>
      <c r="T173"/>
      <c r="U173"/>
      <c r="V173"/>
      <c r="W173"/>
      <c r="X173"/>
      <c r="Y173"/>
      <c r="Z173"/>
    </row>
    <row r="174" spans="17:26">
      <c r="Q174"/>
      <c r="R174"/>
      <c r="S174"/>
      <c r="T174"/>
      <c r="U174"/>
      <c r="V174"/>
      <c r="W174"/>
      <c r="X174"/>
      <c r="Y174"/>
      <c r="Z174"/>
    </row>
    <row r="175" spans="17:26">
      <c r="Q175"/>
      <c r="R175"/>
      <c r="S175"/>
      <c r="T175"/>
      <c r="U175"/>
      <c r="V175"/>
      <c r="W175"/>
      <c r="X175"/>
      <c r="Y175"/>
      <c r="Z175"/>
    </row>
    <row r="176" spans="17:26">
      <c r="Q176"/>
      <c r="R176"/>
      <c r="S176"/>
      <c r="T176"/>
      <c r="U176"/>
      <c r="V176"/>
      <c r="W176"/>
      <c r="X176"/>
      <c r="Y176"/>
      <c r="Z176"/>
    </row>
    <row r="177" spans="17:26">
      <c r="Q177"/>
      <c r="R177"/>
      <c r="S177"/>
      <c r="T177"/>
      <c r="U177"/>
      <c r="V177"/>
      <c r="W177"/>
      <c r="X177"/>
      <c r="Y177"/>
      <c r="Z177"/>
    </row>
    <row r="178" spans="17:26">
      <c r="Q178"/>
      <c r="R178"/>
      <c r="S178"/>
      <c r="T178"/>
      <c r="U178"/>
      <c r="V178"/>
      <c r="W178"/>
      <c r="X178"/>
      <c r="Y178"/>
      <c r="Z178"/>
    </row>
    <row r="179" spans="17:26">
      <c r="Q179"/>
      <c r="R179"/>
      <c r="S179"/>
      <c r="T179"/>
      <c r="U179"/>
      <c r="V179"/>
      <c r="W179"/>
      <c r="X179"/>
      <c r="Y179"/>
      <c r="Z179"/>
    </row>
    <row r="180" spans="17:26">
      <c r="Q180"/>
      <c r="R180"/>
      <c r="S180"/>
      <c r="T180"/>
      <c r="U180"/>
      <c r="V180"/>
      <c r="W180"/>
      <c r="X180"/>
      <c r="Y180"/>
      <c r="Z180"/>
    </row>
    <row r="181" spans="17:26">
      <c r="Q181"/>
      <c r="R181"/>
      <c r="S181"/>
      <c r="T181"/>
      <c r="U181"/>
      <c r="V181"/>
      <c r="W181"/>
      <c r="X181"/>
      <c r="Y181"/>
      <c r="Z181"/>
    </row>
    <row r="182" spans="17:26">
      <c r="Q182"/>
      <c r="R182"/>
      <c r="S182"/>
      <c r="T182"/>
      <c r="U182"/>
      <c r="V182"/>
      <c r="W182"/>
      <c r="X182"/>
      <c r="Y182"/>
      <c r="Z182"/>
    </row>
    <row r="183" spans="17:26">
      <c r="Q183"/>
      <c r="R183"/>
      <c r="S183"/>
      <c r="T183"/>
      <c r="U183"/>
      <c r="V183"/>
      <c r="W183"/>
      <c r="X183"/>
      <c r="Y183"/>
      <c r="Z183"/>
    </row>
    <row r="184" spans="17:26">
      <c r="Q184"/>
      <c r="R184"/>
      <c r="S184"/>
      <c r="T184"/>
      <c r="U184"/>
      <c r="V184"/>
      <c r="W184"/>
      <c r="X184"/>
      <c r="Y184"/>
      <c r="Z184"/>
    </row>
    <row r="185" spans="17:26">
      <c r="Q185"/>
      <c r="R185"/>
      <c r="S185"/>
      <c r="T185"/>
      <c r="U185"/>
      <c r="V185"/>
      <c r="W185"/>
      <c r="X185"/>
      <c r="Y185"/>
      <c r="Z185"/>
    </row>
    <row r="186" spans="17:26">
      <c r="Q186"/>
      <c r="R186"/>
      <c r="S186"/>
      <c r="T186"/>
      <c r="U186"/>
      <c r="V186"/>
      <c r="W186"/>
      <c r="X186"/>
      <c r="Y186"/>
      <c r="Z186"/>
    </row>
    <row r="187" spans="17:26">
      <c r="Q187"/>
      <c r="R187"/>
      <c r="S187"/>
      <c r="T187"/>
      <c r="U187"/>
      <c r="V187"/>
      <c r="W187"/>
      <c r="X187"/>
      <c r="Y187"/>
      <c r="Z187"/>
    </row>
    <row r="188" spans="17:26">
      <c r="Q188"/>
      <c r="R188"/>
      <c r="S188"/>
      <c r="T188"/>
      <c r="U188"/>
      <c r="V188"/>
      <c r="W188"/>
      <c r="X188"/>
      <c r="Y188"/>
      <c r="Z188"/>
    </row>
    <row r="189" spans="17:26">
      <c r="Q189"/>
      <c r="R189"/>
      <c r="S189"/>
      <c r="T189"/>
      <c r="U189"/>
      <c r="V189"/>
      <c r="W189"/>
      <c r="X189"/>
      <c r="Y189"/>
      <c r="Z189"/>
    </row>
    <row r="190" spans="17:26">
      <c r="Q190"/>
      <c r="R190"/>
      <c r="S190"/>
      <c r="T190"/>
      <c r="U190"/>
      <c r="V190"/>
      <c r="W190"/>
      <c r="X190"/>
      <c r="Y190"/>
      <c r="Z190"/>
    </row>
    <row r="191" spans="17:26">
      <c r="Q191"/>
      <c r="R191"/>
      <c r="S191"/>
      <c r="T191"/>
      <c r="U191"/>
      <c r="V191"/>
      <c r="W191"/>
      <c r="X191"/>
      <c r="Y191"/>
      <c r="Z191"/>
    </row>
    <row r="192" spans="17:26">
      <c r="Q192"/>
      <c r="R192"/>
      <c r="S192"/>
      <c r="T192"/>
      <c r="U192"/>
      <c r="V192"/>
      <c r="W192"/>
      <c r="X192"/>
      <c r="Y192"/>
      <c r="Z192"/>
    </row>
    <row r="193" spans="17:26">
      <c r="Q193"/>
      <c r="R193"/>
      <c r="S193"/>
      <c r="T193"/>
      <c r="U193"/>
      <c r="V193"/>
      <c r="W193"/>
      <c r="X193"/>
      <c r="Y193"/>
      <c r="Z193"/>
    </row>
    <row r="194" spans="17:26">
      <c r="Q194"/>
      <c r="R194"/>
      <c r="S194"/>
      <c r="T194"/>
      <c r="U194"/>
      <c r="V194"/>
      <c r="W194"/>
      <c r="X194"/>
      <c r="Y194"/>
      <c r="Z194"/>
    </row>
    <row r="195" spans="17:26">
      <c r="Q195"/>
      <c r="R195"/>
      <c r="S195"/>
      <c r="T195"/>
      <c r="U195"/>
      <c r="V195"/>
      <c r="W195"/>
      <c r="X195"/>
      <c r="Y195"/>
      <c r="Z195"/>
    </row>
    <row r="196" spans="17:26">
      <c r="Q196"/>
      <c r="R196"/>
      <c r="S196"/>
      <c r="T196"/>
      <c r="U196"/>
      <c r="V196"/>
      <c r="W196"/>
      <c r="X196"/>
      <c r="Y196"/>
      <c r="Z196"/>
    </row>
    <row r="197" spans="17:26">
      <c r="Q197"/>
      <c r="R197"/>
      <c r="S197"/>
      <c r="T197"/>
      <c r="U197"/>
      <c r="V197"/>
      <c r="W197"/>
      <c r="X197"/>
      <c r="Y197"/>
      <c r="Z197"/>
    </row>
    <row r="198" spans="17:26">
      <c r="Q198"/>
      <c r="R198"/>
      <c r="S198"/>
      <c r="T198"/>
      <c r="U198"/>
      <c r="V198"/>
      <c r="W198"/>
      <c r="X198"/>
      <c r="Y198"/>
      <c r="Z198"/>
    </row>
    <row r="199" spans="17:26">
      <c r="Q199"/>
      <c r="R199"/>
      <c r="S199"/>
      <c r="T199"/>
      <c r="U199"/>
      <c r="V199"/>
      <c r="W199"/>
      <c r="X199"/>
      <c r="Y199"/>
      <c r="Z199"/>
    </row>
    <row r="200" spans="17:26">
      <c r="Q200"/>
      <c r="R200"/>
      <c r="S200"/>
      <c r="T200"/>
      <c r="U200"/>
      <c r="V200"/>
      <c r="W200"/>
      <c r="X200"/>
      <c r="Y200"/>
      <c r="Z200"/>
    </row>
    <row r="201" spans="17:26">
      <c r="Q201"/>
      <c r="R201"/>
      <c r="S201"/>
      <c r="T201"/>
      <c r="U201"/>
      <c r="V201"/>
      <c r="W201"/>
      <c r="X201"/>
      <c r="Y201"/>
      <c r="Z201"/>
    </row>
    <row r="202" spans="17:26">
      <c r="Q202"/>
      <c r="R202"/>
      <c r="S202"/>
      <c r="T202"/>
      <c r="U202"/>
      <c r="V202"/>
      <c r="W202"/>
      <c r="X202"/>
      <c r="Y202"/>
      <c r="Z202"/>
    </row>
    <row r="203" spans="17:26">
      <c r="Q203"/>
      <c r="R203"/>
      <c r="S203"/>
      <c r="T203"/>
      <c r="U203"/>
      <c r="V203"/>
      <c r="W203"/>
      <c r="X203"/>
      <c r="Y203"/>
      <c r="Z203"/>
    </row>
    <row r="204" spans="17:26">
      <c r="Q204"/>
      <c r="R204"/>
      <c r="S204"/>
      <c r="T204"/>
      <c r="U204"/>
      <c r="V204"/>
      <c r="W204"/>
      <c r="X204"/>
      <c r="Y204"/>
      <c r="Z204"/>
    </row>
    <row r="205" spans="17:26">
      <c r="Q205"/>
      <c r="R205"/>
      <c r="S205"/>
      <c r="T205"/>
      <c r="U205"/>
      <c r="V205"/>
      <c r="W205"/>
      <c r="X205"/>
      <c r="Y205"/>
      <c r="Z205"/>
    </row>
    <row r="206" spans="17:26">
      <c r="Q206"/>
      <c r="R206"/>
      <c r="S206"/>
      <c r="T206"/>
      <c r="U206"/>
      <c r="V206"/>
      <c r="W206"/>
      <c r="X206"/>
      <c r="Y206"/>
      <c r="Z206"/>
    </row>
    <row r="207" spans="17:26">
      <c r="Q207"/>
      <c r="R207"/>
      <c r="S207"/>
      <c r="T207"/>
      <c r="U207"/>
      <c r="V207"/>
      <c r="W207"/>
      <c r="X207"/>
      <c r="Y207"/>
      <c r="Z207"/>
    </row>
    <row r="208" spans="17:26">
      <c r="Q208"/>
      <c r="R208"/>
      <c r="S208"/>
      <c r="T208"/>
      <c r="U208"/>
      <c r="V208"/>
      <c r="W208"/>
      <c r="X208"/>
      <c r="Y208"/>
      <c r="Z208"/>
    </row>
    <row r="209" spans="17:26">
      <c r="Q209"/>
      <c r="R209"/>
      <c r="S209"/>
      <c r="T209"/>
      <c r="U209"/>
      <c r="V209"/>
      <c r="W209"/>
      <c r="X209"/>
      <c r="Y209"/>
      <c r="Z209"/>
    </row>
    <row r="210" spans="17:26">
      <c r="Q210"/>
      <c r="R210"/>
      <c r="S210"/>
      <c r="T210"/>
      <c r="U210"/>
      <c r="V210"/>
      <c r="W210"/>
      <c r="X210"/>
      <c r="Y210"/>
      <c r="Z210"/>
    </row>
    <row r="211" spans="17:26">
      <c r="Q211"/>
      <c r="R211"/>
      <c r="S211"/>
      <c r="T211"/>
      <c r="U211"/>
      <c r="V211"/>
      <c r="W211"/>
      <c r="X211"/>
      <c r="Y211"/>
      <c r="Z211"/>
    </row>
    <row r="212" spans="17:26">
      <c r="Q212"/>
      <c r="R212"/>
      <c r="S212"/>
      <c r="T212"/>
      <c r="U212"/>
      <c r="V212"/>
      <c r="W212"/>
      <c r="X212"/>
      <c r="Y212"/>
      <c r="Z212"/>
    </row>
    <row r="213" spans="17:26">
      <c r="Q213"/>
      <c r="R213"/>
      <c r="S213"/>
      <c r="T213"/>
      <c r="U213"/>
      <c r="V213"/>
      <c r="W213"/>
      <c r="X213"/>
      <c r="Y213"/>
      <c r="Z213"/>
    </row>
    <row r="214" spans="17:26">
      <c r="Q214"/>
      <c r="R214"/>
      <c r="S214"/>
      <c r="T214"/>
      <c r="U214"/>
      <c r="V214"/>
      <c r="W214"/>
      <c r="X214"/>
      <c r="Y214"/>
      <c r="Z214"/>
    </row>
    <row r="215" spans="17:26">
      <c r="Q215"/>
      <c r="R215"/>
      <c r="S215"/>
      <c r="T215"/>
      <c r="U215"/>
      <c r="V215"/>
      <c r="W215"/>
      <c r="X215"/>
      <c r="Y215"/>
      <c r="Z215"/>
    </row>
    <row r="216" spans="17:26">
      <c r="Q216"/>
      <c r="R216"/>
      <c r="S216"/>
      <c r="T216"/>
      <c r="U216"/>
      <c r="V216"/>
      <c r="W216"/>
      <c r="X216"/>
      <c r="Y216"/>
      <c r="Z216"/>
    </row>
    <row r="217" spans="17:26">
      <c r="Q217"/>
      <c r="R217"/>
      <c r="S217"/>
      <c r="T217"/>
      <c r="U217"/>
      <c r="V217"/>
      <c r="W217"/>
      <c r="X217"/>
      <c r="Y217"/>
      <c r="Z217"/>
    </row>
    <row r="218" spans="17:26">
      <c r="Q218"/>
      <c r="R218"/>
      <c r="S218"/>
      <c r="T218"/>
      <c r="U218"/>
      <c r="V218"/>
      <c r="W218"/>
      <c r="X218"/>
      <c r="Y218"/>
      <c r="Z218"/>
    </row>
    <row r="219" spans="17:26">
      <c r="Q219"/>
      <c r="R219"/>
      <c r="S219"/>
      <c r="T219"/>
      <c r="U219"/>
      <c r="V219"/>
      <c r="W219"/>
      <c r="X219"/>
      <c r="Y219"/>
      <c r="Z219"/>
    </row>
    <row r="220" spans="17:26">
      <c r="Q220"/>
      <c r="R220"/>
      <c r="S220"/>
      <c r="T220"/>
      <c r="U220"/>
      <c r="V220"/>
      <c r="W220"/>
      <c r="X220"/>
      <c r="Y220"/>
      <c r="Z220"/>
    </row>
    <row r="221" spans="17:26">
      <c r="Q221"/>
      <c r="R221"/>
      <c r="S221"/>
      <c r="T221"/>
      <c r="U221"/>
      <c r="V221"/>
      <c r="W221"/>
      <c r="X221"/>
      <c r="Y221"/>
      <c r="Z221"/>
    </row>
    <row r="222" spans="17:26">
      <c r="Q222"/>
      <c r="R222"/>
      <c r="S222"/>
      <c r="T222"/>
      <c r="U222"/>
      <c r="V222"/>
      <c r="W222"/>
      <c r="X222"/>
      <c r="Y222"/>
      <c r="Z222"/>
    </row>
    <row r="223" spans="17:26">
      <c r="Q223"/>
      <c r="R223"/>
      <c r="S223"/>
      <c r="T223"/>
      <c r="U223"/>
      <c r="V223"/>
      <c r="W223"/>
      <c r="X223"/>
      <c r="Y223"/>
      <c r="Z223"/>
    </row>
    <row r="224" spans="17:26">
      <c r="Q224"/>
      <c r="R224"/>
      <c r="S224"/>
      <c r="T224"/>
      <c r="U224"/>
      <c r="V224"/>
      <c r="W224"/>
      <c r="X224"/>
      <c r="Y224"/>
      <c r="Z224"/>
    </row>
    <row r="225" spans="17:26">
      <c r="Q225"/>
      <c r="R225"/>
      <c r="S225"/>
      <c r="T225"/>
      <c r="U225"/>
      <c r="V225"/>
      <c r="W225"/>
      <c r="X225"/>
      <c r="Y225"/>
      <c r="Z225"/>
    </row>
    <row r="226" spans="17:26">
      <c r="Q226"/>
      <c r="R226"/>
      <c r="S226"/>
      <c r="T226"/>
      <c r="U226"/>
      <c r="V226"/>
      <c r="W226"/>
      <c r="X226"/>
      <c r="Y226"/>
      <c r="Z226"/>
    </row>
    <row r="227" spans="17:26">
      <c r="Q227"/>
      <c r="R227"/>
      <c r="S227"/>
      <c r="T227"/>
      <c r="U227"/>
      <c r="V227"/>
      <c r="W227"/>
      <c r="X227"/>
      <c r="Y227"/>
      <c r="Z227"/>
    </row>
    <row r="228" spans="17:26">
      <c r="Q228"/>
      <c r="R228"/>
      <c r="S228"/>
      <c r="T228"/>
      <c r="U228"/>
      <c r="V228"/>
      <c r="W228"/>
      <c r="X228"/>
      <c r="Y228"/>
      <c r="Z228"/>
    </row>
    <row r="229" spans="17:26">
      <c r="Q229"/>
      <c r="R229"/>
      <c r="S229"/>
      <c r="T229"/>
      <c r="U229"/>
      <c r="V229"/>
      <c r="W229"/>
      <c r="X229"/>
      <c r="Y229"/>
      <c r="Z229"/>
    </row>
    <row r="230" spans="17:26">
      <c r="Q230"/>
      <c r="R230"/>
      <c r="S230"/>
      <c r="T230"/>
      <c r="U230"/>
      <c r="V230"/>
      <c r="W230"/>
      <c r="X230"/>
      <c r="Y230"/>
      <c r="Z230"/>
    </row>
    <row r="231" spans="17:26">
      <c r="Q231"/>
      <c r="R231"/>
      <c r="S231"/>
      <c r="T231"/>
      <c r="U231"/>
      <c r="V231"/>
      <c r="W231"/>
      <c r="X231"/>
      <c r="Y231"/>
      <c r="Z231"/>
    </row>
    <row r="232" spans="17:26">
      <c r="Q232"/>
      <c r="R232"/>
      <c r="S232"/>
      <c r="T232"/>
      <c r="U232"/>
      <c r="V232"/>
      <c r="W232"/>
      <c r="X232"/>
      <c r="Y232"/>
      <c r="Z232"/>
    </row>
    <row r="233" spans="17:26">
      <c r="Q233"/>
      <c r="R233"/>
      <c r="S233"/>
      <c r="T233"/>
      <c r="U233"/>
      <c r="V233"/>
      <c r="W233"/>
      <c r="X233"/>
      <c r="Y233"/>
      <c r="Z233"/>
    </row>
    <row r="234" spans="17:26">
      <c r="Q234"/>
      <c r="R234"/>
      <c r="S234"/>
      <c r="T234"/>
      <c r="U234"/>
      <c r="V234"/>
      <c r="W234"/>
      <c r="X234"/>
      <c r="Y234"/>
      <c r="Z234"/>
    </row>
    <row r="235" spans="17:26">
      <c r="Q235"/>
      <c r="R235"/>
      <c r="S235"/>
      <c r="T235"/>
      <c r="U235"/>
      <c r="V235"/>
      <c r="W235"/>
      <c r="X235"/>
      <c r="Y235"/>
      <c r="Z235"/>
    </row>
    <row r="236" spans="17:26">
      <c r="Q236"/>
      <c r="R236"/>
      <c r="S236"/>
      <c r="T236"/>
      <c r="U236"/>
      <c r="V236"/>
      <c r="W236"/>
      <c r="X236"/>
      <c r="Y236"/>
      <c r="Z236"/>
    </row>
    <row r="237" spans="17:26">
      <c r="Q237"/>
      <c r="R237"/>
      <c r="S237"/>
      <c r="T237"/>
      <c r="U237"/>
      <c r="V237"/>
      <c r="W237"/>
      <c r="X237"/>
      <c r="Y237"/>
      <c r="Z237"/>
    </row>
    <row r="238" spans="17:26">
      <c r="Q238"/>
      <c r="R238"/>
      <c r="S238"/>
      <c r="T238"/>
      <c r="U238"/>
      <c r="V238"/>
      <c r="W238"/>
      <c r="X238"/>
      <c r="Y238"/>
      <c r="Z238"/>
    </row>
    <row r="239" spans="17:26">
      <c r="Q239"/>
      <c r="R239"/>
      <c r="S239"/>
      <c r="T239"/>
      <c r="U239"/>
      <c r="V239"/>
      <c r="W239"/>
      <c r="X239"/>
      <c r="Y239"/>
      <c r="Z239"/>
    </row>
    <row r="240" spans="17:26">
      <c r="Q240"/>
      <c r="R240"/>
      <c r="S240"/>
      <c r="T240"/>
      <c r="U240"/>
      <c r="V240"/>
      <c r="W240"/>
      <c r="X240"/>
      <c r="Y240"/>
      <c r="Z240"/>
    </row>
    <row r="241" spans="17:26">
      <c r="Q241"/>
      <c r="R241"/>
      <c r="S241"/>
      <c r="T241"/>
      <c r="U241"/>
      <c r="V241"/>
      <c r="W241"/>
      <c r="X241"/>
      <c r="Y241"/>
      <c r="Z241"/>
    </row>
    <row r="242" spans="17:26">
      <c r="Q242"/>
      <c r="R242"/>
      <c r="S242"/>
      <c r="T242"/>
      <c r="U242"/>
      <c r="V242"/>
      <c r="W242"/>
      <c r="X242"/>
      <c r="Y242"/>
      <c r="Z242"/>
    </row>
    <row r="243" spans="17:26">
      <c r="Q243"/>
      <c r="R243"/>
      <c r="S243"/>
      <c r="T243"/>
      <c r="U243"/>
      <c r="V243"/>
      <c r="W243"/>
      <c r="X243"/>
      <c r="Y243"/>
      <c r="Z243"/>
    </row>
    <row r="244" spans="17:26">
      <c r="Q244"/>
      <c r="R244"/>
      <c r="S244"/>
      <c r="T244"/>
      <c r="U244"/>
      <c r="V244"/>
      <c r="W244"/>
      <c r="X244"/>
      <c r="Y244"/>
      <c r="Z244"/>
    </row>
    <row r="245" spans="17:26">
      <c r="Q245"/>
      <c r="R245"/>
      <c r="S245"/>
      <c r="T245"/>
      <c r="U245"/>
      <c r="V245"/>
      <c r="W245"/>
      <c r="X245"/>
      <c r="Y245"/>
      <c r="Z245"/>
    </row>
    <row r="246" spans="17:26">
      <c r="Q246"/>
      <c r="R246"/>
      <c r="S246"/>
      <c r="T246"/>
      <c r="U246"/>
      <c r="V246"/>
      <c r="W246"/>
      <c r="X246"/>
      <c r="Y246"/>
      <c r="Z246"/>
    </row>
    <row r="247" spans="17:26">
      <c r="Q247"/>
      <c r="R247"/>
      <c r="S247"/>
      <c r="T247"/>
      <c r="U247"/>
      <c r="V247"/>
      <c r="W247"/>
      <c r="X247"/>
      <c r="Y247"/>
      <c r="Z247"/>
    </row>
    <row r="248" spans="17:26">
      <c r="Q248"/>
      <c r="R248"/>
      <c r="S248"/>
      <c r="T248"/>
      <c r="U248"/>
      <c r="V248"/>
      <c r="W248"/>
      <c r="X248"/>
      <c r="Y248"/>
      <c r="Z248"/>
    </row>
    <row r="249" spans="17:26">
      <c r="Q249"/>
      <c r="R249"/>
      <c r="S249"/>
      <c r="T249"/>
      <c r="U249"/>
      <c r="V249"/>
      <c r="W249"/>
      <c r="X249"/>
      <c r="Y249"/>
      <c r="Z249"/>
    </row>
    <row r="250" spans="17:26">
      <c r="Q250"/>
      <c r="R250"/>
      <c r="S250"/>
      <c r="T250"/>
      <c r="U250"/>
      <c r="V250"/>
      <c r="W250"/>
      <c r="X250"/>
      <c r="Y250"/>
      <c r="Z250"/>
    </row>
    <row r="251" spans="17:26">
      <c r="Q251"/>
      <c r="R251"/>
      <c r="S251"/>
      <c r="T251"/>
      <c r="U251"/>
      <c r="V251"/>
      <c r="W251"/>
      <c r="X251"/>
      <c r="Y251"/>
      <c r="Z251"/>
    </row>
    <row r="252" spans="17:26">
      <c r="Q252"/>
      <c r="R252"/>
      <c r="S252"/>
      <c r="T252"/>
      <c r="U252"/>
      <c r="V252"/>
      <c r="W252"/>
      <c r="X252"/>
      <c r="Y252"/>
      <c r="Z252"/>
    </row>
    <row r="253" spans="17:26">
      <c r="Q253"/>
      <c r="R253"/>
      <c r="S253"/>
      <c r="T253"/>
      <c r="U253"/>
      <c r="V253"/>
      <c r="W253"/>
      <c r="X253"/>
      <c r="Y253"/>
      <c r="Z253"/>
    </row>
    <row r="254" spans="17:26">
      <c r="Q254"/>
      <c r="R254"/>
      <c r="S254"/>
      <c r="T254"/>
      <c r="U254"/>
      <c r="V254"/>
      <c r="W254"/>
      <c r="X254"/>
      <c r="Y254"/>
      <c r="Z254"/>
    </row>
    <row r="255" spans="17:26">
      <c r="Q255"/>
      <c r="R255"/>
      <c r="S255"/>
      <c r="T255"/>
      <c r="U255"/>
      <c r="V255"/>
      <c r="W255"/>
      <c r="X255"/>
      <c r="Y255"/>
      <c r="Z255"/>
    </row>
    <row r="256" spans="17:26">
      <c r="Q256"/>
      <c r="R256"/>
      <c r="S256"/>
      <c r="T256"/>
      <c r="U256"/>
      <c r="V256"/>
      <c r="W256"/>
      <c r="X256"/>
      <c r="Y256"/>
      <c r="Z256"/>
    </row>
    <row r="257" spans="17:26">
      <c r="Q257"/>
      <c r="R257"/>
      <c r="S257"/>
      <c r="T257"/>
      <c r="U257"/>
      <c r="V257"/>
      <c r="W257"/>
      <c r="X257"/>
      <c r="Y257"/>
      <c r="Z257"/>
    </row>
    <row r="258" spans="17:26">
      <c r="Q258"/>
      <c r="R258"/>
      <c r="S258"/>
      <c r="T258"/>
      <c r="U258"/>
      <c r="V258"/>
      <c r="W258"/>
      <c r="X258"/>
      <c r="Y258"/>
      <c r="Z258"/>
    </row>
    <row r="259" spans="17:26">
      <c r="Q259"/>
      <c r="R259"/>
      <c r="S259"/>
      <c r="T259"/>
      <c r="U259"/>
      <c r="V259"/>
      <c r="W259"/>
      <c r="X259"/>
      <c r="Y259"/>
      <c r="Z259"/>
    </row>
    <row r="260" spans="17:26">
      <c r="Q260"/>
      <c r="R260"/>
      <c r="S260"/>
      <c r="T260"/>
      <c r="U260"/>
      <c r="V260"/>
      <c r="W260"/>
      <c r="X260"/>
      <c r="Y260"/>
      <c r="Z260"/>
    </row>
    <row r="261" spans="17:26">
      <c r="Q261"/>
      <c r="R261"/>
      <c r="S261"/>
      <c r="T261"/>
      <c r="U261"/>
      <c r="V261"/>
      <c r="W261"/>
      <c r="X261"/>
      <c r="Y261"/>
      <c r="Z261"/>
    </row>
    <row r="262" spans="17:26">
      <c r="Q262"/>
      <c r="R262"/>
      <c r="S262"/>
      <c r="T262"/>
      <c r="U262"/>
      <c r="V262"/>
      <c r="W262"/>
      <c r="X262"/>
      <c r="Y262"/>
      <c r="Z262"/>
    </row>
    <row r="263" spans="17:26">
      <c r="Q263"/>
      <c r="R263"/>
      <c r="S263"/>
      <c r="T263"/>
      <c r="U263"/>
      <c r="V263"/>
      <c r="W263"/>
      <c r="X263"/>
      <c r="Y263"/>
      <c r="Z263"/>
    </row>
    <row r="264" spans="17:26">
      <c r="Q264"/>
      <c r="R264"/>
      <c r="S264"/>
      <c r="T264"/>
      <c r="U264"/>
      <c r="V264"/>
      <c r="W264"/>
      <c r="X264"/>
      <c r="Y264"/>
      <c r="Z264"/>
    </row>
    <row r="265" spans="17:26">
      <c r="Q265"/>
      <c r="R265"/>
      <c r="S265"/>
      <c r="T265"/>
      <c r="U265"/>
      <c r="V265"/>
      <c r="W265"/>
      <c r="X265"/>
      <c r="Y265"/>
      <c r="Z265"/>
    </row>
    <row r="266" spans="17:26">
      <c r="Q266"/>
      <c r="R266"/>
      <c r="S266"/>
      <c r="T266"/>
      <c r="U266"/>
      <c r="V266"/>
      <c r="W266"/>
      <c r="X266"/>
      <c r="Y266"/>
      <c r="Z266"/>
    </row>
    <row r="267" spans="17:26">
      <c r="Q267"/>
      <c r="R267"/>
      <c r="S267"/>
      <c r="T267"/>
      <c r="U267"/>
      <c r="V267"/>
      <c r="W267"/>
      <c r="X267"/>
      <c r="Y267"/>
      <c r="Z267"/>
    </row>
    <row r="268" spans="17:26">
      <c r="Q268"/>
      <c r="R268"/>
      <c r="S268"/>
      <c r="T268"/>
      <c r="U268"/>
      <c r="V268"/>
      <c r="W268"/>
      <c r="X268"/>
      <c r="Y268"/>
      <c r="Z268"/>
    </row>
    <row r="269" spans="17:26">
      <c r="Q269"/>
      <c r="R269"/>
      <c r="S269"/>
      <c r="T269"/>
      <c r="U269"/>
      <c r="V269"/>
      <c r="W269"/>
      <c r="X269"/>
      <c r="Y269"/>
      <c r="Z269"/>
    </row>
    <row r="270" spans="17:26">
      <c r="Q270"/>
      <c r="R270"/>
      <c r="S270"/>
      <c r="T270"/>
      <c r="U270"/>
      <c r="V270"/>
      <c r="W270"/>
      <c r="X270"/>
      <c r="Y270"/>
      <c r="Z270"/>
    </row>
    <row r="271" spans="17:26">
      <c r="Q271"/>
      <c r="R271"/>
      <c r="S271"/>
      <c r="T271"/>
      <c r="U271"/>
      <c r="V271"/>
      <c r="W271"/>
      <c r="X271"/>
      <c r="Y271"/>
      <c r="Z271"/>
    </row>
    <row r="272" spans="17:26">
      <c r="Q272"/>
      <c r="R272"/>
      <c r="S272"/>
      <c r="T272"/>
      <c r="U272"/>
      <c r="V272"/>
      <c r="W272"/>
      <c r="X272"/>
      <c r="Y272"/>
      <c r="Z272"/>
    </row>
    <row r="273" spans="17:26">
      <c r="Q273"/>
      <c r="R273"/>
      <c r="S273"/>
      <c r="T273"/>
      <c r="U273"/>
      <c r="V273"/>
      <c r="W273"/>
      <c r="X273"/>
      <c r="Y273"/>
      <c r="Z273"/>
    </row>
    <row r="274" spans="17:26">
      <c r="Q274"/>
      <c r="R274"/>
      <c r="S274"/>
      <c r="T274"/>
      <c r="U274"/>
      <c r="V274"/>
      <c r="W274"/>
      <c r="X274"/>
      <c r="Y274"/>
      <c r="Z274"/>
    </row>
    <row r="275" spans="17:26">
      <c r="Q275"/>
      <c r="R275"/>
      <c r="S275"/>
      <c r="T275"/>
      <c r="U275"/>
      <c r="V275"/>
      <c r="W275"/>
      <c r="X275"/>
      <c r="Y275"/>
      <c r="Z275"/>
    </row>
    <row r="276" spans="17:26">
      <c r="Q276"/>
      <c r="R276"/>
      <c r="S276"/>
      <c r="T276"/>
      <c r="U276"/>
      <c r="V276"/>
      <c r="W276"/>
      <c r="X276"/>
      <c r="Y276"/>
      <c r="Z276"/>
    </row>
    <row r="277" spans="17:26">
      <c r="Q277"/>
      <c r="R277"/>
      <c r="S277"/>
      <c r="T277"/>
      <c r="U277"/>
      <c r="V277"/>
      <c r="W277"/>
      <c r="X277"/>
      <c r="Y277"/>
      <c r="Z277"/>
    </row>
    <row r="278" spans="17:26">
      <c r="Q278"/>
      <c r="R278"/>
      <c r="S278"/>
      <c r="T278"/>
      <c r="U278"/>
      <c r="V278"/>
      <c r="W278"/>
      <c r="X278"/>
      <c r="Y278"/>
      <c r="Z278"/>
    </row>
    <row r="279" spans="17:26">
      <c r="Q279"/>
      <c r="R279"/>
      <c r="S279"/>
      <c r="T279"/>
      <c r="U279"/>
      <c r="V279"/>
      <c r="W279"/>
      <c r="X279"/>
      <c r="Y279"/>
      <c r="Z279"/>
    </row>
    <row r="280" spans="17:26">
      <c r="Q280"/>
      <c r="R280"/>
      <c r="S280"/>
      <c r="T280"/>
      <c r="U280"/>
      <c r="V280"/>
      <c r="W280"/>
      <c r="X280"/>
      <c r="Y280"/>
      <c r="Z280"/>
    </row>
    <row r="281" spans="17:26">
      <c r="Q281"/>
      <c r="R281"/>
      <c r="S281"/>
      <c r="T281"/>
      <c r="U281"/>
      <c r="V281"/>
      <c r="W281"/>
      <c r="X281"/>
      <c r="Y281"/>
      <c r="Z281"/>
    </row>
    <row r="282" spans="17:26">
      <c r="Q282"/>
      <c r="R282"/>
      <c r="S282"/>
      <c r="T282"/>
      <c r="U282"/>
      <c r="V282"/>
      <c r="W282"/>
      <c r="X282"/>
      <c r="Y282"/>
      <c r="Z282"/>
    </row>
    <row r="283" spans="17:26">
      <c r="Q283"/>
      <c r="R283"/>
      <c r="S283"/>
      <c r="T283"/>
      <c r="U283"/>
      <c r="V283"/>
      <c r="W283"/>
      <c r="X283"/>
      <c r="Y283"/>
      <c r="Z283"/>
    </row>
    <row r="284" spans="17:26">
      <c r="Q284"/>
      <c r="R284"/>
      <c r="S284"/>
      <c r="T284"/>
      <c r="U284"/>
      <c r="V284"/>
      <c r="W284"/>
      <c r="X284"/>
      <c r="Y284"/>
      <c r="Z284"/>
    </row>
    <row r="285" spans="17:26">
      <c r="Q285"/>
      <c r="R285"/>
      <c r="S285"/>
      <c r="T285"/>
      <c r="U285"/>
      <c r="V285"/>
      <c r="W285"/>
      <c r="X285"/>
      <c r="Y285"/>
      <c r="Z285"/>
    </row>
    <row r="286" spans="17:26">
      <c r="Q286"/>
      <c r="R286"/>
      <c r="S286"/>
      <c r="T286"/>
      <c r="U286"/>
      <c r="V286"/>
      <c r="W286"/>
      <c r="X286"/>
      <c r="Y286"/>
      <c r="Z286"/>
    </row>
    <row r="287" spans="17:26">
      <c r="Q287"/>
      <c r="R287"/>
      <c r="S287"/>
      <c r="T287"/>
      <c r="U287"/>
      <c r="V287"/>
      <c r="W287"/>
      <c r="X287"/>
      <c r="Y287"/>
      <c r="Z287"/>
    </row>
    <row r="288" spans="17:26">
      <c r="Q288"/>
      <c r="R288"/>
      <c r="S288"/>
      <c r="T288"/>
      <c r="U288"/>
      <c r="V288"/>
      <c r="W288"/>
      <c r="X288"/>
      <c r="Y288"/>
      <c r="Z288"/>
    </row>
    <row r="289" spans="17:26">
      <c r="Q289"/>
      <c r="R289"/>
      <c r="S289"/>
      <c r="T289"/>
      <c r="U289"/>
      <c r="V289"/>
      <c r="W289"/>
      <c r="X289"/>
      <c r="Y289"/>
      <c r="Z289"/>
    </row>
    <row r="290" spans="17:26">
      <c r="Q290"/>
      <c r="R290"/>
      <c r="S290"/>
      <c r="T290"/>
      <c r="U290"/>
      <c r="V290"/>
      <c r="W290"/>
      <c r="X290"/>
      <c r="Y290"/>
      <c r="Z290"/>
    </row>
    <row r="291" spans="17:26">
      <c r="Q291"/>
      <c r="R291"/>
      <c r="S291"/>
      <c r="T291"/>
      <c r="U291"/>
      <c r="V291"/>
      <c r="W291"/>
      <c r="X291"/>
      <c r="Y291"/>
      <c r="Z291"/>
    </row>
    <row r="292" spans="17:26">
      <c r="Q292"/>
      <c r="R292"/>
      <c r="S292"/>
      <c r="T292"/>
      <c r="U292"/>
      <c r="V292"/>
      <c r="W292"/>
      <c r="X292"/>
      <c r="Y292"/>
      <c r="Z292"/>
    </row>
    <row r="293" spans="17:26">
      <c r="Q293"/>
      <c r="R293"/>
      <c r="S293"/>
      <c r="T293"/>
      <c r="U293"/>
      <c r="V293"/>
      <c r="W293"/>
      <c r="X293"/>
      <c r="Y293"/>
      <c r="Z293"/>
    </row>
    <row r="294" spans="17:26">
      <c r="Q294"/>
      <c r="R294"/>
      <c r="S294"/>
      <c r="T294"/>
      <c r="U294"/>
      <c r="V294"/>
      <c r="W294"/>
      <c r="X294"/>
      <c r="Y294"/>
      <c r="Z294"/>
    </row>
    <row r="295" spans="17:26">
      <c r="Q295"/>
      <c r="R295"/>
      <c r="S295"/>
      <c r="T295"/>
      <c r="U295"/>
      <c r="V295"/>
      <c r="W295"/>
      <c r="X295"/>
      <c r="Y295"/>
      <c r="Z295"/>
    </row>
    <row r="296" spans="17:26">
      <c r="Q296"/>
      <c r="R296"/>
      <c r="S296"/>
      <c r="T296"/>
      <c r="U296"/>
      <c r="V296"/>
      <c r="W296"/>
      <c r="X296"/>
      <c r="Y296"/>
      <c r="Z296"/>
    </row>
    <row r="297" spans="17:26">
      <c r="Q297"/>
      <c r="R297"/>
      <c r="S297"/>
      <c r="T297"/>
      <c r="U297"/>
      <c r="V297"/>
      <c r="W297"/>
      <c r="X297"/>
      <c r="Y297"/>
      <c r="Z297"/>
    </row>
    <row r="298" spans="17:26">
      <c r="Q298"/>
      <c r="R298"/>
      <c r="S298"/>
      <c r="T298"/>
      <c r="U298"/>
      <c r="V298"/>
      <c r="W298"/>
      <c r="X298"/>
      <c r="Y298"/>
      <c r="Z298"/>
    </row>
    <row r="299" spans="17:26">
      <c r="Q299"/>
      <c r="R299"/>
      <c r="S299"/>
      <c r="T299"/>
      <c r="U299"/>
      <c r="V299"/>
      <c r="W299"/>
      <c r="X299"/>
      <c r="Y299"/>
      <c r="Z299"/>
    </row>
    <row r="300" spans="17:26">
      <c r="Q300"/>
      <c r="R300"/>
      <c r="S300"/>
      <c r="T300"/>
      <c r="U300"/>
      <c r="V300"/>
      <c r="W300"/>
      <c r="X300"/>
      <c r="Y300"/>
      <c r="Z300"/>
    </row>
    <row r="301" spans="17:26">
      <c r="Q301"/>
      <c r="R301"/>
      <c r="S301"/>
      <c r="T301"/>
      <c r="U301"/>
      <c r="V301"/>
      <c r="W301"/>
      <c r="X301"/>
      <c r="Y301"/>
      <c r="Z301"/>
    </row>
    <row r="302" spans="17:26">
      <c r="Q302"/>
      <c r="R302"/>
      <c r="S302"/>
      <c r="T302"/>
      <c r="U302"/>
      <c r="V302"/>
      <c r="W302"/>
      <c r="X302"/>
      <c r="Y302"/>
      <c r="Z302"/>
    </row>
    <row r="303" spans="17:26">
      <c r="Q303"/>
      <c r="R303"/>
      <c r="S303"/>
      <c r="T303"/>
      <c r="U303"/>
      <c r="V303"/>
      <c r="W303"/>
      <c r="X303"/>
      <c r="Y303"/>
      <c r="Z303"/>
    </row>
    <row r="304" spans="17:26">
      <c r="Q304"/>
      <c r="R304"/>
      <c r="S304"/>
      <c r="T304"/>
      <c r="U304"/>
      <c r="V304"/>
      <c r="W304"/>
      <c r="X304"/>
      <c r="Y304"/>
      <c r="Z304"/>
    </row>
    <row r="305" spans="17:26">
      <c r="Q305"/>
      <c r="R305"/>
      <c r="S305"/>
      <c r="T305"/>
      <c r="U305"/>
      <c r="V305"/>
      <c r="W305"/>
      <c r="X305"/>
      <c r="Y305"/>
      <c r="Z305"/>
    </row>
    <row r="306" spans="17:26">
      <c r="Q306"/>
      <c r="R306"/>
      <c r="S306"/>
      <c r="T306"/>
      <c r="U306"/>
      <c r="V306"/>
      <c r="W306"/>
      <c r="X306"/>
      <c r="Y306"/>
      <c r="Z306"/>
    </row>
    <row r="307" spans="17:26">
      <c r="Q307"/>
      <c r="R307"/>
      <c r="S307"/>
      <c r="T307"/>
      <c r="U307"/>
      <c r="V307"/>
      <c r="W307"/>
      <c r="X307"/>
      <c r="Y307"/>
      <c r="Z307"/>
    </row>
    <row r="308" spans="17:26">
      <c r="Q308"/>
      <c r="R308"/>
      <c r="S308"/>
      <c r="T308"/>
      <c r="U308"/>
      <c r="V308"/>
      <c r="W308"/>
      <c r="X308"/>
      <c r="Y308"/>
      <c r="Z308"/>
    </row>
    <row r="309" spans="17:26">
      <c r="Q309"/>
      <c r="R309"/>
      <c r="S309"/>
      <c r="T309"/>
      <c r="U309"/>
      <c r="V309"/>
      <c r="W309"/>
      <c r="X309"/>
      <c r="Y309"/>
      <c r="Z309"/>
    </row>
    <row r="310" spans="17:26">
      <c r="Q310"/>
      <c r="R310"/>
      <c r="S310"/>
      <c r="T310"/>
      <c r="U310"/>
      <c r="V310"/>
      <c r="W310"/>
      <c r="X310"/>
      <c r="Y310"/>
      <c r="Z310"/>
    </row>
    <row r="311" spans="17:26">
      <c r="Q311"/>
      <c r="R311"/>
      <c r="S311"/>
      <c r="T311"/>
      <c r="U311"/>
      <c r="V311"/>
      <c r="W311"/>
      <c r="X311"/>
      <c r="Y311"/>
      <c r="Z311"/>
    </row>
    <row r="312" spans="17:26">
      <c r="Q312"/>
      <c r="R312"/>
      <c r="S312"/>
      <c r="T312"/>
      <c r="U312"/>
      <c r="V312"/>
      <c r="W312"/>
      <c r="X312"/>
      <c r="Y312"/>
      <c r="Z312"/>
    </row>
    <row r="313" spans="17:26">
      <c r="Q313"/>
      <c r="R313"/>
      <c r="S313"/>
      <c r="T313"/>
      <c r="U313"/>
      <c r="V313"/>
      <c r="W313"/>
      <c r="X313"/>
      <c r="Y313"/>
      <c r="Z313"/>
    </row>
    <row r="314" spans="17:26">
      <c r="Q314"/>
      <c r="R314"/>
      <c r="S314"/>
      <c r="T314"/>
      <c r="U314"/>
      <c r="V314"/>
      <c r="W314"/>
      <c r="X314"/>
      <c r="Y314"/>
      <c r="Z314"/>
    </row>
    <row r="315" spans="17:26">
      <c r="Q315"/>
      <c r="R315"/>
      <c r="S315"/>
      <c r="T315"/>
      <c r="U315"/>
      <c r="V315"/>
      <c r="W315"/>
      <c r="X315"/>
      <c r="Y315"/>
      <c r="Z315"/>
    </row>
    <row r="316" spans="17:26">
      <c r="Q316"/>
      <c r="R316"/>
      <c r="S316"/>
      <c r="T316"/>
      <c r="U316"/>
      <c r="V316"/>
      <c r="W316"/>
      <c r="X316"/>
      <c r="Y316"/>
      <c r="Z316"/>
    </row>
    <row r="317" spans="17:26">
      <c r="Q317"/>
      <c r="R317"/>
      <c r="S317"/>
      <c r="T317"/>
      <c r="U317"/>
      <c r="V317"/>
      <c r="W317"/>
      <c r="X317"/>
      <c r="Y317"/>
      <c r="Z317"/>
    </row>
    <row r="318" spans="17:26">
      <c r="Q318"/>
      <c r="R318"/>
      <c r="S318"/>
      <c r="T318"/>
      <c r="U318"/>
      <c r="V318"/>
      <c r="W318"/>
      <c r="X318"/>
      <c r="Y318"/>
      <c r="Z318"/>
    </row>
    <row r="319" spans="17:26">
      <c r="Q319"/>
      <c r="R319"/>
      <c r="S319"/>
      <c r="T319"/>
      <c r="U319"/>
      <c r="V319"/>
      <c r="W319"/>
      <c r="X319"/>
      <c r="Y319"/>
      <c r="Z319"/>
    </row>
    <row r="320" spans="17:26">
      <c r="Q320"/>
      <c r="R320"/>
      <c r="S320"/>
      <c r="T320"/>
      <c r="U320"/>
      <c r="V320"/>
      <c r="W320"/>
      <c r="X320"/>
      <c r="Y320"/>
      <c r="Z320"/>
    </row>
    <row r="321" spans="17:26">
      <c r="Q321"/>
      <c r="R321"/>
      <c r="S321"/>
      <c r="T321"/>
      <c r="U321"/>
      <c r="V321"/>
      <c r="W321"/>
      <c r="X321"/>
      <c r="Y321"/>
      <c r="Z321"/>
    </row>
    <row r="322" spans="17:26">
      <c r="Q322"/>
      <c r="R322"/>
      <c r="S322"/>
      <c r="T322"/>
      <c r="U322"/>
      <c r="V322"/>
      <c r="W322"/>
      <c r="X322"/>
      <c r="Y322"/>
      <c r="Z322"/>
    </row>
    <row r="323" spans="17:26">
      <c r="Q323"/>
      <c r="R323"/>
      <c r="S323"/>
      <c r="T323"/>
      <c r="U323"/>
      <c r="V323"/>
      <c r="W323"/>
      <c r="X323"/>
      <c r="Y323"/>
      <c r="Z323"/>
    </row>
    <row r="324" spans="17:26">
      <c r="Q324"/>
      <c r="R324"/>
      <c r="S324"/>
      <c r="T324"/>
      <c r="U324"/>
      <c r="V324"/>
      <c r="W324"/>
      <c r="X324"/>
      <c r="Y324"/>
      <c r="Z324"/>
    </row>
    <row r="325" spans="17:26">
      <c r="Q325"/>
      <c r="R325"/>
      <c r="S325"/>
      <c r="T325"/>
      <c r="U325"/>
      <c r="V325"/>
      <c r="W325"/>
      <c r="X325"/>
      <c r="Y325"/>
      <c r="Z325"/>
    </row>
    <row r="326" spans="17:26">
      <c r="Q326"/>
      <c r="R326"/>
      <c r="S326"/>
      <c r="T326"/>
      <c r="U326"/>
      <c r="V326"/>
      <c r="W326"/>
      <c r="X326"/>
      <c r="Y326"/>
      <c r="Z326"/>
    </row>
    <row r="327" spans="17:26">
      <c r="Q327"/>
      <c r="R327"/>
      <c r="S327"/>
      <c r="T327"/>
      <c r="U327"/>
      <c r="V327"/>
      <c r="W327"/>
      <c r="X327"/>
      <c r="Y327"/>
      <c r="Z327"/>
    </row>
    <row r="328" spans="17:26">
      <c r="Q328"/>
      <c r="R328"/>
      <c r="S328"/>
      <c r="T328"/>
      <c r="U328"/>
      <c r="V328"/>
      <c r="W328"/>
      <c r="X328"/>
      <c r="Y328"/>
      <c r="Z328"/>
    </row>
    <row r="329" spans="17:26">
      <c r="Q329"/>
      <c r="R329"/>
      <c r="S329"/>
      <c r="T329"/>
      <c r="U329"/>
      <c r="V329"/>
      <c r="W329"/>
      <c r="X329"/>
      <c r="Y329"/>
      <c r="Z329"/>
    </row>
    <row r="330" spans="17:26">
      <c r="Q330"/>
      <c r="R330"/>
      <c r="S330"/>
      <c r="T330"/>
      <c r="U330"/>
      <c r="V330"/>
      <c r="W330"/>
      <c r="X330"/>
      <c r="Y330"/>
      <c r="Z330"/>
    </row>
    <row r="331" spans="17:26">
      <c r="Q331"/>
      <c r="R331"/>
      <c r="S331"/>
      <c r="T331"/>
      <c r="U331"/>
      <c r="V331"/>
      <c r="W331"/>
      <c r="X331"/>
      <c r="Y331"/>
      <c r="Z331"/>
    </row>
    <row r="332" spans="17:26">
      <c r="Q332"/>
      <c r="R332"/>
      <c r="S332"/>
      <c r="T332"/>
      <c r="U332"/>
      <c r="V332"/>
      <c r="W332"/>
      <c r="X332"/>
      <c r="Y332"/>
      <c r="Z332"/>
    </row>
    <row r="333" spans="17:26">
      <c r="Q333"/>
      <c r="R333"/>
      <c r="S333"/>
      <c r="T333"/>
      <c r="U333"/>
      <c r="V333"/>
      <c r="W333"/>
      <c r="X333"/>
      <c r="Y333"/>
      <c r="Z333"/>
    </row>
    <row r="334" spans="17:26">
      <c r="Q334"/>
      <c r="R334"/>
      <c r="S334"/>
      <c r="T334"/>
      <c r="U334"/>
      <c r="V334"/>
      <c r="W334"/>
      <c r="X334"/>
      <c r="Y334"/>
      <c r="Z334"/>
    </row>
    <row r="335" spans="17:26">
      <c r="Q335"/>
      <c r="R335"/>
      <c r="S335"/>
      <c r="T335"/>
      <c r="U335"/>
      <c r="V335"/>
      <c r="W335"/>
      <c r="X335"/>
      <c r="Y335"/>
      <c r="Z335"/>
    </row>
    <row r="336" spans="17:26">
      <c r="Q336"/>
      <c r="R336"/>
      <c r="S336"/>
      <c r="T336"/>
      <c r="U336"/>
      <c r="V336"/>
      <c r="W336"/>
      <c r="X336"/>
      <c r="Y336"/>
      <c r="Z336"/>
    </row>
    <row r="337" spans="17:26">
      <c r="Q337"/>
      <c r="R337"/>
      <c r="S337"/>
      <c r="T337"/>
      <c r="U337"/>
      <c r="V337"/>
      <c r="W337"/>
      <c r="X337"/>
      <c r="Y337"/>
      <c r="Z337"/>
    </row>
    <row r="338" spans="17:26">
      <c r="Q338"/>
      <c r="R338"/>
      <c r="S338"/>
      <c r="T338"/>
      <c r="U338"/>
      <c r="V338"/>
      <c r="W338"/>
      <c r="X338"/>
      <c r="Y338"/>
      <c r="Z338"/>
    </row>
    <row r="339" spans="17:26">
      <c r="Q339"/>
      <c r="R339"/>
      <c r="S339"/>
      <c r="T339"/>
      <c r="U339"/>
      <c r="V339"/>
      <c r="W339"/>
      <c r="X339"/>
      <c r="Y339"/>
      <c r="Z339"/>
    </row>
    <row r="340" spans="17:26">
      <c r="Q340"/>
      <c r="R340"/>
      <c r="S340"/>
      <c r="T340"/>
      <c r="U340"/>
      <c r="V340"/>
      <c r="W340"/>
      <c r="X340"/>
      <c r="Y340"/>
      <c r="Z340"/>
    </row>
    <row r="341" spans="17:26">
      <c r="Q341"/>
      <c r="R341"/>
      <c r="S341"/>
      <c r="T341"/>
      <c r="U341"/>
      <c r="V341"/>
      <c r="W341"/>
      <c r="X341"/>
      <c r="Y341"/>
      <c r="Z341"/>
    </row>
    <row r="342" spans="17:26">
      <c r="Q342"/>
      <c r="R342"/>
      <c r="S342"/>
      <c r="T342"/>
      <c r="U342"/>
      <c r="V342"/>
      <c r="W342"/>
      <c r="X342"/>
      <c r="Y342"/>
      <c r="Z342"/>
    </row>
    <row r="343" spans="17:26">
      <c r="Q343"/>
      <c r="R343"/>
      <c r="S343"/>
      <c r="T343"/>
      <c r="U343"/>
      <c r="V343"/>
      <c r="W343"/>
      <c r="X343"/>
      <c r="Y343"/>
      <c r="Z343"/>
    </row>
    <row r="344" spans="17:26">
      <c r="Q344"/>
      <c r="R344"/>
      <c r="S344"/>
      <c r="T344"/>
      <c r="U344"/>
      <c r="V344"/>
      <c r="W344"/>
      <c r="X344"/>
      <c r="Y344"/>
      <c r="Z344"/>
    </row>
    <row r="345" spans="17:26">
      <c r="Q345"/>
      <c r="R345"/>
      <c r="S345"/>
      <c r="T345"/>
      <c r="U345"/>
      <c r="V345"/>
      <c r="W345"/>
      <c r="X345"/>
      <c r="Y345"/>
      <c r="Z345"/>
    </row>
    <row r="346" spans="17:26">
      <c r="Q346"/>
      <c r="R346"/>
      <c r="S346"/>
      <c r="T346"/>
      <c r="U346"/>
      <c r="V346"/>
      <c r="W346"/>
      <c r="X346"/>
      <c r="Y346"/>
      <c r="Z346"/>
    </row>
    <row r="347" spans="17:26">
      <c r="Q347"/>
      <c r="R347"/>
      <c r="S347"/>
      <c r="T347"/>
      <c r="U347"/>
      <c r="V347"/>
      <c r="W347"/>
      <c r="X347"/>
      <c r="Y347"/>
      <c r="Z347"/>
    </row>
    <row r="348" spans="17:26">
      <c r="Q348"/>
      <c r="R348"/>
      <c r="S348"/>
      <c r="T348"/>
      <c r="U348"/>
      <c r="V348"/>
      <c r="W348"/>
      <c r="X348"/>
      <c r="Y348"/>
      <c r="Z348"/>
    </row>
    <row r="349" spans="17:26">
      <c r="Q349"/>
      <c r="R349"/>
      <c r="S349"/>
      <c r="T349"/>
      <c r="U349"/>
      <c r="V349"/>
      <c r="W349"/>
      <c r="X349"/>
      <c r="Y349"/>
      <c r="Z349"/>
    </row>
    <row r="350" spans="17:26">
      <c r="Q350"/>
      <c r="R350"/>
      <c r="S350"/>
      <c r="T350"/>
      <c r="U350"/>
      <c r="V350"/>
      <c r="W350"/>
      <c r="X350"/>
      <c r="Y350"/>
      <c r="Z350"/>
    </row>
    <row r="351" spans="17:26">
      <c r="Q351"/>
      <c r="R351"/>
      <c r="S351"/>
      <c r="T351"/>
      <c r="U351"/>
      <c r="V351"/>
      <c r="W351"/>
      <c r="X351"/>
      <c r="Y351"/>
      <c r="Z351"/>
    </row>
    <row r="352" spans="17:26">
      <c r="Q352"/>
      <c r="R352"/>
      <c r="S352"/>
      <c r="T352"/>
      <c r="U352"/>
      <c r="V352"/>
      <c r="W352"/>
      <c r="X352"/>
      <c r="Y352"/>
      <c r="Z352"/>
    </row>
    <row r="353" spans="17:26">
      <c r="Q353"/>
      <c r="R353"/>
      <c r="S353"/>
      <c r="T353"/>
      <c r="U353"/>
      <c r="V353"/>
      <c r="W353"/>
      <c r="X353"/>
      <c r="Y353"/>
      <c r="Z353"/>
    </row>
    <row r="354" spans="17:26">
      <c r="Q354"/>
      <c r="R354"/>
      <c r="S354"/>
      <c r="T354"/>
      <c r="U354"/>
      <c r="V354"/>
      <c r="W354"/>
      <c r="X354"/>
      <c r="Y354"/>
      <c r="Z354"/>
    </row>
    <row r="355" spans="17:26">
      <c r="Q355"/>
      <c r="R355"/>
      <c r="S355"/>
      <c r="T355"/>
      <c r="U355"/>
      <c r="V355"/>
      <c r="W355"/>
      <c r="X355"/>
      <c r="Y355"/>
      <c r="Z355"/>
    </row>
    <row r="356" spans="17:26">
      <c r="Q356"/>
      <c r="R356"/>
      <c r="S356"/>
      <c r="T356"/>
      <c r="U356"/>
      <c r="V356"/>
      <c r="W356"/>
      <c r="X356"/>
      <c r="Y356"/>
      <c r="Z356"/>
    </row>
    <row r="357" spans="17:26">
      <c r="Q357"/>
      <c r="R357"/>
      <c r="S357"/>
      <c r="T357"/>
      <c r="U357"/>
      <c r="V357"/>
      <c r="W357"/>
      <c r="X357"/>
      <c r="Y357"/>
      <c r="Z357"/>
    </row>
    <row r="358" spans="17:26">
      <c r="Q358"/>
      <c r="R358"/>
      <c r="S358"/>
      <c r="T358"/>
      <c r="U358"/>
      <c r="V358"/>
      <c r="W358"/>
      <c r="X358"/>
      <c r="Y358"/>
      <c r="Z358"/>
    </row>
    <row r="359" spans="17:26">
      <c r="Q359"/>
      <c r="R359"/>
      <c r="S359"/>
      <c r="T359"/>
      <c r="U359"/>
      <c r="V359"/>
      <c r="W359"/>
      <c r="X359"/>
      <c r="Y359"/>
      <c r="Z359"/>
    </row>
    <row r="360" spans="17:26">
      <c r="Q360"/>
      <c r="R360"/>
      <c r="S360"/>
      <c r="T360"/>
      <c r="U360"/>
      <c r="V360"/>
      <c r="W360"/>
      <c r="X360"/>
      <c r="Y360"/>
      <c r="Z360"/>
    </row>
    <row r="361" spans="17:26">
      <c r="Q361"/>
      <c r="R361"/>
      <c r="S361"/>
      <c r="T361"/>
      <c r="U361"/>
      <c r="V361"/>
      <c r="W361"/>
      <c r="X361"/>
      <c r="Y361"/>
      <c r="Z361"/>
    </row>
    <row r="362" spans="17:26">
      <c r="Q362"/>
      <c r="R362"/>
      <c r="S362"/>
      <c r="T362"/>
      <c r="U362"/>
      <c r="V362"/>
      <c r="W362"/>
      <c r="X362"/>
      <c r="Y362"/>
      <c r="Z362"/>
    </row>
    <row r="363" spans="17:26">
      <c r="Q363"/>
      <c r="R363"/>
      <c r="S363"/>
      <c r="T363"/>
      <c r="U363"/>
      <c r="V363"/>
      <c r="W363"/>
      <c r="X363"/>
      <c r="Y363"/>
      <c r="Z363"/>
    </row>
    <row r="364" spans="17:26">
      <c r="Q364"/>
      <c r="R364"/>
      <c r="S364"/>
      <c r="T364"/>
      <c r="U364"/>
      <c r="V364"/>
      <c r="W364"/>
      <c r="X364"/>
      <c r="Y364"/>
      <c r="Z364"/>
    </row>
    <row r="365" spans="17:26">
      <c r="Q365"/>
      <c r="R365"/>
      <c r="S365"/>
      <c r="T365"/>
      <c r="U365"/>
      <c r="V365"/>
      <c r="W365"/>
      <c r="X365"/>
      <c r="Y365"/>
      <c r="Z365"/>
    </row>
    <row r="366" spans="17:26">
      <c r="Q366"/>
      <c r="R366"/>
      <c r="S366"/>
      <c r="T366"/>
      <c r="U366"/>
      <c r="V366"/>
      <c r="W366"/>
      <c r="X366"/>
      <c r="Y366"/>
      <c r="Z366"/>
    </row>
    <row r="367" spans="17:26">
      <c r="Q367"/>
      <c r="R367"/>
      <c r="S367"/>
      <c r="T367"/>
      <c r="U367"/>
      <c r="V367"/>
      <c r="W367"/>
      <c r="X367"/>
      <c r="Y367"/>
      <c r="Z367"/>
    </row>
    <row r="368" spans="17:26">
      <c r="Q368"/>
      <c r="R368"/>
      <c r="S368"/>
      <c r="T368"/>
      <c r="U368"/>
      <c r="V368"/>
      <c r="W368"/>
      <c r="X368"/>
      <c r="Y368"/>
      <c r="Z368"/>
    </row>
    <row r="369" spans="17:26">
      <c r="Q369"/>
      <c r="R369"/>
      <c r="S369"/>
      <c r="T369"/>
      <c r="U369"/>
      <c r="V369"/>
      <c r="W369"/>
      <c r="X369"/>
      <c r="Y369"/>
      <c r="Z369"/>
    </row>
    <row r="370" spans="17:26">
      <c r="Q370"/>
      <c r="R370"/>
      <c r="S370"/>
      <c r="T370"/>
      <c r="U370"/>
      <c r="V370"/>
      <c r="W370"/>
      <c r="X370"/>
      <c r="Y370"/>
      <c r="Z370"/>
    </row>
    <row r="371" spans="17:26">
      <c r="Q371"/>
      <c r="R371"/>
      <c r="S371"/>
      <c r="T371"/>
      <c r="U371"/>
      <c r="V371"/>
      <c r="W371"/>
      <c r="X371"/>
      <c r="Y371"/>
      <c r="Z371"/>
    </row>
    <row r="372" spans="17:26">
      <c r="Q372"/>
      <c r="R372"/>
      <c r="S372"/>
      <c r="T372"/>
      <c r="U372"/>
      <c r="V372"/>
      <c r="W372"/>
      <c r="X372"/>
      <c r="Y372"/>
      <c r="Z372"/>
    </row>
    <row r="373" spans="17:26">
      <c r="Q373"/>
      <c r="R373"/>
      <c r="S373"/>
      <c r="T373"/>
      <c r="U373"/>
      <c r="V373"/>
      <c r="W373"/>
      <c r="X373"/>
      <c r="Y373"/>
      <c r="Z373"/>
    </row>
    <row r="374" spans="17:26">
      <c r="Q374"/>
      <c r="R374"/>
      <c r="S374"/>
      <c r="T374"/>
      <c r="U374"/>
      <c r="V374"/>
      <c r="W374"/>
      <c r="X374"/>
      <c r="Y374"/>
      <c r="Z374"/>
    </row>
    <row r="375" spans="17:26">
      <c r="Q375"/>
      <c r="R375"/>
      <c r="S375"/>
      <c r="T375"/>
      <c r="U375"/>
      <c r="V375"/>
      <c r="W375"/>
      <c r="X375"/>
      <c r="Y375"/>
      <c r="Z375"/>
    </row>
    <row r="376" spans="17:26">
      <c r="Q376"/>
      <c r="R376"/>
      <c r="S376"/>
      <c r="T376"/>
      <c r="U376"/>
      <c r="V376"/>
      <c r="W376"/>
      <c r="X376"/>
      <c r="Y376"/>
      <c r="Z376"/>
    </row>
    <row r="377" spans="17:26">
      <c r="Q377"/>
      <c r="R377"/>
      <c r="S377"/>
      <c r="T377"/>
      <c r="U377"/>
      <c r="V377"/>
      <c r="W377"/>
      <c r="X377"/>
      <c r="Y377"/>
      <c r="Z377"/>
    </row>
    <row r="378" spans="17:26">
      <c r="Q378"/>
      <c r="R378"/>
      <c r="S378"/>
      <c r="T378"/>
      <c r="U378"/>
      <c r="V378"/>
      <c r="W378"/>
      <c r="X378"/>
      <c r="Y378"/>
      <c r="Z378"/>
    </row>
    <row r="379" spans="17:26">
      <c r="Q379"/>
      <c r="R379"/>
      <c r="S379"/>
      <c r="T379"/>
      <c r="U379"/>
      <c r="V379"/>
      <c r="W379"/>
      <c r="X379"/>
      <c r="Y379"/>
      <c r="Z379"/>
    </row>
    <row r="380" spans="17:26">
      <c r="Q380"/>
      <c r="R380"/>
      <c r="S380"/>
      <c r="T380"/>
      <c r="U380"/>
      <c r="V380"/>
      <c r="W380"/>
      <c r="X380"/>
      <c r="Y380"/>
      <c r="Z380"/>
    </row>
    <row r="381" spans="17:26">
      <c r="Q381"/>
      <c r="R381"/>
      <c r="S381"/>
      <c r="T381"/>
      <c r="U381"/>
      <c r="V381"/>
      <c r="W381"/>
      <c r="X381"/>
      <c r="Y381"/>
      <c r="Z381"/>
    </row>
    <row r="382" spans="17:26">
      <c r="Q382"/>
      <c r="R382"/>
      <c r="S382"/>
      <c r="T382"/>
      <c r="U382"/>
      <c r="V382"/>
      <c r="W382"/>
      <c r="X382"/>
      <c r="Y382"/>
      <c r="Z382"/>
    </row>
    <row r="383" spans="17:26">
      <c r="Q383"/>
      <c r="R383"/>
      <c r="S383"/>
      <c r="T383"/>
      <c r="U383"/>
      <c r="V383"/>
      <c r="W383"/>
      <c r="X383"/>
      <c r="Y383"/>
      <c r="Z383"/>
    </row>
    <row r="384" spans="17:26">
      <c r="Q384"/>
      <c r="R384"/>
      <c r="S384"/>
      <c r="T384"/>
      <c r="U384"/>
      <c r="V384"/>
      <c r="W384"/>
      <c r="X384"/>
      <c r="Y384"/>
      <c r="Z384"/>
    </row>
    <row r="385" spans="17:26">
      <c r="Q385"/>
      <c r="R385"/>
      <c r="S385"/>
      <c r="T385"/>
      <c r="U385"/>
      <c r="V385"/>
      <c r="W385"/>
      <c r="X385"/>
      <c r="Y385"/>
      <c r="Z385"/>
    </row>
    <row r="386" spans="17:26">
      <c r="Q386"/>
      <c r="R386"/>
      <c r="S386"/>
      <c r="T386"/>
      <c r="U386"/>
      <c r="V386"/>
      <c r="W386"/>
      <c r="X386"/>
      <c r="Y386"/>
      <c r="Z386"/>
    </row>
    <row r="387" spans="17:26">
      <c r="Q387"/>
      <c r="R387"/>
      <c r="S387"/>
      <c r="T387"/>
      <c r="U387"/>
      <c r="V387"/>
      <c r="W387"/>
      <c r="X387"/>
      <c r="Y387"/>
      <c r="Z387"/>
    </row>
    <row r="388" spans="17:26">
      <c r="Q388"/>
      <c r="R388"/>
      <c r="S388"/>
      <c r="T388"/>
      <c r="U388"/>
      <c r="V388"/>
      <c r="W388"/>
      <c r="X388"/>
      <c r="Y388"/>
      <c r="Z388"/>
    </row>
    <row r="389" spans="17:26">
      <c r="Q389"/>
      <c r="R389"/>
      <c r="S389"/>
      <c r="T389"/>
      <c r="U389"/>
      <c r="V389"/>
      <c r="W389"/>
      <c r="X389"/>
      <c r="Y389"/>
      <c r="Z389"/>
    </row>
    <row r="390" spans="17:26">
      <c r="Q390"/>
      <c r="R390"/>
      <c r="S390"/>
      <c r="T390"/>
      <c r="U390"/>
      <c r="V390"/>
      <c r="W390"/>
      <c r="X390"/>
      <c r="Y390"/>
      <c r="Z390"/>
    </row>
    <row r="391" spans="17:26">
      <c r="Q391"/>
      <c r="R391"/>
      <c r="S391"/>
      <c r="T391"/>
      <c r="U391"/>
      <c r="V391"/>
      <c r="W391"/>
      <c r="X391"/>
      <c r="Y391"/>
      <c r="Z391"/>
    </row>
    <row r="392" spans="17:26">
      <c r="Q392"/>
      <c r="R392"/>
      <c r="S392"/>
      <c r="T392"/>
      <c r="U392"/>
      <c r="V392"/>
      <c r="W392"/>
      <c r="X392"/>
      <c r="Y392"/>
      <c r="Z392"/>
    </row>
    <row r="393" spans="17:26">
      <c r="Q393"/>
      <c r="R393"/>
      <c r="S393"/>
      <c r="T393"/>
      <c r="U393"/>
      <c r="V393"/>
      <c r="W393"/>
      <c r="X393"/>
      <c r="Y393"/>
      <c r="Z393"/>
    </row>
    <row r="394" spans="17:26">
      <c r="Q394"/>
      <c r="R394"/>
      <c r="S394"/>
      <c r="T394"/>
      <c r="U394"/>
      <c r="V394"/>
      <c r="W394"/>
      <c r="X394"/>
      <c r="Y394"/>
      <c r="Z394"/>
    </row>
    <row r="395" spans="17:26">
      <c r="Q395"/>
      <c r="R395"/>
      <c r="S395"/>
      <c r="T395"/>
      <c r="U395"/>
      <c r="V395"/>
      <c r="W395"/>
      <c r="X395"/>
      <c r="Y395"/>
      <c r="Z395"/>
    </row>
    <row r="396" spans="17:26">
      <c r="Q396"/>
      <c r="R396"/>
      <c r="S396"/>
      <c r="T396"/>
      <c r="U396"/>
      <c r="V396"/>
      <c r="W396"/>
      <c r="X396"/>
      <c r="Y396"/>
      <c r="Z396"/>
    </row>
    <row r="397" spans="17:26">
      <c r="Q397"/>
      <c r="R397"/>
      <c r="S397"/>
      <c r="T397"/>
      <c r="U397"/>
      <c r="V397"/>
      <c r="W397"/>
      <c r="X397"/>
      <c r="Y397"/>
      <c r="Z397"/>
    </row>
    <row r="398" spans="17:26">
      <c r="Q398"/>
      <c r="R398"/>
      <c r="S398"/>
      <c r="T398"/>
      <c r="U398"/>
      <c r="V398"/>
      <c r="W398"/>
      <c r="X398"/>
      <c r="Y398"/>
      <c r="Z398"/>
    </row>
    <row r="399" spans="17:26">
      <c r="Q399"/>
      <c r="R399"/>
      <c r="S399"/>
      <c r="T399"/>
      <c r="U399"/>
      <c r="V399"/>
      <c r="W399"/>
      <c r="X399"/>
      <c r="Y399"/>
      <c r="Z399"/>
    </row>
    <row r="400" spans="17:26">
      <c r="Q400"/>
      <c r="R400"/>
      <c r="S400"/>
      <c r="T400"/>
      <c r="U400"/>
      <c r="V400"/>
      <c r="W400"/>
      <c r="X400"/>
      <c r="Y400"/>
      <c r="Z400"/>
    </row>
    <row r="401" spans="17:26">
      <c r="Q401"/>
      <c r="R401"/>
      <c r="S401"/>
      <c r="T401"/>
      <c r="U401"/>
      <c r="V401"/>
      <c r="W401"/>
      <c r="X401"/>
      <c r="Y401"/>
      <c r="Z401"/>
    </row>
    <row r="402" spans="17:26">
      <c r="Q402"/>
      <c r="R402"/>
      <c r="S402"/>
      <c r="T402"/>
      <c r="U402"/>
      <c r="V402"/>
      <c r="W402"/>
      <c r="X402"/>
      <c r="Y402"/>
      <c r="Z402"/>
    </row>
    <row r="403" spans="17:26">
      <c r="Q403"/>
      <c r="R403"/>
      <c r="S403"/>
      <c r="T403"/>
      <c r="U403"/>
      <c r="V403"/>
      <c r="W403"/>
      <c r="X403"/>
      <c r="Y403"/>
      <c r="Z403"/>
    </row>
    <row r="404" spans="17:26">
      <c r="Q404"/>
      <c r="R404"/>
      <c r="S404"/>
      <c r="T404"/>
      <c r="U404"/>
      <c r="V404"/>
      <c r="W404"/>
      <c r="X404"/>
      <c r="Y404"/>
      <c r="Z404"/>
    </row>
    <row r="405" spans="17:26">
      <c r="Q405"/>
      <c r="R405"/>
      <c r="S405"/>
      <c r="T405"/>
      <c r="U405"/>
      <c r="V405"/>
      <c r="W405"/>
      <c r="X405"/>
      <c r="Y405"/>
      <c r="Z405"/>
    </row>
    <row r="406" spans="17:26">
      <c r="Q406"/>
      <c r="R406"/>
      <c r="S406"/>
      <c r="T406"/>
      <c r="U406"/>
      <c r="V406"/>
      <c r="W406"/>
      <c r="X406"/>
      <c r="Y406"/>
      <c r="Z406"/>
    </row>
    <row r="407" spans="17:26">
      <c r="Q407"/>
      <c r="R407"/>
      <c r="S407"/>
      <c r="T407"/>
      <c r="U407"/>
      <c r="V407"/>
      <c r="W407"/>
      <c r="X407"/>
      <c r="Y407"/>
      <c r="Z407"/>
    </row>
    <row r="408" spans="17:26">
      <c r="Q408"/>
      <c r="R408"/>
      <c r="S408"/>
      <c r="T408"/>
      <c r="U408"/>
      <c r="V408"/>
      <c r="W408"/>
      <c r="X408"/>
      <c r="Y408"/>
      <c r="Z408"/>
    </row>
    <row r="409" spans="17:26">
      <c r="Q409"/>
      <c r="R409"/>
      <c r="S409"/>
      <c r="T409"/>
      <c r="U409"/>
      <c r="V409"/>
      <c r="W409"/>
      <c r="X409"/>
      <c r="Y409"/>
      <c r="Z409"/>
    </row>
    <row r="410" spans="17:26">
      <c r="Q410"/>
      <c r="R410"/>
      <c r="S410"/>
      <c r="T410"/>
      <c r="U410"/>
      <c r="V410"/>
      <c r="W410"/>
      <c r="X410"/>
      <c r="Y410"/>
      <c r="Z410"/>
    </row>
    <row r="411" spans="17:26">
      <c r="Q411"/>
      <c r="R411"/>
      <c r="S411"/>
      <c r="T411"/>
      <c r="U411"/>
      <c r="V411"/>
      <c r="W411"/>
      <c r="X411"/>
      <c r="Y411"/>
      <c r="Z411"/>
    </row>
    <row r="412" spans="17:26">
      <c r="Q412"/>
      <c r="R412"/>
      <c r="S412"/>
      <c r="T412"/>
      <c r="U412"/>
      <c r="V412"/>
      <c r="W412"/>
      <c r="X412"/>
      <c r="Y412"/>
      <c r="Z412"/>
    </row>
    <row r="413" spans="17:26">
      <c r="Q413"/>
      <c r="R413"/>
      <c r="S413"/>
      <c r="T413"/>
      <c r="U413"/>
      <c r="V413"/>
      <c r="W413"/>
      <c r="X413"/>
      <c r="Y413"/>
      <c r="Z413"/>
    </row>
    <row r="414" spans="17:26">
      <c r="Q414"/>
      <c r="R414"/>
      <c r="S414"/>
      <c r="T414"/>
      <c r="U414"/>
      <c r="V414"/>
      <c r="W414"/>
      <c r="X414"/>
      <c r="Y414"/>
      <c r="Z414"/>
    </row>
    <row r="415" spans="17:26">
      <c r="Q415"/>
      <c r="R415"/>
      <c r="S415"/>
      <c r="T415"/>
      <c r="U415"/>
      <c r="V415"/>
      <c r="W415"/>
      <c r="X415"/>
      <c r="Y415"/>
      <c r="Z415"/>
    </row>
    <row r="416" spans="17:26">
      <c r="Q416"/>
      <c r="R416"/>
      <c r="S416"/>
      <c r="T416"/>
      <c r="U416"/>
      <c r="V416"/>
      <c r="W416"/>
      <c r="X416"/>
      <c r="Y416"/>
      <c r="Z416"/>
    </row>
    <row r="417" spans="17:26">
      <c r="Q417"/>
      <c r="R417"/>
      <c r="S417"/>
      <c r="T417"/>
      <c r="U417"/>
      <c r="V417"/>
      <c r="W417"/>
      <c r="X417"/>
      <c r="Y417"/>
      <c r="Z417"/>
    </row>
    <row r="418" spans="17:26">
      <c r="Q418"/>
      <c r="R418"/>
      <c r="S418"/>
      <c r="T418"/>
      <c r="U418"/>
      <c r="V418"/>
      <c r="W418"/>
      <c r="X418"/>
      <c r="Y418"/>
      <c r="Z418"/>
    </row>
    <row r="419" spans="17:26">
      <c r="Q419"/>
      <c r="R419"/>
      <c r="S419"/>
      <c r="T419"/>
      <c r="U419"/>
      <c r="V419"/>
      <c r="W419"/>
      <c r="X419"/>
      <c r="Y419"/>
      <c r="Z419"/>
    </row>
    <row r="420" spans="17:26">
      <c r="Q420"/>
      <c r="R420"/>
      <c r="S420"/>
      <c r="T420"/>
      <c r="U420"/>
      <c r="V420"/>
      <c r="W420"/>
      <c r="X420"/>
      <c r="Y420"/>
      <c r="Z420"/>
    </row>
    <row r="421" spans="17:26">
      <c r="Q421"/>
      <c r="R421"/>
      <c r="S421"/>
      <c r="T421"/>
      <c r="U421"/>
      <c r="V421"/>
      <c r="W421"/>
      <c r="X421"/>
      <c r="Y421"/>
      <c r="Z421"/>
    </row>
    <row r="422" spans="17:26">
      <c r="Q422"/>
      <c r="R422"/>
      <c r="S422"/>
      <c r="T422"/>
      <c r="U422"/>
      <c r="V422"/>
      <c r="W422"/>
      <c r="X422"/>
      <c r="Y422"/>
      <c r="Z422"/>
    </row>
    <row r="423" spans="17:26">
      <c r="Q423"/>
      <c r="R423"/>
      <c r="S423"/>
      <c r="T423"/>
      <c r="U423"/>
      <c r="V423"/>
      <c r="W423"/>
      <c r="X423"/>
      <c r="Y423"/>
      <c r="Z423"/>
    </row>
    <row r="424" spans="17:26">
      <c r="Q424"/>
      <c r="R424"/>
      <c r="S424"/>
      <c r="T424"/>
      <c r="U424"/>
      <c r="V424"/>
      <c r="W424"/>
      <c r="X424"/>
      <c r="Y424"/>
      <c r="Z424"/>
    </row>
    <row r="425" spans="17:26">
      <c r="Q425"/>
      <c r="R425"/>
      <c r="S425"/>
      <c r="T425"/>
      <c r="U425"/>
      <c r="V425"/>
      <c r="W425"/>
      <c r="X425"/>
      <c r="Y425"/>
      <c r="Z425"/>
    </row>
    <row r="426" spans="17:26">
      <c r="Q426"/>
      <c r="R426"/>
      <c r="S426"/>
      <c r="T426"/>
      <c r="U426"/>
      <c r="V426"/>
      <c r="W426"/>
      <c r="X426"/>
      <c r="Y426"/>
      <c r="Z426"/>
    </row>
    <row r="427" spans="17:26">
      <c r="Q427"/>
      <c r="R427"/>
      <c r="S427"/>
      <c r="T427"/>
      <c r="U427"/>
      <c r="V427"/>
      <c r="W427"/>
      <c r="X427"/>
      <c r="Y427"/>
      <c r="Z427"/>
    </row>
    <row r="428" spans="17:26">
      <c r="Q428"/>
      <c r="R428"/>
      <c r="S428"/>
      <c r="T428"/>
      <c r="U428"/>
      <c r="V428"/>
      <c r="W428"/>
      <c r="X428"/>
      <c r="Y428"/>
      <c r="Z428"/>
    </row>
    <row r="429" spans="17:26">
      <c r="Q429"/>
      <c r="R429"/>
      <c r="S429"/>
      <c r="T429"/>
      <c r="U429"/>
      <c r="V429"/>
      <c r="W429"/>
      <c r="X429"/>
      <c r="Y429"/>
      <c r="Z429"/>
    </row>
    <row r="430" spans="17:26">
      <c r="Q430"/>
      <c r="R430"/>
      <c r="S430"/>
      <c r="T430"/>
      <c r="U430"/>
      <c r="V430"/>
      <c r="W430"/>
      <c r="X430"/>
      <c r="Y430"/>
      <c r="Z430"/>
    </row>
    <row r="431" spans="17:26">
      <c r="Q431"/>
      <c r="R431"/>
      <c r="S431"/>
      <c r="T431"/>
      <c r="U431"/>
      <c r="V431"/>
      <c r="W431"/>
      <c r="X431"/>
      <c r="Y431"/>
      <c r="Z431"/>
    </row>
    <row r="432" spans="17:26">
      <c r="Q432"/>
      <c r="R432"/>
      <c r="S432"/>
      <c r="T432"/>
      <c r="U432"/>
      <c r="V432"/>
      <c r="W432"/>
      <c r="X432"/>
      <c r="Y432"/>
      <c r="Z432"/>
    </row>
    <row r="433" spans="17:26">
      <c r="Q433"/>
      <c r="R433"/>
      <c r="S433"/>
      <c r="T433"/>
      <c r="U433"/>
      <c r="V433"/>
      <c r="W433"/>
      <c r="X433"/>
      <c r="Y433"/>
      <c r="Z433"/>
    </row>
    <row r="434" spans="17:26">
      <c r="Q434"/>
      <c r="R434"/>
      <c r="S434"/>
      <c r="T434"/>
      <c r="U434"/>
      <c r="V434"/>
      <c r="W434"/>
      <c r="X434"/>
      <c r="Y434"/>
      <c r="Z434"/>
    </row>
    <row r="435" spans="17:26">
      <c r="Q435"/>
      <c r="R435"/>
      <c r="S435"/>
      <c r="T435"/>
      <c r="U435"/>
      <c r="V435"/>
      <c r="W435"/>
      <c r="X435"/>
      <c r="Y435"/>
      <c r="Z435"/>
    </row>
    <row r="436" spans="17:26">
      <c r="Q436"/>
      <c r="R436"/>
      <c r="S436"/>
      <c r="T436"/>
      <c r="U436"/>
      <c r="V436"/>
      <c r="W436"/>
      <c r="X436"/>
      <c r="Y436"/>
      <c r="Z436"/>
    </row>
    <row r="437" spans="17:26">
      <c r="Q437"/>
      <c r="R437"/>
      <c r="S437"/>
      <c r="T437"/>
      <c r="U437"/>
      <c r="V437"/>
      <c r="W437"/>
      <c r="X437"/>
      <c r="Y437"/>
      <c r="Z437"/>
    </row>
    <row r="438" spans="17:26">
      <c r="Q438"/>
      <c r="R438"/>
      <c r="S438"/>
      <c r="T438"/>
      <c r="U438"/>
      <c r="V438"/>
      <c r="W438"/>
      <c r="X438"/>
      <c r="Y438"/>
      <c r="Z438"/>
    </row>
    <row r="439" spans="17:26">
      <c r="Q439"/>
      <c r="R439"/>
      <c r="S439"/>
      <c r="T439"/>
      <c r="U439"/>
      <c r="V439"/>
      <c r="W439"/>
      <c r="X439"/>
      <c r="Y439"/>
      <c r="Z439"/>
    </row>
    <row r="440" spans="17:26">
      <c r="Q440"/>
      <c r="R440"/>
      <c r="S440"/>
      <c r="T440"/>
      <c r="U440"/>
      <c r="V440"/>
      <c r="W440"/>
      <c r="X440"/>
      <c r="Y440"/>
      <c r="Z440"/>
    </row>
    <row r="441" spans="17:26">
      <c r="Q441"/>
      <c r="R441"/>
      <c r="S441"/>
      <c r="T441"/>
      <c r="U441"/>
      <c r="V441"/>
      <c r="W441"/>
      <c r="X441"/>
      <c r="Y441"/>
      <c r="Z441"/>
    </row>
    <row r="442" spans="17:26">
      <c r="Q442"/>
      <c r="R442"/>
      <c r="S442"/>
      <c r="T442"/>
      <c r="U442"/>
      <c r="V442"/>
      <c r="W442"/>
      <c r="X442"/>
      <c r="Y442"/>
      <c r="Z442"/>
    </row>
    <row r="443" spans="17:26">
      <c r="Q443"/>
      <c r="R443"/>
      <c r="S443"/>
      <c r="T443"/>
      <c r="U443"/>
      <c r="V443"/>
      <c r="W443"/>
      <c r="X443"/>
      <c r="Y443"/>
      <c r="Z443"/>
    </row>
    <row r="444" spans="17:26">
      <c r="Q444"/>
      <c r="R444"/>
      <c r="S444"/>
      <c r="T444"/>
      <c r="U444"/>
      <c r="V444"/>
      <c r="W444"/>
      <c r="X444"/>
      <c r="Y444"/>
      <c r="Z444"/>
    </row>
    <row r="445" spans="17:26">
      <c r="Q445"/>
      <c r="R445"/>
      <c r="S445"/>
      <c r="T445"/>
      <c r="U445"/>
      <c r="V445"/>
      <c r="W445"/>
      <c r="X445"/>
      <c r="Y445"/>
      <c r="Z445"/>
    </row>
    <row r="446" spans="17:26">
      <c r="Q446"/>
      <c r="R446"/>
      <c r="S446"/>
      <c r="T446"/>
      <c r="U446"/>
      <c r="V446"/>
      <c r="W446"/>
      <c r="X446"/>
      <c r="Y446"/>
      <c r="Z446"/>
    </row>
    <row r="447" spans="17:26">
      <c r="Q447"/>
      <c r="R447"/>
      <c r="S447"/>
      <c r="T447"/>
      <c r="U447"/>
      <c r="V447"/>
      <c r="W447"/>
      <c r="X447"/>
      <c r="Y447"/>
      <c r="Z447"/>
    </row>
    <row r="448" spans="17:26">
      <c r="Q448"/>
      <c r="R448"/>
      <c r="S448"/>
      <c r="T448"/>
      <c r="U448"/>
      <c r="V448"/>
      <c r="W448"/>
      <c r="X448"/>
      <c r="Y448"/>
      <c r="Z448"/>
    </row>
    <row r="449" spans="17:26">
      <c r="Q449"/>
      <c r="R449"/>
      <c r="S449"/>
      <c r="T449"/>
      <c r="U449"/>
      <c r="V449"/>
      <c r="W449"/>
      <c r="X449"/>
      <c r="Y449"/>
      <c r="Z449"/>
    </row>
    <row r="450" spans="17:26">
      <c r="Q450"/>
      <c r="R450"/>
      <c r="S450"/>
      <c r="T450"/>
      <c r="U450"/>
      <c r="V450"/>
      <c r="W450"/>
      <c r="X450"/>
      <c r="Y450"/>
      <c r="Z450"/>
    </row>
    <row r="451" spans="17:26">
      <c r="Q451"/>
      <c r="R451"/>
      <c r="S451"/>
      <c r="T451"/>
      <c r="U451"/>
      <c r="V451"/>
      <c r="W451"/>
      <c r="X451"/>
      <c r="Y451"/>
      <c r="Z451"/>
    </row>
    <row r="452" spans="17:26">
      <c r="Q452"/>
      <c r="R452"/>
      <c r="S452"/>
      <c r="T452"/>
      <c r="U452"/>
      <c r="V452"/>
      <c r="W452"/>
      <c r="X452"/>
      <c r="Y452"/>
      <c r="Z452"/>
    </row>
    <row r="453" spans="17:26">
      <c r="Q453"/>
      <c r="R453"/>
      <c r="S453"/>
      <c r="T453"/>
      <c r="U453"/>
      <c r="V453"/>
      <c r="W453"/>
      <c r="X453"/>
      <c r="Y453"/>
      <c r="Z453"/>
    </row>
    <row r="454" spans="17:26">
      <c r="Q454"/>
      <c r="R454"/>
      <c r="S454"/>
      <c r="T454"/>
      <c r="U454"/>
      <c r="V454"/>
      <c r="W454"/>
      <c r="X454"/>
      <c r="Y454"/>
      <c r="Z454"/>
    </row>
    <row r="455" spans="17:26">
      <c r="Q455"/>
      <c r="R455"/>
      <c r="S455"/>
      <c r="T455"/>
      <c r="U455"/>
      <c r="V455"/>
      <c r="W455"/>
      <c r="X455"/>
      <c r="Y455"/>
      <c r="Z455"/>
    </row>
    <row r="456" spans="17:26">
      <c r="Q456"/>
      <c r="R456"/>
      <c r="S456"/>
      <c r="T456"/>
      <c r="U456"/>
      <c r="V456"/>
      <c r="W456"/>
      <c r="X456"/>
      <c r="Y456"/>
      <c r="Z456"/>
    </row>
    <row r="457" spans="17:26">
      <c r="Q457"/>
      <c r="R457"/>
      <c r="S457"/>
      <c r="T457"/>
      <c r="U457"/>
      <c r="V457"/>
      <c r="W457"/>
      <c r="X457"/>
      <c r="Y457"/>
      <c r="Z457"/>
    </row>
    <row r="458" spans="17:26">
      <c r="Q458"/>
      <c r="R458"/>
      <c r="S458"/>
      <c r="T458"/>
      <c r="U458"/>
      <c r="V458"/>
      <c r="W458"/>
      <c r="X458"/>
      <c r="Y458"/>
      <c r="Z458"/>
    </row>
    <row r="459" spans="17:26">
      <c r="Q459"/>
      <c r="R459"/>
      <c r="S459"/>
      <c r="T459"/>
      <c r="U459"/>
      <c r="V459"/>
      <c r="W459"/>
      <c r="X459"/>
      <c r="Y459"/>
      <c r="Z459"/>
    </row>
    <row r="460" spans="17:26">
      <c r="Q460"/>
      <c r="R460"/>
      <c r="S460"/>
      <c r="T460"/>
      <c r="U460"/>
      <c r="V460"/>
      <c r="W460"/>
      <c r="X460"/>
      <c r="Y460"/>
      <c r="Z460"/>
    </row>
    <row r="461" spans="17:26">
      <c r="Q461"/>
      <c r="R461"/>
      <c r="S461"/>
      <c r="T461"/>
      <c r="U461"/>
      <c r="V461"/>
      <c r="W461"/>
      <c r="X461"/>
      <c r="Y461"/>
      <c r="Z461"/>
    </row>
    <row r="462" spans="17:26">
      <c r="Q462"/>
      <c r="R462"/>
      <c r="S462"/>
      <c r="T462"/>
      <c r="U462"/>
      <c r="V462"/>
      <c r="W462"/>
      <c r="X462"/>
      <c r="Y462"/>
      <c r="Z462"/>
    </row>
    <row r="463" spans="17:26">
      <c r="Q463"/>
      <c r="R463"/>
      <c r="S463"/>
      <c r="T463"/>
      <c r="U463"/>
      <c r="V463"/>
      <c r="W463"/>
      <c r="X463"/>
      <c r="Y463"/>
      <c r="Z463"/>
    </row>
    <row r="464" spans="17:26">
      <c r="Q464"/>
      <c r="R464"/>
      <c r="S464"/>
      <c r="T464"/>
      <c r="U464"/>
      <c r="V464"/>
      <c r="W464"/>
      <c r="X464"/>
      <c r="Y464"/>
      <c r="Z464"/>
    </row>
    <row r="465" spans="17:26">
      <c r="Q465"/>
      <c r="R465"/>
      <c r="S465"/>
      <c r="T465"/>
      <c r="U465"/>
      <c r="V465"/>
      <c r="W465"/>
      <c r="X465"/>
      <c r="Y465"/>
      <c r="Z465"/>
    </row>
    <row r="466" spans="17:26">
      <c r="Q466"/>
      <c r="R466"/>
      <c r="S466"/>
      <c r="T466"/>
      <c r="U466"/>
      <c r="V466"/>
      <c r="W466"/>
      <c r="X466"/>
      <c r="Y466"/>
      <c r="Z466"/>
    </row>
    <row r="467" spans="17:26">
      <c r="Q467"/>
      <c r="R467"/>
      <c r="S467"/>
      <c r="T467"/>
      <c r="U467"/>
      <c r="V467"/>
      <c r="W467"/>
      <c r="X467"/>
      <c r="Y467"/>
      <c r="Z467"/>
    </row>
    <row r="468" spans="17:26">
      <c r="Q468"/>
      <c r="R468"/>
      <c r="S468"/>
      <c r="T468"/>
      <c r="U468"/>
      <c r="V468"/>
      <c r="W468"/>
      <c r="X468"/>
      <c r="Y468"/>
      <c r="Z468"/>
    </row>
    <row r="469" spans="17:26">
      <c r="Q469"/>
      <c r="R469"/>
      <c r="S469"/>
      <c r="T469"/>
      <c r="U469"/>
      <c r="V469"/>
      <c r="W469"/>
      <c r="X469"/>
      <c r="Y469"/>
      <c r="Z469"/>
    </row>
    <row r="470" spans="17:26">
      <c r="Q470"/>
      <c r="R470"/>
      <c r="S470"/>
      <c r="T470"/>
      <c r="U470"/>
      <c r="V470"/>
      <c r="W470"/>
      <c r="X470"/>
      <c r="Y470"/>
      <c r="Z470"/>
    </row>
    <row r="471" spans="17:26">
      <c r="Q471"/>
      <c r="R471"/>
      <c r="S471"/>
      <c r="T471"/>
      <c r="U471"/>
      <c r="V471"/>
      <c r="W471"/>
      <c r="X471"/>
      <c r="Y471"/>
      <c r="Z471"/>
    </row>
    <row r="472" spans="17:26">
      <c r="Q472"/>
      <c r="R472"/>
      <c r="S472"/>
      <c r="T472"/>
      <c r="U472"/>
      <c r="V472"/>
      <c r="W472"/>
      <c r="X472"/>
      <c r="Y472"/>
      <c r="Z472"/>
    </row>
    <row r="473" spans="17:26">
      <c r="Q473"/>
      <c r="R473"/>
      <c r="S473"/>
      <c r="T473"/>
      <c r="U473"/>
      <c r="V473"/>
      <c r="W473"/>
      <c r="X473"/>
      <c r="Y473"/>
      <c r="Z473"/>
    </row>
    <row r="474" spans="17:26">
      <c r="Q474"/>
      <c r="R474"/>
      <c r="S474"/>
      <c r="T474"/>
      <c r="U474"/>
      <c r="V474"/>
      <c r="W474"/>
      <c r="X474"/>
      <c r="Y474"/>
      <c r="Z474"/>
    </row>
    <row r="475" spans="17:26">
      <c r="Q475"/>
      <c r="R475"/>
      <c r="S475"/>
      <c r="T475"/>
      <c r="U475"/>
      <c r="V475"/>
      <c r="W475"/>
      <c r="X475"/>
      <c r="Y475"/>
      <c r="Z475"/>
    </row>
    <row r="476" spans="17:26">
      <c r="Q476"/>
      <c r="R476"/>
      <c r="S476"/>
      <c r="T476"/>
      <c r="U476"/>
      <c r="V476"/>
      <c r="W476"/>
      <c r="X476"/>
      <c r="Y476"/>
      <c r="Z476"/>
    </row>
    <row r="477" spans="17:26">
      <c r="Q477"/>
      <c r="R477"/>
      <c r="S477"/>
      <c r="T477"/>
      <c r="U477"/>
      <c r="V477"/>
      <c r="W477"/>
      <c r="X477"/>
      <c r="Y477"/>
      <c r="Z477"/>
    </row>
    <row r="478" spans="17:26">
      <c r="Q478"/>
      <c r="R478"/>
      <c r="S478"/>
      <c r="T478"/>
      <c r="U478"/>
      <c r="V478"/>
      <c r="W478"/>
      <c r="X478"/>
      <c r="Y478"/>
      <c r="Z478"/>
    </row>
    <row r="479" spans="17:26">
      <c r="Q479"/>
      <c r="R479"/>
      <c r="S479"/>
      <c r="T479"/>
      <c r="U479"/>
      <c r="V479"/>
      <c r="W479"/>
      <c r="X479"/>
      <c r="Y479"/>
      <c r="Z479"/>
    </row>
    <row r="480" spans="17:26">
      <c r="Q480"/>
      <c r="R480"/>
      <c r="S480"/>
      <c r="T480"/>
      <c r="U480"/>
      <c r="V480"/>
      <c r="W480"/>
      <c r="X480"/>
      <c r="Y480"/>
      <c r="Z480"/>
    </row>
    <row r="481" spans="17:26">
      <c r="Q481"/>
      <c r="R481"/>
      <c r="S481"/>
      <c r="T481"/>
      <c r="U481"/>
      <c r="V481"/>
      <c r="W481"/>
      <c r="X481"/>
      <c r="Y481"/>
      <c r="Z481"/>
    </row>
    <row r="482" spans="17:26">
      <c r="Q482"/>
      <c r="R482"/>
      <c r="S482"/>
      <c r="T482"/>
      <c r="U482"/>
      <c r="V482"/>
      <c r="W482"/>
      <c r="X482"/>
      <c r="Y482"/>
      <c r="Z482"/>
    </row>
    <row r="483" spans="17:26">
      <c r="Q483"/>
      <c r="R483"/>
      <c r="S483"/>
      <c r="T483"/>
      <c r="U483"/>
      <c r="V483"/>
      <c r="W483"/>
      <c r="X483"/>
      <c r="Y483"/>
      <c r="Z483"/>
    </row>
    <row r="484" spans="17:26">
      <c r="Q484"/>
      <c r="R484"/>
      <c r="S484"/>
      <c r="T484"/>
      <c r="U484"/>
      <c r="V484"/>
      <c r="W484"/>
      <c r="X484"/>
      <c r="Y484"/>
      <c r="Z484"/>
    </row>
    <row r="485" spans="17:26">
      <c r="Q485"/>
      <c r="R485"/>
      <c r="S485"/>
      <c r="T485"/>
      <c r="U485"/>
      <c r="V485"/>
      <c r="W485"/>
      <c r="X485"/>
      <c r="Y485"/>
      <c r="Z485"/>
    </row>
    <row r="486" spans="17:26">
      <c r="Q486"/>
      <c r="R486"/>
      <c r="S486"/>
      <c r="T486"/>
      <c r="U486"/>
      <c r="V486"/>
      <c r="W486"/>
      <c r="X486"/>
      <c r="Y486"/>
      <c r="Z486"/>
    </row>
    <row r="487" spans="17:26">
      <c r="Q487"/>
      <c r="R487"/>
      <c r="S487"/>
      <c r="T487"/>
      <c r="U487"/>
      <c r="V487"/>
      <c r="W487"/>
      <c r="X487"/>
      <c r="Y487"/>
      <c r="Z487"/>
    </row>
    <row r="488" spans="17:26">
      <c r="Q488"/>
      <c r="R488"/>
      <c r="S488"/>
      <c r="T488"/>
      <c r="U488"/>
      <c r="V488"/>
      <c r="W488"/>
      <c r="X488"/>
      <c r="Y488"/>
      <c r="Z488"/>
    </row>
    <row r="489" spans="17:26">
      <c r="Q489"/>
      <c r="R489"/>
      <c r="S489"/>
      <c r="T489"/>
      <c r="U489"/>
      <c r="V489"/>
      <c r="W489"/>
      <c r="X489"/>
      <c r="Y489"/>
      <c r="Z489"/>
    </row>
    <row r="490" spans="17:26">
      <c r="Q490"/>
      <c r="R490"/>
      <c r="S490"/>
      <c r="T490"/>
      <c r="U490"/>
      <c r="V490"/>
      <c r="W490"/>
      <c r="X490"/>
      <c r="Y490"/>
      <c r="Z490"/>
    </row>
    <row r="491" spans="17:26">
      <c r="Q491"/>
      <c r="R491"/>
      <c r="S491"/>
      <c r="T491"/>
      <c r="U491"/>
      <c r="V491"/>
      <c r="W491"/>
      <c r="X491"/>
      <c r="Y491"/>
      <c r="Z491"/>
    </row>
    <row r="492" spans="17:26">
      <c r="Q492"/>
      <c r="R492"/>
      <c r="S492"/>
      <c r="T492"/>
      <c r="U492"/>
      <c r="V492"/>
      <c r="W492"/>
      <c r="X492"/>
      <c r="Y492"/>
      <c r="Z492"/>
    </row>
    <row r="493" spans="17:26">
      <c r="Q493"/>
      <c r="R493"/>
      <c r="S493"/>
      <c r="T493"/>
      <c r="U493"/>
      <c r="V493"/>
      <c r="W493"/>
      <c r="X493"/>
      <c r="Y493"/>
      <c r="Z493"/>
    </row>
    <row r="494" spans="17:26">
      <c r="Q494"/>
      <c r="R494"/>
      <c r="S494"/>
      <c r="T494"/>
      <c r="U494"/>
      <c r="V494"/>
      <c r="W494"/>
      <c r="X494"/>
      <c r="Y494"/>
      <c r="Z494"/>
    </row>
    <row r="495" spans="17:26">
      <c r="Q495"/>
      <c r="R495"/>
      <c r="S495"/>
      <c r="T495"/>
      <c r="U495"/>
      <c r="V495"/>
      <c r="W495"/>
      <c r="X495"/>
      <c r="Y495"/>
      <c r="Z495"/>
    </row>
    <row r="496" spans="17:26">
      <c r="Q496"/>
      <c r="R496"/>
      <c r="S496"/>
      <c r="T496"/>
      <c r="U496"/>
      <c r="V496"/>
      <c r="W496"/>
      <c r="X496"/>
      <c r="Y496"/>
      <c r="Z496"/>
    </row>
    <row r="497" spans="17:26">
      <c r="Q497"/>
      <c r="R497"/>
      <c r="S497"/>
      <c r="T497"/>
      <c r="U497"/>
      <c r="V497"/>
      <c r="W497"/>
      <c r="X497"/>
      <c r="Y497"/>
      <c r="Z497"/>
    </row>
    <row r="498" spans="17:26">
      <c r="Q498"/>
      <c r="R498"/>
      <c r="S498"/>
      <c r="T498"/>
      <c r="U498"/>
      <c r="V498"/>
      <c r="W498"/>
      <c r="X498"/>
      <c r="Y498"/>
      <c r="Z498"/>
    </row>
    <row r="587" spans="17:26">
      <c r="Q587"/>
      <c r="R587"/>
      <c r="S587"/>
      <c r="T587"/>
      <c r="U587"/>
      <c r="V587"/>
      <c r="W587"/>
      <c r="X587"/>
      <c r="Y587"/>
      <c r="Z587"/>
    </row>
    <row r="588" spans="17:26">
      <c r="Q588"/>
      <c r="R588"/>
      <c r="S588"/>
      <c r="T588"/>
      <c r="U588"/>
      <c r="V588"/>
      <c r="W588"/>
      <c r="X588"/>
      <c r="Y588"/>
      <c r="Z588"/>
    </row>
    <row r="589" spans="17:26">
      <c r="Q589"/>
      <c r="R589"/>
      <c r="S589"/>
      <c r="T589"/>
      <c r="U589"/>
      <c r="V589"/>
      <c r="W589"/>
      <c r="X589"/>
      <c r="Y589"/>
      <c r="Z589"/>
    </row>
    <row r="590" spans="17:26">
      <c r="Q590"/>
      <c r="R590"/>
      <c r="S590"/>
      <c r="T590"/>
      <c r="U590"/>
      <c r="V590"/>
      <c r="W590"/>
      <c r="X590"/>
      <c r="Y590"/>
      <c r="Z590"/>
    </row>
    <row r="591" spans="17:26">
      <c r="Q591"/>
      <c r="R591"/>
      <c r="S591"/>
      <c r="T591"/>
      <c r="U591"/>
      <c r="V591"/>
      <c r="W591"/>
      <c r="X591"/>
      <c r="Y591"/>
      <c r="Z591"/>
    </row>
    <row r="592" spans="17:26">
      <c r="Q592"/>
      <c r="R592"/>
      <c r="S592"/>
      <c r="T592"/>
      <c r="U592"/>
      <c r="V592"/>
      <c r="W592"/>
      <c r="X592"/>
      <c r="Y592"/>
      <c r="Z592"/>
    </row>
    <row r="593" spans="17:26">
      <c r="Q593"/>
      <c r="R593"/>
      <c r="S593"/>
      <c r="T593"/>
      <c r="U593"/>
      <c r="V593"/>
      <c r="W593"/>
      <c r="X593"/>
      <c r="Y593"/>
      <c r="Z593"/>
    </row>
    <row r="594" spans="17:26">
      <c r="Q594"/>
      <c r="R594"/>
      <c r="S594"/>
      <c r="T594"/>
      <c r="U594"/>
      <c r="V594"/>
      <c r="W594"/>
      <c r="X594"/>
      <c r="Y594"/>
      <c r="Z594"/>
    </row>
    <row r="595" spans="17:26">
      <c r="Q595"/>
      <c r="R595"/>
      <c r="S595"/>
      <c r="T595"/>
      <c r="U595"/>
      <c r="V595"/>
      <c r="W595"/>
      <c r="X595"/>
      <c r="Y595"/>
      <c r="Z595"/>
    </row>
    <row r="596" spans="17:26">
      <c r="Q596"/>
      <c r="R596"/>
      <c r="S596"/>
      <c r="T596"/>
      <c r="U596"/>
      <c r="V596"/>
      <c r="W596"/>
      <c r="X596"/>
      <c r="Y596"/>
      <c r="Z596"/>
    </row>
    <row r="597" spans="17:26">
      <c r="Q597"/>
      <c r="R597"/>
      <c r="S597"/>
      <c r="T597"/>
      <c r="U597"/>
      <c r="V597"/>
      <c r="W597"/>
      <c r="X597"/>
      <c r="Y597"/>
      <c r="Z597"/>
    </row>
    <row r="598" spans="17:26">
      <c r="Q598"/>
      <c r="R598"/>
      <c r="S598"/>
      <c r="T598"/>
      <c r="U598"/>
      <c r="V598"/>
      <c r="W598"/>
      <c r="X598"/>
      <c r="Y598"/>
      <c r="Z598"/>
    </row>
    <row r="599" spans="17:26">
      <c r="Q599"/>
      <c r="R599"/>
      <c r="S599"/>
      <c r="T599"/>
      <c r="U599"/>
      <c r="V599"/>
      <c r="W599"/>
      <c r="X599"/>
      <c r="Y599"/>
      <c r="Z599"/>
    </row>
    <row r="600" spans="17:26">
      <c r="Q600"/>
      <c r="R600"/>
      <c r="S600"/>
      <c r="T600"/>
      <c r="U600"/>
      <c r="V600"/>
      <c r="W600"/>
      <c r="X600"/>
      <c r="Y600"/>
      <c r="Z600"/>
    </row>
    <row r="601" spans="17:26">
      <c r="Q601"/>
      <c r="R601"/>
      <c r="S601"/>
      <c r="T601"/>
      <c r="U601"/>
      <c r="V601"/>
      <c r="W601"/>
      <c r="X601"/>
      <c r="Y601"/>
      <c r="Z601"/>
    </row>
    <row r="602" spans="17:26">
      <c r="Q602"/>
      <c r="R602"/>
      <c r="S602"/>
      <c r="T602"/>
      <c r="U602"/>
      <c r="V602"/>
      <c r="W602"/>
      <c r="X602"/>
      <c r="Y602"/>
      <c r="Z602"/>
    </row>
    <row r="603" spans="17:26">
      <c r="Q603"/>
      <c r="R603"/>
      <c r="S603"/>
      <c r="T603"/>
      <c r="U603"/>
      <c r="V603"/>
      <c r="W603"/>
      <c r="X603"/>
      <c r="Y603"/>
      <c r="Z603"/>
    </row>
    <row r="604" spans="17:26">
      <c r="Q604"/>
      <c r="R604"/>
      <c r="S604"/>
      <c r="T604"/>
      <c r="U604"/>
      <c r="V604"/>
      <c r="W604"/>
      <c r="X604"/>
      <c r="Y604"/>
      <c r="Z604"/>
    </row>
    <row r="605" spans="17:26">
      <c r="Q605"/>
      <c r="R605"/>
      <c r="S605"/>
      <c r="T605"/>
      <c r="U605"/>
      <c r="V605"/>
      <c r="W605"/>
      <c r="X605"/>
      <c r="Y605"/>
      <c r="Z605"/>
    </row>
    <row r="606" spans="17:26">
      <c r="Q606"/>
      <c r="R606"/>
      <c r="S606"/>
      <c r="T606"/>
      <c r="U606"/>
      <c r="V606"/>
      <c r="W606"/>
      <c r="X606"/>
      <c r="Y606"/>
      <c r="Z606"/>
    </row>
    <row r="607" spans="17:26">
      <c r="Q607"/>
      <c r="R607"/>
      <c r="S607"/>
      <c r="T607"/>
      <c r="U607"/>
      <c r="V607"/>
      <c r="W607"/>
      <c r="X607"/>
      <c r="Y607"/>
      <c r="Z607"/>
    </row>
    <row r="608" spans="17:26">
      <c r="Q608"/>
      <c r="R608"/>
      <c r="S608"/>
      <c r="T608"/>
      <c r="U608"/>
      <c r="V608"/>
      <c r="W608"/>
      <c r="X608"/>
      <c r="Y608"/>
      <c r="Z608"/>
    </row>
    <row r="609" spans="17:26">
      <c r="Q609"/>
      <c r="R609"/>
      <c r="S609"/>
      <c r="T609"/>
      <c r="U609"/>
      <c r="V609"/>
      <c r="W609"/>
      <c r="X609"/>
      <c r="Y609"/>
      <c r="Z609"/>
    </row>
    <row r="610" spans="17:26">
      <c r="Q610"/>
      <c r="R610"/>
      <c r="S610"/>
      <c r="T610"/>
      <c r="U610"/>
      <c r="V610"/>
      <c r="W610"/>
      <c r="X610"/>
      <c r="Y610"/>
      <c r="Z610"/>
    </row>
    <row r="611" spans="17:26">
      <c r="Q611"/>
      <c r="R611"/>
      <c r="S611"/>
      <c r="T611"/>
      <c r="U611"/>
      <c r="V611"/>
      <c r="W611"/>
      <c r="X611"/>
      <c r="Y611"/>
      <c r="Z611"/>
    </row>
    <row r="612" spans="17:26">
      <c r="Q612"/>
      <c r="R612"/>
      <c r="S612"/>
      <c r="T612"/>
      <c r="U612"/>
      <c r="V612"/>
      <c r="W612"/>
      <c r="X612"/>
      <c r="Y612"/>
      <c r="Z612"/>
    </row>
    <row r="613" spans="17:26">
      <c r="Q613"/>
      <c r="R613"/>
      <c r="S613"/>
      <c r="T613"/>
      <c r="U613"/>
      <c r="V613"/>
      <c r="W613"/>
      <c r="X613"/>
      <c r="Y613"/>
      <c r="Z613"/>
    </row>
    <row r="614" spans="17:26">
      <c r="Q614"/>
      <c r="R614"/>
      <c r="S614"/>
      <c r="T614"/>
      <c r="U614"/>
      <c r="V614"/>
      <c r="W614"/>
      <c r="X614"/>
      <c r="Y614"/>
      <c r="Z614"/>
    </row>
    <row r="615" spans="17:26">
      <c r="Q615"/>
      <c r="R615"/>
      <c r="S615"/>
      <c r="T615"/>
      <c r="U615"/>
      <c r="V615"/>
      <c r="W615"/>
      <c r="X615"/>
      <c r="Y615"/>
      <c r="Z615"/>
    </row>
    <row r="616" spans="17:26">
      <c r="Q616"/>
      <c r="R616"/>
      <c r="S616"/>
      <c r="T616"/>
      <c r="U616"/>
      <c r="V616"/>
      <c r="W616"/>
      <c r="X616"/>
      <c r="Y616"/>
      <c r="Z616"/>
    </row>
    <row r="617" spans="17:26">
      <c r="Q617"/>
      <c r="R617"/>
      <c r="S617"/>
      <c r="T617"/>
      <c r="U617"/>
      <c r="V617"/>
      <c r="W617"/>
      <c r="X617"/>
      <c r="Y617"/>
      <c r="Z617"/>
    </row>
    <row r="618" spans="17:26">
      <c r="Q618"/>
      <c r="R618"/>
      <c r="S618"/>
      <c r="T618"/>
      <c r="U618"/>
      <c r="V618"/>
      <c r="W618"/>
      <c r="X618"/>
      <c r="Y618"/>
      <c r="Z618"/>
    </row>
    <row r="619" spans="17:26">
      <c r="Q619"/>
      <c r="R619"/>
      <c r="S619"/>
      <c r="T619"/>
      <c r="U619"/>
      <c r="V619"/>
      <c r="W619"/>
      <c r="X619"/>
      <c r="Y619"/>
      <c r="Z619"/>
    </row>
    <row r="620" spans="17:26">
      <c r="Q620"/>
      <c r="R620"/>
      <c r="S620"/>
      <c r="T620"/>
      <c r="U620"/>
      <c r="V620"/>
      <c r="W620"/>
      <c r="X620"/>
      <c r="Y620"/>
      <c r="Z620"/>
    </row>
    <row r="621" spans="17:26">
      <c r="Q621"/>
      <c r="R621"/>
      <c r="S621"/>
      <c r="T621"/>
      <c r="U621"/>
      <c r="V621"/>
      <c r="W621"/>
      <c r="X621"/>
      <c r="Y621"/>
      <c r="Z621"/>
    </row>
    <row r="622" spans="17:26">
      <c r="Q622"/>
      <c r="R622"/>
      <c r="S622"/>
      <c r="T622"/>
      <c r="U622"/>
      <c r="V622"/>
      <c r="W622"/>
      <c r="X622"/>
      <c r="Y622"/>
      <c r="Z622"/>
    </row>
    <row r="623" spans="17:26">
      <c r="Q623"/>
      <c r="R623"/>
      <c r="S623"/>
      <c r="T623"/>
      <c r="U623"/>
      <c r="V623"/>
      <c r="W623"/>
      <c r="X623"/>
      <c r="Y623"/>
      <c r="Z623"/>
    </row>
    <row r="624" spans="17:26">
      <c r="Q624"/>
      <c r="R624"/>
      <c r="S624"/>
      <c r="T624"/>
      <c r="U624"/>
      <c r="V624"/>
      <c r="W624"/>
      <c r="X624"/>
      <c r="Y624"/>
      <c r="Z624"/>
    </row>
    <row r="625" spans="17:26">
      <c r="Q625"/>
      <c r="R625"/>
      <c r="S625"/>
      <c r="T625"/>
      <c r="U625"/>
      <c r="V625"/>
      <c r="W625"/>
      <c r="X625"/>
      <c r="Y625"/>
      <c r="Z625"/>
    </row>
    <row r="626" spans="17:26">
      <c r="Q626"/>
      <c r="R626"/>
      <c r="S626"/>
      <c r="T626"/>
      <c r="U626"/>
      <c r="V626"/>
      <c r="W626"/>
      <c r="X626"/>
      <c r="Y626"/>
      <c r="Z626"/>
    </row>
    <row r="627" spans="17:26">
      <c r="Q627"/>
      <c r="R627"/>
      <c r="S627"/>
      <c r="T627"/>
      <c r="U627"/>
      <c r="V627"/>
      <c r="W627"/>
      <c r="X627"/>
      <c r="Y627"/>
      <c r="Z627"/>
    </row>
    <row r="628" spans="17:26">
      <c r="Q628"/>
      <c r="R628"/>
      <c r="S628"/>
      <c r="T628"/>
      <c r="U628"/>
      <c r="V628"/>
      <c r="W628"/>
      <c r="X628"/>
      <c r="Y628"/>
      <c r="Z628"/>
    </row>
    <row r="629" spans="17:26">
      <c r="Q629"/>
      <c r="R629"/>
      <c r="S629"/>
      <c r="T629"/>
      <c r="U629"/>
      <c r="V629"/>
      <c r="W629"/>
      <c r="X629"/>
      <c r="Y629"/>
      <c r="Z629"/>
    </row>
    <row r="630" spans="17:26">
      <c r="Q630"/>
      <c r="R630"/>
      <c r="S630"/>
      <c r="T630"/>
      <c r="U630"/>
      <c r="V630"/>
      <c r="W630"/>
      <c r="X630"/>
      <c r="Y630"/>
      <c r="Z630"/>
    </row>
    <row r="631" spans="17:26">
      <c r="Q631"/>
      <c r="R631"/>
      <c r="S631"/>
      <c r="T631"/>
      <c r="U631"/>
      <c r="V631"/>
      <c r="W631"/>
      <c r="X631"/>
      <c r="Y631"/>
      <c r="Z631"/>
    </row>
    <row r="632" spans="17:26">
      <c r="Q632"/>
      <c r="R632"/>
      <c r="S632"/>
      <c r="T632"/>
      <c r="U632"/>
      <c r="V632"/>
      <c r="W632"/>
      <c r="X632"/>
      <c r="Y632"/>
      <c r="Z632"/>
    </row>
    <row r="633" spans="17:26">
      <c r="Q633"/>
      <c r="R633"/>
      <c r="S633"/>
      <c r="T633"/>
      <c r="U633"/>
      <c r="V633"/>
      <c r="W633"/>
      <c r="X633"/>
      <c r="Y633"/>
      <c r="Z633"/>
    </row>
    <row r="634" spans="17:26">
      <c r="Q634"/>
      <c r="R634"/>
      <c r="S634"/>
      <c r="T634"/>
      <c r="U634"/>
      <c r="V634"/>
      <c r="W634"/>
      <c r="X634"/>
      <c r="Y634"/>
      <c r="Z634"/>
    </row>
    <row r="635" spans="17:26">
      <c r="Q635"/>
      <c r="R635"/>
      <c r="S635"/>
      <c r="T635"/>
      <c r="U635"/>
      <c r="V635"/>
      <c r="W635"/>
      <c r="X635"/>
      <c r="Y635"/>
      <c r="Z635"/>
    </row>
    <row r="636" spans="17:26">
      <c r="Q636"/>
      <c r="R636"/>
      <c r="S636"/>
      <c r="T636"/>
      <c r="U636"/>
      <c r="V636"/>
      <c r="W636"/>
      <c r="X636"/>
      <c r="Y636"/>
      <c r="Z636"/>
    </row>
    <row r="637" spans="17:26">
      <c r="Q637"/>
      <c r="R637"/>
      <c r="S637"/>
      <c r="T637"/>
      <c r="U637"/>
      <c r="V637"/>
      <c r="W637"/>
      <c r="X637"/>
      <c r="Y637"/>
      <c r="Z637"/>
    </row>
    <row r="638" spans="17:26">
      <c r="Q638"/>
      <c r="R638"/>
      <c r="S638"/>
      <c r="T638"/>
      <c r="U638"/>
      <c r="V638"/>
      <c r="W638"/>
      <c r="X638"/>
      <c r="Y638"/>
      <c r="Z638"/>
    </row>
    <row r="639" spans="17:26">
      <c r="Q639"/>
      <c r="R639"/>
      <c r="S639"/>
      <c r="T639"/>
      <c r="U639"/>
      <c r="V639"/>
      <c r="W639"/>
      <c r="X639"/>
      <c r="Y639"/>
      <c r="Z639"/>
    </row>
    <row r="640" spans="17:26">
      <c r="Q640"/>
      <c r="R640"/>
      <c r="S640"/>
      <c r="T640"/>
      <c r="U640"/>
      <c r="V640"/>
      <c r="W640"/>
      <c r="X640"/>
      <c r="Y640"/>
      <c r="Z640"/>
    </row>
    <row r="641" spans="17:26">
      <c r="Q641"/>
      <c r="R641"/>
      <c r="S641"/>
      <c r="T641"/>
      <c r="U641"/>
      <c r="V641"/>
      <c r="W641"/>
      <c r="X641"/>
      <c r="Y641"/>
      <c r="Z641"/>
    </row>
    <row r="642" spans="17:26">
      <c r="Q642"/>
      <c r="R642"/>
      <c r="S642"/>
      <c r="T642"/>
      <c r="U642"/>
      <c r="V642"/>
      <c r="W642"/>
      <c r="X642"/>
      <c r="Y642"/>
      <c r="Z642"/>
    </row>
    <row r="643" spans="17:26">
      <c r="Q643"/>
      <c r="R643"/>
      <c r="S643"/>
      <c r="T643"/>
      <c r="U643"/>
      <c r="V643"/>
      <c r="W643"/>
      <c r="X643"/>
      <c r="Y643"/>
      <c r="Z643"/>
    </row>
    <row r="644" spans="17:26">
      <c r="Q644"/>
      <c r="R644"/>
      <c r="S644"/>
      <c r="T644"/>
      <c r="U644"/>
      <c r="V644"/>
      <c r="W644"/>
      <c r="X644"/>
      <c r="Y644"/>
      <c r="Z644"/>
    </row>
    <row r="645" spans="17:26">
      <c r="Q645"/>
      <c r="R645"/>
      <c r="S645"/>
      <c r="T645"/>
      <c r="U645"/>
      <c r="V645"/>
      <c r="W645"/>
      <c r="X645"/>
      <c r="Y645"/>
      <c r="Z645"/>
    </row>
    <row r="646" spans="17:26">
      <c r="Q646"/>
      <c r="R646"/>
      <c r="S646"/>
      <c r="T646"/>
      <c r="U646"/>
      <c r="V646"/>
      <c r="W646"/>
      <c r="X646"/>
      <c r="Y646"/>
      <c r="Z646"/>
    </row>
    <row r="647" spans="17:26">
      <c r="Q647"/>
      <c r="R647"/>
      <c r="S647"/>
      <c r="T647"/>
      <c r="U647"/>
      <c r="V647"/>
      <c r="W647"/>
      <c r="X647"/>
      <c r="Y647"/>
      <c r="Z647"/>
    </row>
    <row r="648" spans="17:26">
      <c r="Q648"/>
      <c r="R648"/>
      <c r="S648"/>
      <c r="T648"/>
      <c r="U648"/>
      <c r="V648"/>
      <c r="W648"/>
      <c r="X648"/>
      <c r="Y648"/>
      <c r="Z648"/>
    </row>
    <row r="649" spans="17:26">
      <c r="Q649"/>
      <c r="R649"/>
      <c r="S649"/>
      <c r="T649"/>
      <c r="U649"/>
      <c r="V649"/>
      <c r="W649"/>
      <c r="X649"/>
      <c r="Y649"/>
      <c r="Z649"/>
    </row>
    <row r="650" spans="17:26">
      <c r="Q650"/>
      <c r="R650"/>
      <c r="S650"/>
      <c r="T650"/>
      <c r="U650"/>
      <c r="V650"/>
      <c r="W650"/>
      <c r="X650"/>
      <c r="Y650"/>
      <c r="Z650"/>
    </row>
    <row r="651" spans="17:26">
      <c r="Q651"/>
      <c r="R651"/>
      <c r="S651"/>
      <c r="T651"/>
      <c r="U651"/>
      <c r="V651"/>
      <c r="W651"/>
      <c r="X651"/>
      <c r="Y651"/>
      <c r="Z651"/>
    </row>
    <row r="652" spans="17:26">
      <c r="Q652"/>
      <c r="R652"/>
      <c r="S652"/>
      <c r="T652"/>
      <c r="U652"/>
      <c r="V652"/>
      <c r="W652"/>
      <c r="X652"/>
      <c r="Y652"/>
      <c r="Z652"/>
    </row>
    <row r="653" spans="17:26">
      <c r="Q653"/>
      <c r="R653"/>
      <c r="S653"/>
      <c r="T653"/>
      <c r="U653"/>
      <c r="V653"/>
      <c r="W653"/>
      <c r="X653"/>
      <c r="Y653"/>
      <c r="Z653"/>
    </row>
    <row r="654" spans="17:26">
      <c r="Q654"/>
      <c r="R654"/>
      <c r="S654"/>
      <c r="T654"/>
      <c r="U654"/>
      <c r="V654"/>
      <c r="W654"/>
      <c r="X654"/>
      <c r="Y654"/>
      <c r="Z654"/>
    </row>
    <row r="655" spans="17:26">
      <c r="Q655"/>
      <c r="R655"/>
      <c r="S655"/>
      <c r="T655"/>
      <c r="U655"/>
      <c r="V655"/>
      <c r="W655"/>
      <c r="X655"/>
      <c r="Y655"/>
      <c r="Z655"/>
    </row>
    <row r="656" spans="17:26">
      <c r="Q656"/>
      <c r="R656"/>
      <c r="S656"/>
      <c r="T656"/>
      <c r="U656"/>
      <c r="V656"/>
      <c r="W656"/>
      <c r="X656"/>
      <c r="Y656"/>
      <c r="Z656"/>
    </row>
    <row r="657" spans="17:26">
      <c r="Q657"/>
      <c r="R657"/>
      <c r="S657"/>
      <c r="T657"/>
      <c r="U657"/>
      <c r="V657"/>
      <c r="W657"/>
      <c r="X657"/>
      <c r="Y657"/>
      <c r="Z657"/>
    </row>
    <row r="658" spans="17:26">
      <c r="Q658"/>
      <c r="R658"/>
      <c r="S658"/>
      <c r="T658"/>
      <c r="U658"/>
      <c r="V658"/>
      <c r="W658"/>
      <c r="X658"/>
      <c r="Y658"/>
      <c r="Z658"/>
    </row>
    <row r="659" spans="17:26">
      <c r="Q659"/>
      <c r="R659"/>
      <c r="S659"/>
      <c r="T659"/>
      <c r="U659"/>
      <c r="V659"/>
      <c r="W659"/>
      <c r="X659"/>
      <c r="Y659"/>
      <c r="Z659"/>
    </row>
    <row r="660" spans="17:26">
      <c r="Q660"/>
      <c r="R660"/>
      <c r="S660"/>
      <c r="T660"/>
      <c r="U660"/>
      <c r="V660"/>
      <c r="W660"/>
      <c r="X660"/>
      <c r="Y660"/>
      <c r="Z660"/>
    </row>
    <row r="661" spans="17:26">
      <c r="Q661"/>
      <c r="R661"/>
      <c r="S661"/>
      <c r="T661"/>
      <c r="U661"/>
      <c r="V661"/>
      <c r="W661"/>
      <c r="X661"/>
      <c r="Y661"/>
      <c r="Z661"/>
    </row>
    <row r="662" spans="17:26">
      <c r="Q662"/>
      <c r="R662"/>
      <c r="S662"/>
      <c r="T662"/>
      <c r="U662"/>
      <c r="V662"/>
      <c r="W662"/>
      <c r="X662"/>
      <c r="Y662"/>
      <c r="Z662"/>
    </row>
    <row r="663" spans="17:26">
      <c r="Q663"/>
      <c r="R663"/>
      <c r="S663"/>
      <c r="T663"/>
      <c r="U663"/>
      <c r="V663"/>
      <c r="W663"/>
      <c r="X663"/>
      <c r="Y663"/>
      <c r="Z663"/>
    </row>
    <row r="664" spans="17:26">
      <c r="Q664"/>
      <c r="R664"/>
      <c r="S664"/>
      <c r="T664"/>
      <c r="U664"/>
      <c r="V664"/>
      <c r="W664"/>
      <c r="X664"/>
      <c r="Y664"/>
      <c r="Z664"/>
    </row>
    <row r="665" spans="17:26">
      <c r="Q665"/>
      <c r="R665"/>
      <c r="S665"/>
      <c r="T665"/>
      <c r="U665"/>
      <c r="V665"/>
      <c r="W665"/>
      <c r="X665"/>
      <c r="Y665"/>
      <c r="Z665"/>
    </row>
    <row r="666" spans="17:26">
      <c r="Q666"/>
      <c r="R666"/>
      <c r="S666"/>
      <c r="T666"/>
      <c r="U666"/>
      <c r="V666"/>
      <c r="W666"/>
      <c r="X666"/>
      <c r="Y666"/>
      <c r="Z666"/>
    </row>
    <row r="667" spans="17:26">
      <c r="Q667"/>
      <c r="R667"/>
      <c r="S667"/>
      <c r="T667"/>
      <c r="U667"/>
      <c r="V667"/>
      <c r="W667"/>
      <c r="X667"/>
      <c r="Y667"/>
      <c r="Z667"/>
    </row>
    <row r="668" spans="17:26">
      <c r="Q668"/>
      <c r="R668"/>
      <c r="S668"/>
      <c r="T668"/>
      <c r="U668"/>
      <c r="V668"/>
      <c r="W668"/>
      <c r="X668"/>
      <c r="Y668"/>
      <c r="Z668"/>
    </row>
    <row r="669" spans="17:26">
      <c r="Q669"/>
      <c r="R669"/>
      <c r="S669"/>
      <c r="T669"/>
      <c r="U669"/>
      <c r="V669"/>
      <c r="W669"/>
      <c r="X669"/>
      <c r="Y669"/>
      <c r="Z669"/>
    </row>
    <row r="670" spans="17:26">
      <c r="Q670"/>
      <c r="R670"/>
      <c r="S670"/>
      <c r="T670"/>
      <c r="U670"/>
      <c r="V670"/>
      <c r="W670"/>
      <c r="X670"/>
      <c r="Y670"/>
      <c r="Z670"/>
    </row>
    <row r="671" spans="17:26">
      <c r="Q671"/>
      <c r="R671"/>
      <c r="S671"/>
      <c r="T671"/>
      <c r="U671"/>
      <c r="V671"/>
      <c r="W671"/>
      <c r="X671"/>
      <c r="Y671"/>
      <c r="Z671"/>
    </row>
    <row r="672" spans="17:26">
      <c r="Q672"/>
      <c r="R672"/>
      <c r="S672"/>
      <c r="T672"/>
      <c r="U672"/>
      <c r="V672"/>
      <c r="W672"/>
      <c r="X672"/>
      <c r="Y672"/>
      <c r="Z672"/>
    </row>
    <row r="673" spans="17:26">
      <c r="Q673"/>
      <c r="R673"/>
      <c r="S673"/>
      <c r="T673"/>
      <c r="U673"/>
      <c r="V673"/>
      <c r="W673"/>
      <c r="X673"/>
      <c r="Y673"/>
      <c r="Z673"/>
    </row>
    <row r="674" spans="17:26">
      <c r="Q674"/>
      <c r="R674"/>
      <c r="S674"/>
      <c r="T674"/>
      <c r="U674"/>
      <c r="V674"/>
      <c r="W674"/>
      <c r="X674"/>
      <c r="Y674"/>
      <c r="Z674"/>
    </row>
    <row r="675" spans="17:26">
      <c r="Q675"/>
      <c r="R675"/>
      <c r="S675"/>
      <c r="T675"/>
      <c r="U675"/>
      <c r="V675"/>
      <c r="W675"/>
      <c r="X675"/>
      <c r="Y675"/>
      <c r="Z675"/>
    </row>
    <row r="676" spans="17:26">
      <c r="Q676"/>
      <c r="R676"/>
      <c r="S676"/>
      <c r="T676"/>
      <c r="U676"/>
      <c r="V676"/>
      <c r="W676"/>
      <c r="X676"/>
      <c r="Y676"/>
      <c r="Z676"/>
    </row>
    <row r="677" spans="17:26">
      <c r="Q677"/>
      <c r="R677"/>
      <c r="S677"/>
      <c r="T677"/>
      <c r="U677"/>
      <c r="V677"/>
      <c r="W677"/>
      <c r="X677"/>
      <c r="Y677"/>
      <c r="Z677"/>
    </row>
    <row r="678" spans="17:26">
      <c r="Q678"/>
      <c r="R678"/>
      <c r="S678"/>
      <c r="T678"/>
      <c r="U678"/>
      <c r="V678"/>
      <c r="W678"/>
      <c r="X678"/>
      <c r="Y678"/>
      <c r="Z678"/>
    </row>
    <row r="679" spans="17:26">
      <c r="Q679"/>
      <c r="R679"/>
      <c r="S679"/>
      <c r="T679"/>
      <c r="U679"/>
      <c r="V679"/>
      <c r="W679"/>
      <c r="X679"/>
      <c r="Y679"/>
      <c r="Z679"/>
    </row>
    <row r="680" spans="17:26">
      <c r="Q680"/>
      <c r="R680"/>
      <c r="S680"/>
      <c r="T680"/>
      <c r="U680"/>
      <c r="V680"/>
      <c r="W680"/>
      <c r="X680"/>
      <c r="Y680"/>
      <c r="Z680"/>
    </row>
    <row r="681" spans="17:26">
      <c r="Q681"/>
      <c r="R681"/>
      <c r="S681"/>
      <c r="T681"/>
      <c r="U681"/>
      <c r="V681"/>
      <c r="W681"/>
      <c r="X681"/>
      <c r="Y681"/>
      <c r="Z681"/>
    </row>
    <row r="682" spans="17:26">
      <c r="Q682"/>
      <c r="R682"/>
      <c r="S682"/>
      <c r="T682"/>
      <c r="U682"/>
      <c r="V682"/>
      <c r="W682"/>
      <c r="X682"/>
      <c r="Y682"/>
      <c r="Z682"/>
    </row>
    <row r="683" spans="17:26">
      <c r="Q683"/>
      <c r="R683"/>
      <c r="S683"/>
      <c r="T683"/>
      <c r="U683"/>
      <c r="V683"/>
      <c r="W683"/>
      <c r="X683"/>
      <c r="Y683"/>
      <c r="Z683"/>
    </row>
    <row r="684" spans="17:26">
      <c r="Q684"/>
      <c r="R684"/>
      <c r="S684"/>
      <c r="T684"/>
      <c r="U684"/>
      <c r="V684"/>
      <c r="W684"/>
      <c r="X684"/>
      <c r="Y684"/>
      <c r="Z684"/>
    </row>
    <row r="685" spans="17:26">
      <c r="Q685"/>
      <c r="R685"/>
      <c r="S685"/>
      <c r="T685"/>
      <c r="U685"/>
      <c r="V685"/>
      <c r="W685"/>
      <c r="X685"/>
      <c r="Y685"/>
      <c r="Z685"/>
    </row>
    <row r="686" spans="17:26">
      <c r="Q686"/>
      <c r="R686"/>
      <c r="S686"/>
      <c r="T686"/>
      <c r="U686"/>
      <c r="V686"/>
      <c r="W686"/>
      <c r="X686"/>
      <c r="Y686"/>
      <c r="Z686"/>
    </row>
    <row r="687" spans="17:26">
      <c r="Q687"/>
      <c r="R687"/>
      <c r="S687"/>
      <c r="T687"/>
      <c r="U687"/>
      <c r="V687"/>
      <c r="W687"/>
      <c r="X687"/>
      <c r="Y687"/>
      <c r="Z687"/>
    </row>
    <row r="688" spans="17:26">
      <c r="Q688"/>
      <c r="R688"/>
      <c r="S688"/>
      <c r="T688"/>
      <c r="U688"/>
      <c r="V688"/>
      <c r="W688"/>
      <c r="X688"/>
      <c r="Y688"/>
      <c r="Z688"/>
    </row>
    <row r="689" spans="17:26">
      <c r="Q689"/>
      <c r="R689"/>
      <c r="S689"/>
      <c r="T689"/>
      <c r="U689"/>
      <c r="V689"/>
      <c r="W689"/>
      <c r="X689"/>
      <c r="Y689"/>
      <c r="Z689"/>
    </row>
    <row r="690" spans="17:26">
      <c r="Q690"/>
      <c r="R690"/>
      <c r="S690"/>
      <c r="T690"/>
      <c r="U690"/>
      <c r="V690"/>
      <c r="W690"/>
      <c r="X690"/>
      <c r="Y690"/>
      <c r="Z690"/>
    </row>
    <row r="691" spans="17:26">
      <c r="Q691"/>
      <c r="R691"/>
      <c r="S691"/>
      <c r="T691"/>
      <c r="U691"/>
      <c r="V691"/>
      <c r="W691"/>
      <c r="X691"/>
      <c r="Y691"/>
      <c r="Z691"/>
    </row>
    <row r="692" spans="17:26">
      <c r="Q692"/>
      <c r="R692"/>
      <c r="S692"/>
      <c r="T692"/>
      <c r="U692"/>
      <c r="V692"/>
      <c r="W692"/>
      <c r="X692"/>
      <c r="Y692"/>
      <c r="Z692"/>
    </row>
    <row r="693" spans="17:26">
      <c r="Q693"/>
      <c r="R693"/>
      <c r="S693"/>
      <c r="T693"/>
      <c r="U693"/>
      <c r="V693"/>
      <c r="W693"/>
      <c r="X693"/>
      <c r="Y693"/>
      <c r="Z693"/>
    </row>
    <row r="694" spans="17:26">
      <c r="Q694"/>
      <c r="R694"/>
      <c r="S694"/>
      <c r="T694"/>
      <c r="U694"/>
      <c r="V694"/>
      <c r="W694"/>
      <c r="X694"/>
      <c r="Y694"/>
      <c r="Z694"/>
    </row>
    <row r="695" spans="17:26">
      <c r="Q695"/>
      <c r="R695"/>
      <c r="S695"/>
      <c r="T695"/>
      <c r="U695"/>
      <c r="V695"/>
      <c r="W695"/>
      <c r="X695"/>
      <c r="Y695"/>
      <c r="Z695"/>
    </row>
    <row r="696" spans="17:26">
      <c r="Q696"/>
      <c r="R696"/>
      <c r="S696"/>
      <c r="T696"/>
      <c r="U696"/>
      <c r="V696"/>
      <c r="W696"/>
      <c r="X696"/>
      <c r="Y696"/>
      <c r="Z696"/>
    </row>
    <row r="697" spans="17:26">
      <c r="Q697"/>
      <c r="R697"/>
      <c r="S697"/>
      <c r="T697"/>
      <c r="U697"/>
      <c r="V697"/>
      <c r="W697"/>
      <c r="X697"/>
      <c r="Y697"/>
      <c r="Z697"/>
    </row>
    <row r="698" spans="17:26">
      <c r="Q698"/>
      <c r="R698"/>
      <c r="S698"/>
      <c r="T698"/>
      <c r="U698"/>
      <c r="V698"/>
      <c r="W698"/>
      <c r="X698"/>
      <c r="Y698"/>
      <c r="Z698"/>
    </row>
    <row r="699" spans="17:26">
      <c r="Q699"/>
      <c r="R699"/>
      <c r="S699"/>
      <c r="T699"/>
      <c r="U699"/>
      <c r="V699"/>
      <c r="W699"/>
      <c r="X699"/>
      <c r="Y699"/>
      <c r="Z699"/>
    </row>
    <row r="700" spans="17:26">
      <c r="Q700"/>
      <c r="R700"/>
      <c r="S700"/>
      <c r="T700"/>
      <c r="U700"/>
      <c r="V700"/>
      <c r="W700"/>
      <c r="X700"/>
      <c r="Y700"/>
      <c r="Z700"/>
    </row>
    <row r="701" spans="17:26">
      <c r="Q701"/>
      <c r="R701"/>
      <c r="S701"/>
      <c r="T701"/>
      <c r="U701"/>
      <c r="V701"/>
      <c r="W701"/>
      <c r="X701"/>
      <c r="Y701"/>
      <c r="Z701"/>
    </row>
    <row r="702" spans="17:26">
      <c r="Q702"/>
      <c r="R702"/>
      <c r="S702"/>
      <c r="T702"/>
      <c r="U702"/>
      <c r="V702"/>
      <c r="W702"/>
      <c r="X702"/>
      <c r="Y702"/>
      <c r="Z702"/>
    </row>
    <row r="703" spans="17:26">
      <c r="Q703"/>
      <c r="R703"/>
      <c r="S703"/>
      <c r="T703"/>
      <c r="U703"/>
      <c r="V703"/>
      <c r="W703"/>
      <c r="X703"/>
      <c r="Y703"/>
      <c r="Z703"/>
    </row>
    <row r="704" spans="17:26">
      <c r="Q704"/>
      <c r="R704"/>
      <c r="S704"/>
      <c r="T704"/>
      <c r="U704"/>
      <c r="V704"/>
      <c r="W704"/>
      <c r="X704"/>
      <c r="Y704"/>
      <c r="Z704"/>
    </row>
    <row r="705" spans="17:26">
      <c r="Q705"/>
      <c r="R705"/>
      <c r="S705"/>
      <c r="T705"/>
      <c r="U705"/>
      <c r="V705"/>
      <c r="W705"/>
      <c r="X705"/>
      <c r="Y705"/>
      <c r="Z705"/>
    </row>
    <row r="706" spans="17:26">
      <c r="Q706"/>
      <c r="R706"/>
      <c r="S706"/>
      <c r="T706"/>
      <c r="U706"/>
      <c r="V706"/>
      <c r="W706"/>
      <c r="X706"/>
      <c r="Y706"/>
      <c r="Z706"/>
    </row>
    <row r="707" spans="17:26">
      <c r="Q707"/>
      <c r="R707"/>
      <c r="S707"/>
      <c r="T707"/>
      <c r="U707"/>
      <c r="V707"/>
      <c r="W707"/>
      <c r="X707"/>
      <c r="Y707"/>
      <c r="Z707"/>
    </row>
    <row r="708" spans="17:26">
      <c r="Q708"/>
      <c r="R708"/>
      <c r="S708"/>
      <c r="T708"/>
      <c r="U708"/>
      <c r="V708"/>
      <c r="W708"/>
      <c r="X708"/>
      <c r="Y708"/>
      <c r="Z708"/>
    </row>
    <row r="709" spans="17:26">
      <c r="Q709"/>
      <c r="R709"/>
      <c r="S709"/>
      <c r="T709"/>
      <c r="U709"/>
      <c r="V709"/>
      <c r="W709"/>
      <c r="X709"/>
      <c r="Y709"/>
      <c r="Z709"/>
    </row>
    <row r="710" spans="17:26">
      <c r="Q710"/>
      <c r="R710"/>
      <c r="S710"/>
      <c r="T710"/>
      <c r="U710"/>
      <c r="V710"/>
      <c r="W710"/>
      <c r="X710"/>
      <c r="Y710"/>
      <c r="Z710"/>
    </row>
    <row r="711" spans="17:26">
      <c r="Q711"/>
      <c r="R711"/>
      <c r="S711"/>
      <c r="T711"/>
      <c r="U711"/>
      <c r="V711"/>
      <c r="W711"/>
      <c r="X711"/>
      <c r="Y711"/>
      <c r="Z711"/>
    </row>
    <row r="712" spans="17:26">
      <c r="Q712"/>
      <c r="R712"/>
      <c r="S712"/>
      <c r="T712"/>
      <c r="U712"/>
      <c r="V712"/>
      <c r="W712"/>
      <c r="X712"/>
      <c r="Y712"/>
      <c r="Z712"/>
    </row>
    <row r="713" spans="17:26">
      <c r="Q713"/>
      <c r="R713"/>
      <c r="S713"/>
      <c r="T713"/>
      <c r="U713"/>
      <c r="V713"/>
      <c r="W713"/>
      <c r="X713"/>
      <c r="Y713"/>
      <c r="Z713"/>
    </row>
    <row r="714" spans="17:26">
      <c r="Q714"/>
      <c r="R714"/>
      <c r="S714"/>
      <c r="T714"/>
      <c r="U714"/>
      <c r="V714"/>
      <c r="W714"/>
      <c r="X714"/>
      <c r="Y714"/>
      <c r="Z714"/>
    </row>
    <row r="715" spans="17:26">
      <c r="Q715"/>
      <c r="R715"/>
      <c r="S715"/>
      <c r="T715"/>
      <c r="U715"/>
      <c r="V715"/>
      <c r="W715"/>
      <c r="X715"/>
      <c r="Y715"/>
      <c r="Z715"/>
    </row>
    <row r="716" spans="17:26">
      <c r="Q716"/>
      <c r="R716"/>
      <c r="S716"/>
      <c r="T716"/>
      <c r="U716"/>
      <c r="V716"/>
      <c r="W716"/>
      <c r="X716"/>
      <c r="Y716"/>
      <c r="Z716"/>
    </row>
    <row r="717" spans="17:26">
      <c r="Q717"/>
      <c r="R717"/>
      <c r="S717"/>
      <c r="T717"/>
      <c r="U717"/>
      <c r="V717"/>
      <c r="W717"/>
      <c r="X717"/>
      <c r="Y717"/>
      <c r="Z717"/>
    </row>
    <row r="718" spans="17:26">
      <c r="Q718"/>
      <c r="R718"/>
      <c r="S718"/>
      <c r="T718"/>
      <c r="U718"/>
      <c r="V718"/>
      <c r="W718"/>
      <c r="X718"/>
      <c r="Y718"/>
      <c r="Z718"/>
    </row>
    <row r="719" spans="17:26">
      <c r="Q719"/>
      <c r="R719"/>
      <c r="S719"/>
      <c r="T719"/>
      <c r="U719"/>
      <c r="V719"/>
      <c r="W719"/>
      <c r="X719"/>
      <c r="Y719"/>
      <c r="Z719"/>
    </row>
    <row r="720" spans="17:26">
      <c r="Q720"/>
      <c r="R720"/>
      <c r="S720"/>
      <c r="T720"/>
      <c r="U720"/>
      <c r="V720"/>
      <c r="W720"/>
      <c r="X720"/>
      <c r="Y720"/>
      <c r="Z720"/>
    </row>
    <row r="721" spans="17:26">
      <c r="Q721"/>
      <c r="R721"/>
      <c r="S721"/>
      <c r="T721"/>
      <c r="U721"/>
      <c r="V721"/>
      <c r="W721"/>
      <c r="X721"/>
      <c r="Y721"/>
      <c r="Z721"/>
    </row>
    <row r="722" spans="17:26">
      <c r="Q722"/>
      <c r="R722"/>
      <c r="S722"/>
      <c r="T722"/>
      <c r="U722"/>
      <c r="V722"/>
      <c r="W722"/>
      <c r="X722"/>
      <c r="Y722"/>
      <c r="Z722"/>
    </row>
    <row r="723" spans="17:26">
      <c r="Q723"/>
      <c r="R723"/>
      <c r="S723"/>
      <c r="T723"/>
      <c r="U723"/>
      <c r="V723"/>
      <c r="W723"/>
      <c r="X723"/>
      <c r="Y723"/>
      <c r="Z723"/>
    </row>
    <row r="724" spans="17:26">
      <c r="Q724"/>
      <c r="R724"/>
      <c r="S724"/>
      <c r="T724"/>
      <c r="U724"/>
      <c r="V724"/>
      <c r="W724"/>
      <c r="X724"/>
      <c r="Y724"/>
      <c r="Z724"/>
    </row>
    <row r="725" spans="17:26">
      <c r="Q725"/>
      <c r="R725"/>
      <c r="S725"/>
      <c r="T725"/>
      <c r="U725"/>
      <c r="V725"/>
      <c r="W725"/>
      <c r="X725"/>
      <c r="Y725"/>
      <c r="Z725"/>
    </row>
    <row r="726" spans="17:26">
      <c r="Q726"/>
      <c r="R726"/>
      <c r="S726"/>
      <c r="T726"/>
      <c r="U726"/>
      <c r="V726"/>
      <c r="W726"/>
      <c r="X726"/>
      <c r="Y726"/>
      <c r="Z726"/>
    </row>
    <row r="727" spans="17:26">
      <c r="Q727"/>
      <c r="R727"/>
      <c r="S727"/>
      <c r="T727"/>
      <c r="U727"/>
      <c r="V727"/>
      <c r="W727"/>
      <c r="X727"/>
      <c r="Y727"/>
      <c r="Z727"/>
    </row>
    <row r="728" spans="17:26">
      <c r="Q728"/>
      <c r="R728"/>
      <c r="S728"/>
      <c r="T728"/>
      <c r="U728"/>
      <c r="V728"/>
      <c r="W728"/>
      <c r="X728"/>
      <c r="Y728"/>
      <c r="Z728"/>
    </row>
    <row r="729" spans="17:26">
      <c r="Q729"/>
      <c r="R729"/>
      <c r="S729"/>
      <c r="T729"/>
      <c r="U729"/>
      <c r="V729"/>
      <c r="W729"/>
      <c r="X729"/>
      <c r="Y729"/>
      <c r="Z729"/>
    </row>
    <row r="730" spans="17:26">
      <c r="Q730"/>
      <c r="R730"/>
      <c r="S730"/>
      <c r="T730"/>
      <c r="U730"/>
      <c r="V730"/>
      <c r="W730"/>
      <c r="X730"/>
      <c r="Y730"/>
      <c r="Z730"/>
    </row>
    <row r="731" spans="17:26">
      <c r="Q731"/>
      <c r="R731"/>
      <c r="S731"/>
      <c r="T731"/>
      <c r="U731"/>
      <c r="V731"/>
      <c r="W731"/>
      <c r="X731"/>
      <c r="Y731"/>
      <c r="Z731"/>
    </row>
    <row r="732" spans="17:26">
      <c r="Q732"/>
      <c r="R732"/>
      <c r="S732"/>
      <c r="T732"/>
      <c r="U732"/>
      <c r="V732"/>
      <c r="W732"/>
      <c r="X732"/>
      <c r="Y732"/>
      <c r="Z732"/>
    </row>
    <row r="733" spans="17:26">
      <c r="Q733"/>
      <c r="R733"/>
      <c r="S733"/>
      <c r="T733"/>
      <c r="U733"/>
      <c r="V733"/>
      <c r="W733"/>
      <c r="X733"/>
      <c r="Y733"/>
      <c r="Z733"/>
    </row>
    <row r="734" spans="17:26">
      <c r="Q734"/>
      <c r="R734"/>
      <c r="S734"/>
      <c r="T734"/>
      <c r="U734"/>
      <c r="V734"/>
      <c r="W734"/>
      <c r="X734"/>
      <c r="Y734"/>
      <c r="Z734"/>
    </row>
    <row r="735" spans="17:26">
      <c r="Q735"/>
      <c r="R735"/>
      <c r="S735"/>
      <c r="T735"/>
      <c r="U735"/>
      <c r="V735"/>
      <c r="W735"/>
      <c r="X735"/>
      <c r="Y735"/>
      <c r="Z735"/>
    </row>
    <row r="736" spans="17:26">
      <c r="Q736"/>
      <c r="R736"/>
      <c r="S736"/>
      <c r="T736"/>
      <c r="U736"/>
      <c r="V736"/>
      <c r="W736"/>
      <c r="X736"/>
      <c r="Y736"/>
      <c r="Z736"/>
    </row>
    <row r="737" spans="17:26">
      <c r="Q737"/>
      <c r="R737"/>
      <c r="S737"/>
      <c r="T737"/>
      <c r="U737"/>
      <c r="V737"/>
      <c r="W737"/>
      <c r="X737"/>
      <c r="Y737"/>
      <c r="Z737"/>
    </row>
    <row r="738" spans="17:26">
      <c r="Q738"/>
      <c r="R738"/>
      <c r="S738"/>
      <c r="T738"/>
      <c r="U738"/>
      <c r="V738"/>
      <c r="W738"/>
      <c r="X738"/>
      <c r="Y738"/>
      <c r="Z738"/>
    </row>
    <row r="739" spans="17:26">
      <c r="Q739"/>
      <c r="R739"/>
      <c r="S739"/>
      <c r="T739"/>
      <c r="U739"/>
      <c r="V739"/>
      <c r="W739"/>
      <c r="X739"/>
      <c r="Y739"/>
      <c r="Z739"/>
    </row>
    <row r="740" spans="17:26">
      <c r="Q740"/>
      <c r="R740"/>
      <c r="S740"/>
      <c r="T740"/>
      <c r="U740"/>
      <c r="V740"/>
      <c r="W740"/>
      <c r="X740"/>
      <c r="Y740"/>
      <c r="Z740"/>
    </row>
    <row r="741" spans="17:26">
      <c r="Q741"/>
      <c r="R741"/>
      <c r="S741"/>
      <c r="T741"/>
      <c r="U741"/>
      <c r="V741"/>
      <c r="W741"/>
      <c r="X741"/>
      <c r="Y741"/>
      <c r="Z741"/>
    </row>
    <row r="742" spans="17:26">
      <c r="Q742"/>
      <c r="R742"/>
      <c r="S742"/>
      <c r="T742"/>
      <c r="U742"/>
      <c r="V742"/>
      <c r="W742"/>
      <c r="X742"/>
      <c r="Y742"/>
      <c r="Z742"/>
    </row>
    <row r="743" spans="17:26">
      <c r="Q743"/>
      <c r="R743"/>
      <c r="S743"/>
      <c r="T743"/>
      <c r="U743"/>
      <c r="V743"/>
      <c r="W743"/>
      <c r="X743"/>
      <c r="Y743"/>
      <c r="Z743"/>
    </row>
    <row r="744" spans="17:26">
      <c r="Q744"/>
      <c r="R744"/>
      <c r="S744"/>
      <c r="T744"/>
      <c r="U744"/>
      <c r="V744"/>
      <c r="W744"/>
      <c r="X744"/>
      <c r="Y744"/>
      <c r="Z744"/>
    </row>
    <row r="745" spans="17:26">
      <c r="Q745"/>
      <c r="R745"/>
      <c r="S745"/>
      <c r="T745"/>
      <c r="U745"/>
      <c r="V745"/>
      <c r="W745"/>
      <c r="X745"/>
      <c r="Y745"/>
      <c r="Z745"/>
    </row>
    <row r="746" spans="17:26">
      <c r="Q746"/>
      <c r="R746"/>
      <c r="S746"/>
      <c r="T746"/>
      <c r="U746"/>
      <c r="V746"/>
      <c r="W746"/>
      <c r="X746"/>
      <c r="Y746"/>
      <c r="Z746"/>
    </row>
    <row r="747" spans="17:26">
      <c r="Q747"/>
      <c r="R747"/>
      <c r="S747"/>
      <c r="T747"/>
      <c r="U747"/>
      <c r="V747"/>
      <c r="W747"/>
      <c r="X747"/>
      <c r="Y747"/>
      <c r="Z747"/>
    </row>
    <row r="748" spans="17:26">
      <c r="Q748"/>
      <c r="R748"/>
      <c r="S748"/>
      <c r="T748"/>
      <c r="U748"/>
      <c r="V748"/>
      <c r="W748"/>
      <c r="X748"/>
      <c r="Y748"/>
      <c r="Z748"/>
    </row>
    <row r="749" spans="17:26">
      <c r="Q749"/>
      <c r="R749"/>
      <c r="S749"/>
      <c r="T749"/>
      <c r="U749"/>
      <c r="V749"/>
      <c r="W749"/>
      <c r="X749"/>
      <c r="Y749"/>
      <c r="Z749"/>
    </row>
    <row r="750" spans="17:26">
      <c r="Q750"/>
      <c r="R750"/>
      <c r="S750"/>
      <c r="T750"/>
      <c r="U750"/>
      <c r="V750"/>
      <c r="W750"/>
      <c r="X750"/>
      <c r="Y750"/>
      <c r="Z750"/>
    </row>
    <row r="751" spans="17:26">
      <c r="Q751"/>
      <c r="R751"/>
      <c r="S751"/>
      <c r="T751"/>
      <c r="U751"/>
      <c r="V751"/>
      <c r="W751"/>
      <c r="X751"/>
      <c r="Y751"/>
      <c r="Z751"/>
    </row>
    <row r="752" spans="17:26">
      <c r="Q752"/>
      <c r="R752"/>
      <c r="S752"/>
      <c r="T752"/>
      <c r="U752"/>
      <c r="V752"/>
      <c r="W752"/>
      <c r="X752"/>
      <c r="Y752"/>
      <c r="Z752"/>
    </row>
    <row r="753" spans="17:26">
      <c r="Q753"/>
      <c r="R753"/>
      <c r="S753"/>
      <c r="T753"/>
      <c r="U753"/>
      <c r="V753"/>
      <c r="W753"/>
      <c r="X753"/>
      <c r="Y753"/>
      <c r="Z753"/>
    </row>
    <row r="754" spans="17:26">
      <c r="Q754"/>
      <c r="R754"/>
      <c r="S754"/>
      <c r="T754"/>
      <c r="U754"/>
      <c r="V754"/>
      <c r="W754"/>
      <c r="X754"/>
      <c r="Y754"/>
      <c r="Z754"/>
    </row>
    <row r="755" spans="17:26">
      <c r="Q755"/>
      <c r="R755"/>
      <c r="S755"/>
      <c r="T755"/>
      <c r="U755"/>
      <c r="V755"/>
      <c r="W755"/>
      <c r="X755"/>
      <c r="Y755"/>
      <c r="Z755"/>
    </row>
    <row r="756" spans="17:26">
      <c r="Q756"/>
      <c r="R756"/>
      <c r="S756"/>
      <c r="T756"/>
      <c r="U756"/>
      <c r="V756"/>
      <c r="W756"/>
      <c r="X756"/>
      <c r="Y756"/>
      <c r="Z756"/>
    </row>
    <row r="757" spans="17:26">
      <c r="Q757"/>
      <c r="R757"/>
      <c r="S757"/>
      <c r="T757"/>
      <c r="U757"/>
      <c r="V757"/>
      <c r="W757"/>
      <c r="X757"/>
      <c r="Y757"/>
      <c r="Z757"/>
    </row>
    <row r="758" spans="17:26">
      <c r="Q758"/>
      <c r="R758"/>
      <c r="S758"/>
      <c r="T758"/>
      <c r="U758"/>
      <c r="V758"/>
      <c r="W758"/>
      <c r="X758"/>
      <c r="Y758"/>
      <c r="Z758"/>
    </row>
    <row r="759" spans="17:26">
      <c r="Q759"/>
      <c r="R759"/>
      <c r="S759"/>
      <c r="T759"/>
      <c r="U759"/>
      <c r="V759"/>
      <c r="W759"/>
      <c r="X759"/>
      <c r="Y759"/>
      <c r="Z759"/>
    </row>
    <row r="760" spans="17:26">
      <c r="Q760"/>
      <c r="R760"/>
      <c r="S760"/>
      <c r="T760"/>
      <c r="U760"/>
      <c r="V760"/>
      <c r="W760"/>
      <c r="X760"/>
      <c r="Y760"/>
      <c r="Z760"/>
    </row>
    <row r="761" spans="17:26">
      <c r="Q761"/>
      <c r="R761"/>
      <c r="S761"/>
      <c r="T761"/>
      <c r="U761"/>
      <c r="V761"/>
      <c r="W761"/>
      <c r="X761"/>
      <c r="Y761"/>
      <c r="Z761"/>
    </row>
    <row r="762" spans="17:26">
      <c r="Q762"/>
      <c r="R762"/>
      <c r="S762"/>
      <c r="T762"/>
      <c r="U762"/>
      <c r="V762"/>
      <c r="W762"/>
      <c r="X762"/>
      <c r="Y762"/>
      <c r="Z762"/>
    </row>
    <row r="763" spans="17:26">
      <c r="Q763"/>
      <c r="R763"/>
      <c r="S763"/>
      <c r="T763"/>
      <c r="U763"/>
      <c r="V763"/>
      <c r="W763"/>
      <c r="X763"/>
      <c r="Y763"/>
      <c r="Z763"/>
    </row>
    <row r="764" spans="17:26">
      <c r="Q764"/>
      <c r="R764"/>
      <c r="S764"/>
      <c r="T764"/>
      <c r="U764"/>
      <c r="V764"/>
      <c r="W764"/>
      <c r="X764"/>
      <c r="Y764"/>
      <c r="Z764"/>
    </row>
    <row r="765" spans="17:26">
      <c r="Q765"/>
      <c r="R765"/>
      <c r="S765"/>
      <c r="T765"/>
      <c r="U765"/>
      <c r="V765"/>
      <c r="W765"/>
      <c r="X765"/>
      <c r="Y765"/>
      <c r="Z765"/>
    </row>
    <row r="766" spans="17:26">
      <c r="Q766"/>
      <c r="R766"/>
      <c r="S766"/>
      <c r="T766"/>
      <c r="U766"/>
      <c r="V766"/>
      <c r="W766"/>
      <c r="X766"/>
      <c r="Y766"/>
      <c r="Z766"/>
    </row>
    <row r="767" spans="17:26">
      <c r="Q767"/>
      <c r="R767"/>
      <c r="S767"/>
      <c r="T767"/>
      <c r="U767"/>
      <c r="V767"/>
      <c r="W767"/>
      <c r="X767"/>
      <c r="Y767"/>
      <c r="Z767"/>
    </row>
    <row r="768" spans="17:26">
      <c r="Q768"/>
      <c r="R768"/>
      <c r="S768"/>
      <c r="T768"/>
      <c r="U768"/>
      <c r="V768"/>
      <c r="W768"/>
      <c r="X768"/>
      <c r="Y768"/>
      <c r="Z768"/>
    </row>
    <row r="769" spans="17:26">
      <c r="Q769"/>
      <c r="R769"/>
      <c r="S769"/>
      <c r="T769"/>
      <c r="U769"/>
      <c r="V769"/>
      <c r="W769"/>
      <c r="X769"/>
      <c r="Y769"/>
      <c r="Z769"/>
    </row>
    <row r="770" spans="17:26">
      <c r="Q770"/>
      <c r="R770"/>
      <c r="S770"/>
      <c r="T770"/>
      <c r="U770"/>
      <c r="V770"/>
      <c r="W770"/>
      <c r="X770"/>
      <c r="Y770"/>
      <c r="Z770"/>
    </row>
    <row r="771" spans="17:26">
      <c r="Q771"/>
      <c r="R771"/>
      <c r="S771"/>
      <c r="T771"/>
      <c r="U771"/>
      <c r="V771"/>
      <c r="W771"/>
      <c r="X771"/>
      <c r="Y771"/>
      <c r="Z771"/>
    </row>
    <row r="772" spans="17:26">
      <c r="Q772"/>
      <c r="R772"/>
      <c r="S772"/>
      <c r="T772"/>
      <c r="U772"/>
      <c r="V772"/>
      <c r="W772"/>
      <c r="X772"/>
      <c r="Y772"/>
      <c r="Z772"/>
    </row>
    <row r="773" spans="17:26">
      <c r="Q773"/>
      <c r="R773"/>
      <c r="S773"/>
      <c r="T773"/>
      <c r="U773"/>
      <c r="V773"/>
      <c r="W773"/>
      <c r="X773"/>
      <c r="Y773"/>
      <c r="Z773"/>
    </row>
    <row r="774" spans="17:26">
      <c r="Q774"/>
      <c r="R774"/>
      <c r="S774"/>
      <c r="T774"/>
      <c r="U774"/>
      <c r="V774"/>
      <c r="W774"/>
      <c r="X774"/>
      <c r="Y774"/>
      <c r="Z774"/>
    </row>
    <row r="775" spans="17:26">
      <c r="Q775"/>
      <c r="R775"/>
      <c r="S775"/>
      <c r="T775"/>
      <c r="U775"/>
      <c r="V775"/>
      <c r="W775"/>
      <c r="X775"/>
      <c r="Y775"/>
      <c r="Z775"/>
    </row>
    <row r="776" spans="17:26">
      <c r="Q776"/>
      <c r="R776"/>
      <c r="S776"/>
      <c r="T776"/>
      <c r="U776"/>
      <c r="V776"/>
      <c r="W776"/>
      <c r="X776"/>
      <c r="Y776"/>
      <c r="Z776"/>
    </row>
    <row r="777" spans="17:26">
      <c r="Q777"/>
      <c r="R777"/>
      <c r="S777"/>
      <c r="T777"/>
      <c r="U777"/>
      <c r="V777"/>
      <c r="W777"/>
      <c r="X777"/>
      <c r="Y777"/>
      <c r="Z777"/>
    </row>
    <row r="778" spans="17:26">
      <c r="Q778"/>
      <c r="R778"/>
      <c r="S778"/>
      <c r="T778"/>
      <c r="U778"/>
      <c r="V778"/>
      <c r="W778"/>
      <c r="X778"/>
      <c r="Y778"/>
      <c r="Z778"/>
    </row>
    <row r="779" spans="17:26">
      <c r="Q779"/>
      <c r="R779"/>
      <c r="S779"/>
      <c r="T779"/>
      <c r="U779"/>
      <c r="V779"/>
      <c r="W779"/>
      <c r="X779"/>
      <c r="Y779"/>
      <c r="Z779"/>
    </row>
    <row r="780" spans="17:26">
      <c r="Q780"/>
      <c r="R780"/>
      <c r="S780"/>
      <c r="T780"/>
      <c r="U780"/>
      <c r="V780"/>
      <c r="W780"/>
      <c r="X780"/>
      <c r="Y780"/>
      <c r="Z780"/>
    </row>
    <row r="781" spans="17:26">
      <c r="Q781"/>
      <c r="R781"/>
      <c r="S781"/>
      <c r="T781"/>
      <c r="U781"/>
      <c r="V781"/>
      <c r="W781"/>
      <c r="X781"/>
      <c r="Y781"/>
      <c r="Z781"/>
    </row>
    <row r="782" spans="17:26">
      <c r="Q782"/>
      <c r="R782"/>
      <c r="S782"/>
      <c r="T782"/>
      <c r="U782"/>
      <c r="V782"/>
      <c r="W782"/>
      <c r="X782"/>
      <c r="Y782"/>
      <c r="Z782"/>
    </row>
    <row r="783" spans="17:26">
      <c r="Q783"/>
      <c r="R783"/>
      <c r="S783"/>
      <c r="T783"/>
      <c r="U783"/>
      <c r="V783"/>
      <c r="W783"/>
      <c r="X783"/>
      <c r="Y783"/>
      <c r="Z783"/>
    </row>
    <row r="784" spans="17:26">
      <c r="Q784"/>
      <c r="R784"/>
      <c r="S784"/>
      <c r="T784"/>
      <c r="U784"/>
      <c r="V784"/>
      <c r="W784"/>
      <c r="X784"/>
      <c r="Y784"/>
      <c r="Z784"/>
    </row>
    <row r="785" spans="17:26">
      <c r="Q785"/>
      <c r="R785"/>
      <c r="S785"/>
      <c r="T785"/>
      <c r="U785"/>
      <c r="V785"/>
      <c r="W785"/>
      <c r="X785"/>
      <c r="Y785"/>
      <c r="Z785"/>
    </row>
    <row r="786" spans="17:26">
      <c r="Q786"/>
      <c r="R786"/>
      <c r="S786"/>
      <c r="T786"/>
      <c r="U786"/>
      <c r="V786"/>
      <c r="W786"/>
      <c r="X786"/>
      <c r="Y786"/>
      <c r="Z786"/>
    </row>
    <row r="787" spans="17:26">
      <c r="Q787"/>
      <c r="R787"/>
      <c r="S787"/>
      <c r="T787"/>
      <c r="U787"/>
      <c r="V787"/>
      <c r="W787"/>
      <c r="X787"/>
      <c r="Y787"/>
      <c r="Z787"/>
    </row>
    <row r="788" spans="17:26">
      <c r="Q788"/>
      <c r="R788"/>
      <c r="S788"/>
      <c r="T788"/>
      <c r="U788"/>
      <c r="V788"/>
      <c r="W788"/>
      <c r="X788"/>
      <c r="Y788"/>
      <c r="Z788"/>
    </row>
    <row r="789" spans="17:26">
      <c r="Q789"/>
      <c r="R789"/>
      <c r="S789"/>
      <c r="T789"/>
      <c r="U789"/>
      <c r="V789"/>
      <c r="W789"/>
      <c r="X789"/>
      <c r="Y789"/>
      <c r="Z789"/>
    </row>
    <row r="790" spans="17:26">
      <c r="Q790"/>
      <c r="R790"/>
      <c r="S790"/>
      <c r="T790"/>
      <c r="U790"/>
      <c r="V790"/>
      <c r="W790"/>
      <c r="X790"/>
      <c r="Y790"/>
      <c r="Z790"/>
    </row>
    <row r="791" spans="17:26">
      <c r="Q791"/>
      <c r="R791"/>
      <c r="S791"/>
      <c r="T791"/>
      <c r="U791"/>
      <c r="V791"/>
      <c r="W791"/>
      <c r="X791"/>
      <c r="Y791"/>
      <c r="Z791"/>
    </row>
    <row r="792" spans="17:26">
      <c r="Q792"/>
      <c r="R792"/>
      <c r="S792"/>
      <c r="T792"/>
      <c r="U792"/>
      <c r="V792"/>
      <c r="W792"/>
      <c r="X792"/>
      <c r="Y792"/>
      <c r="Z792"/>
    </row>
    <row r="793" spans="17:26">
      <c r="Q793"/>
      <c r="R793"/>
      <c r="S793"/>
      <c r="T793"/>
      <c r="U793"/>
      <c r="V793"/>
      <c r="W793"/>
      <c r="X793"/>
      <c r="Y793"/>
      <c r="Z793"/>
    </row>
    <row r="794" spans="17:26">
      <c r="Q794"/>
      <c r="R794"/>
      <c r="S794"/>
      <c r="T794"/>
      <c r="U794"/>
      <c r="V794"/>
      <c r="W794"/>
      <c r="X794"/>
      <c r="Y794"/>
      <c r="Z794"/>
    </row>
    <row r="795" spans="17:26">
      <c r="Q795"/>
      <c r="R795"/>
      <c r="S795"/>
      <c r="T795"/>
      <c r="U795"/>
      <c r="V795"/>
      <c r="W795"/>
      <c r="X795"/>
      <c r="Y795"/>
      <c r="Z795"/>
    </row>
    <row r="796" spans="17:26">
      <c r="Q796"/>
      <c r="R796"/>
      <c r="S796"/>
      <c r="T796"/>
      <c r="U796"/>
      <c r="V796"/>
      <c r="W796"/>
      <c r="X796"/>
      <c r="Y796"/>
      <c r="Z796"/>
    </row>
    <row r="797" spans="17:26">
      <c r="Q797"/>
      <c r="R797"/>
      <c r="S797"/>
      <c r="T797"/>
      <c r="U797"/>
      <c r="V797"/>
      <c r="W797"/>
      <c r="X797"/>
      <c r="Y797"/>
      <c r="Z797"/>
    </row>
    <row r="798" spans="17:26">
      <c r="Q798"/>
      <c r="R798"/>
      <c r="S798"/>
      <c r="T798"/>
      <c r="U798"/>
      <c r="V798"/>
      <c r="W798"/>
      <c r="X798"/>
      <c r="Y798"/>
      <c r="Z798"/>
    </row>
    <row r="799" spans="17:26">
      <c r="Q799"/>
      <c r="R799"/>
      <c r="S799"/>
      <c r="T799"/>
      <c r="U799"/>
      <c r="V799"/>
      <c r="W799"/>
      <c r="X799"/>
      <c r="Y799"/>
      <c r="Z799"/>
    </row>
    <row r="800" spans="17:26">
      <c r="Q800"/>
      <c r="R800"/>
      <c r="S800"/>
      <c r="T800"/>
      <c r="U800"/>
      <c r="V800"/>
      <c r="W800"/>
      <c r="X800"/>
      <c r="Y800"/>
      <c r="Z800"/>
    </row>
    <row r="801" spans="17:26">
      <c r="Q801"/>
      <c r="R801"/>
      <c r="S801"/>
      <c r="T801"/>
      <c r="U801"/>
      <c r="V801"/>
      <c r="W801"/>
      <c r="X801"/>
      <c r="Y801"/>
      <c r="Z801"/>
    </row>
    <row r="802" spans="17:26">
      <c r="Q802"/>
      <c r="R802"/>
      <c r="S802"/>
      <c r="T802"/>
      <c r="U802"/>
      <c r="V802"/>
      <c r="W802"/>
      <c r="X802"/>
      <c r="Y802"/>
      <c r="Z802"/>
    </row>
    <row r="803" spans="17:26">
      <c r="Q803"/>
      <c r="R803"/>
      <c r="S803"/>
      <c r="T803"/>
      <c r="U803"/>
      <c r="V803"/>
      <c r="W803"/>
      <c r="X803"/>
      <c r="Y803"/>
      <c r="Z803"/>
    </row>
    <row r="804" spans="17:26">
      <c r="Q804"/>
      <c r="R804"/>
      <c r="S804"/>
      <c r="T804"/>
      <c r="U804"/>
      <c r="V804"/>
      <c r="W804"/>
      <c r="X804"/>
      <c r="Y804"/>
      <c r="Z804"/>
    </row>
    <row r="805" spans="17:26">
      <c r="Q805"/>
      <c r="R805"/>
      <c r="S805"/>
      <c r="T805"/>
      <c r="U805"/>
      <c r="V805"/>
      <c r="W805"/>
      <c r="X805"/>
      <c r="Y805"/>
      <c r="Z805"/>
    </row>
    <row r="806" spans="17:26">
      <c r="Q806"/>
      <c r="R806"/>
      <c r="S806"/>
      <c r="T806"/>
      <c r="U806"/>
      <c r="V806"/>
      <c r="W806"/>
      <c r="X806"/>
      <c r="Y806"/>
      <c r="Z806"/>
    </row>
    <row r="807" spans="17:26">
      <c r="Q807"/>
      <c r="R807"/>
      <c r="S807"/>
      <c r="T807"/>
      <c r="U807"/>
      <c r="V807"/>
      <c r="W807"/>
      <c r="X807"/>
      <c r="Y807"/>
      <c r="Z807"/>
    </row>
    <row r="808" spans="17:26">
      <c r="Q808"/>
      <c r="R808"/>
      <c r="S808"/>
      <c r="T808"/>
      <c r="U808"/>
      <c r="V808"/>
      <c r="W808"/>
      <c r="X808"/>
      <c r="Y808"/>
      <c r="Z808"/>
    </row>
    <row r="809" spans="17:26">
      <c r="Q809"/>
      <c r="R809"/>
      <c r="S809"/>
      <c r="T809"/>
      <c r="U809"/>
      <c r="V809"/>
      <c r="W809"/>
      <c r="X809"/>
      <c r="Y809"/>
      <c r="Z809"/>
    </row>
    <row r="810" spans="17:26">
      <c r="Q810"/>
      <c r="R810"/>
      <c r="S810"/>
      <c r="T810"/>
      <c r="U810"/>
      <c r="V810"/>
      <c r="W810"/>
      <c r="X810"/>
      <c r="Y810"/>
      <c r="Z810"/>
    </row>
    <row r="811" spans="17:26">
      <c r="Q811"/>
      <c r="R811"/>
      <c r="S811"/>
      <c r="T811"/>
      <c r="U811"/>
      <c r="V811"/>
      <c r="W811"/>
      <c r="X811"/>
      <c r="Y811"/>
      <c r="Z811"/>
    </row>
    <row r="812" spans="17:26">
      <c r="Q812"/>
      <c r="R812"/>
      <c r="S812"/>
      <c r="T812"/>
      <c r="U812"/>
      <c r="V812"/>
      <c r="W812"/>
      <c r="X812"/>
      <c r="Y812"/>
      <c r="Z812"/>
    </row>
    <row r="813" spans="17:26">
      <c r="Q813"/>
      <c r="R813"/>
      <c r="S813"/>
      <c r="T813"/>
      <c r="U813"/>
      <c r="V813"/>
      <c r="W813"/>
      <c r="X813"/>
      <c r="Y813"/>
      <c r="Z813"/>
    </row>
    <row r="814" spans="17:26">
      <c r="Q814"/>
      <c r="R814"/>
      <c r="S814"/>
      <c r="T814"/>
      <c r="U814"/>
      <c r="V814"/>
      <c r="W814"/>
      <c r="X814"/>
      <c r="Y814"/>
      <c r="Z814"/>
    </row>
    <row r="815" spans="17:26">
      <c r="Q815"/>
      <c r="R815"/>
      <c r="S815"/>
      <c r="T815"/>
      <c r="U815"/>
      <c r="V815"/>
      <c r="W815"/>
      <c r="X815"/>
      <c r="Y815"/>
      <c r="Z815"/>
    </row>
    <row r="816" spans="17:26">
      <c r="Q816"/>
      <c r="R816"/>
      <c r="S816"/>
      <c r="T816"/>
      <c r="U816"/>
      <c r="V816"/>
      <c r="W816"/>
      <c r="X816"/>
      <c r="Y816"/>
      <c r="Z816"/>
    </row>
    <row r="817" spans="17:26">
      <c r="Q817"/>
      <c r="R817"/>
      <c r="S817"/>
      <c r="T817"/>
      <c r="U817"/>
      <c r="V817"/>
      <c r="W817"/>
      <c r="X817"/>
      <c r="Y817"/>
      <c r="Z817"/>
    </row>
    <row r="818" spans="17:26">
      <c r="Q818"/>
      <c r="R818"/>
      <c r="S818"/>
      <c r="T818"/>
      <c r="U818"/>
      <c r="V818"/>
      <c r="W818"/>
      <c r="X818"/>
      <c r="Y818"/>
      <c r="Z818"/>
    </row>
    <row r="819" spans="17:26">
      <c r="Q819"/>
      <c r="R819"/>
      <c r="S819"/>
      <c r="T819"/>
      <c r="U819"/>
      <c r="V819"/>
      <c r="W819"/>
      <c r="X819"/>
      <c r="Y819"/>
      <c r="Z819"/>
    </row>
    <row r="820" spans="17:26">
      <c r="Q820"/>
      <c r="R820"/>
      <c r="S820"/>
      <c r="T820"/>
      <c r="U820"/>
      <c r="V820"/>
      <c r="W820"/>
      <c r="X820"/>
      <c r="Y820"/>
      <c r="Z820"/>
    </row>
    <row r="821" spans="17:26">
      <c r="Q821"/>
      <c r="R821"/>
      <c r="S821"/>
      <c r="T821"/>
      <c r="U821"/>
      <c r="V821"/>
      <c r="W821"/>
      <c r="X821"/>
      <c r="Y821"/>
      <c r="Z821"/>
    </row>
    <row r="822" spans="17:26">
      <c r="Q822"/>
      <c r="R822"/>
      <c r="S822"/>
      <c r="T822"/>
      <c r="U822"/>
      <c r="V822"/>
      <c r="W822"/>
      <c r="X822"/>
      <c r="Y822"/>
      <c r="Z822"/>
    </row>
    <row r="823" spans="17:26">
      <c r="Q823"/>
      <c r="R823"/>
      <c r="S823"/>
      <c r="T823"/>
      <c r="U823"/>
      <c r="V823"/>
      <c r="W823"/>
      <c r="X823"/>
      <c r="Y823"/>
      <c r="Z823"/>
    </row>
    <row r="824" spans="17:26">
      <c r="Q824"/>
      <c r="R824"/>
      <c r="S824"/>
      <c r="T824"/>
      <c r="U824"/>
      <c r="V824"/>
      <c r="W824"/>
      <c r="X824"/>
      <c r="Y824"/>
      <c r="Z824"/>
    </row>
    <row r="825" spans="17:26">
      <c r="Q825"/>
      <c r="R825"/>
      <c r="S825"/>
      <c r="T825"/>
      <c r="U825"/>
      <c r="V825"/>
      <c r="W825"/>
      <c r="X825"/>
      <c r="Y825"/>
      <c r="Z825"/>
    </row>
    <row r="826" spans="17:26">
      <c r="Q826"/>
      <c r="R826"/>
      <c r="S826"/>
      <c r="T826"/>
      <c r="U826"/>
      <c r="V826"/>
      <c r="W826"/>
      <c r="X826"/>
      <c r="Y826"/>
      <c r="Z826"/>
    </row>
    <row r="827" spans="17:26">
      <c r="Q827"/>
      <c r="R827"/>
      <c r="S827"/>
      <c r="T827"/>
      <c r="U827"/>
      <c r="V827"/>
      <c r="W827"/>
      <c r="X827"/>
      <c r="Y827"/>
      <c r="Z827"/>
    </row>
    <row r="828" spans="17:26">
      <c r="Q828"/>
      <c r="R828"/>
      <c r="S828"/>
      <c r="T828"/>
      <c r="U828"/>
      <c r="V828"/>
      <c r="W828"/>
      <c r="X828"/>
      <c r="Y828"/>
      <c r="Z828"/>
    </row>
    <row r="829" spans="17:26">
      <c r="Q829"/>
      <c r="R829"/>
      <c r="S829"/>
      <c r="T829"/>
      <c r="U829"/>
      <c r="V829"/>
      <c r="W829"/>
      <c r="X829"/>
      <c r="Y829"/>
      <c r="Z829"/>
    </row>
    <row r="830" spans="17:26">
      <c r="Q830"/>
      <c r="R830"/>
      <c r="S830"/>
      <c r="T830"/>
      <c r="U830"/>
      <c r="V830"/>
      <c r="W830"/>
      <c r="X830"/>
      <c r="Y830"/>
      <c r="Z830"/>
    </row>
    <row r="831" spans="17:26">
      <c r="Q831"/>
      <c r="R831"/>
      <c r="S831"/>
      <c r="T831"/>
      <c r="U831"/>
      <c r="V831"/>
      <c r="W831"/>
      <c r="X831"/>
      <c r="Y831"/>
      <c r="Z831"/>
    </row>
    <row r="832" spans="17:26">
      <c r="Q832"/>
      <c r="R832"/>
      <c r="S832"/>
      <c r="T832"/>
      <c r="U832"/>
      <c r="V832"/>
      <c r="W832"/>
      <c r="X832"/>
      <c r="Y832"/>
      <c r="Z832"/>
    </row>
    <row r="833" spans="17:26">
      <c r="Q833"/>
      <c r="R833"/>
      <c r="S833"/>
      <c r="T833"/>
      <c r="U833"/>
      <c r="V833"/>
      <c r="W833"/>
      <c r="X833"/>
      <c r="Y833"/>
      <c r="Z833"/>
    </row>
    <row r="834" spans="17:26">
      <c r="Q834"/>
      <c r="R834"/>
      <c r="S834"/>
      <c r="T834"/>
      <c r="U834"/>
      <c r="V834"/>
      <c r="W834"/>
      <c r="X834"/>
      <c r="Y834"/>
      <c r="Z834"/>
    </row>
    <row r="835" spans="17:26">
      <c r="Q835"/>
      <c r="R835"/>
      <c r="S835"/>
      <c r="T835"/>
      <c r="U835"/>
      <c r="V835"/>
      <c r="W835"/>
      <c r="X835"/>
      <c r="Y835"/>
      <c r="Z835"/>
    </row>
    <row r="836" spans="17:26">
      <c r="Q836"/>
      <c r="R836"/>
      <c r="S836"/>
      <c r="T836"/>
      <c r="U836"/>
      <c r="V836"/>
      <c r="W836"/>
      <c r="X836"/>
      <c r="Y836"/>
      <c r="Z836"/>
    </row>
    <row r="837" spans="17:26">
      <c r="Q837"/>
      <c r="R837"/>
      <c r="S837"/>
      <c r="T837"/>
      <c r="U837"/>
      <c r="V837"/>
      <c r="W837"/>
      <c r="X837"/>
      <c r="Y837"/>
      <c r="Z837"/>
    </row>
    <row r="838" spans="17:26">
      <c r="Q838"/>
      <c r="R838"/>
      <c r="S838"/>
      <c r="T838"/>
      <c r="U838"/>
      <c r="V838"/>
      <c r="W838"/>
      <c r="X838"/>
      <c r="Y838"/>
      <c r="Z838"/>
    </row>
    <row r="839" spans="17:26">
      <c r="Q839"/>
      <c r="R839"/>
      <c r="S839"/>
      <c r="T839"/>
      <c r="U839"/>
      <c r="V839"/>
      <c r="W839"/>
      <c r="X839"/>
      <c r="Y839"/>
      <c r="Z839"/>
    </row>
    <row r="840" spans="17:26">
      <c r="Q840"/>
      <c r="R840"/>
      <c r="S840"/>
      <c r="T840"/>
      <c r="U840"/>
      <c r="V840"/>
      <c r="W840"/>
      <c r="X840"/>
      <c r="Y840"/>
      <c r="Z840"/>
    </row>
    <row r="841" spans="17:26">
      <c r="Q841"/>
      <c r="R841"/>
      <c r="S841"/>
      <c r="T841"/>
      <c r="U841"/>
      <c r="V841"/>
      <c r="W841"/>
      <c r="X841"/>
      <c r="Y841"/>
      <c r="Z841"/>
    </row>
    <row r="842" spans="17:26">
      <c r="Q842"/>
      <c r="R842"/>
      <c r="S842"/>
      <c r="T842"/>
      <c r="U842"/>
      <c r="V842"/>
      <c r="W842"/>
      <c r="X842"/>
      <c r="Y842"/>
      <c r="Z842"/>
    </row>
    <row r="843" spans="17:26">
      <c r="Q843"/>
      <c r="R843"/>
      <c r="S843"/>
      <c r="T843"/>
      <c r="U843"/>
      <c r="V843"/>
      <c r="W843"/>
      <c r="X843"/>
      <c r="Y843"/>
      <c r="Z843"/>
    </row>
    <row r="844" spans="17:26">
      <c r="Q844"/>
      <c r="R844"/>
      <c r="S844"/>
      <c r="T844"/>
      <c r="U844"/>
      <c r="V844"/>
      <c r="W844"/>
      <c r="X844"/>
      <c r="Y844"/>
      <c r="Z844"/>
    </row>
    <row r="845" spans="17:26">
      <c r="Q845"/>
      <c r="R845"/>
      <c r="S845"/>
      <c r="T845"/>
      <c r="U845"/>
      <c r="V845"/>
      <c r="W845"/>
      <c r="X845"/>
      <c r="Y845"/>
      <c r="Z845"/>
    </row>
    <row r="846" spans="17:26">
      <c r="Q846"/>
      <c r="R846"/>
      <c r="S846"/>
      <c r="T846"/>
      <c r="U846"/>
      <c r="V846"/>
      <c r="W846"/>
      <c r="X846"/>
      <c r="Y846"/>
      <c r="Z846"/>
    </row>
    <row r="847" spans="17:26">
      <c r="Q847"/>
      <c r="R847"/>
      <c r="S847"/>
      <c r="T847"/>
      <c r="U847"/>
      <c r="V847"/>
      <c r="W847"/>
      <c r="X847"/>
      <c r="Y847"/>
      <c r="Z847"/>
    </row>
    <row r="848" spans="17:26">
      <c r="Q848"/>
      <c r="R848"/>
      <c r="S848"/>
      <c r="T848"/>
      <c r="U848"/>
      <c r="V848"/>
      <c r="W848"/>
      <c r="X848"/>
      <c r="Y848"/>
      <c r="Z848"/>
    </row>
    <row r="849" spans="17:26">
      <c r="Q849"/>
      <c r="R849"/>
      <c r="S849"/>
      <c r="T849"/>
      <c r="U849"/>
      <c r="V849"/>
      <c r="W849"/>
      <c r="X849"/>
      <c r="Y849"/>
      <c r="Z849"/>
    </row>
    <row r="850" spans="17:26">
      <c r="Q850"/>
      <c r="R850"/>
      <c r="S850"/>
      <c r="T850"/>
      <c r="U850"/>
      <c r="V850"/>
      <c r="W850"/>
      <c r="X850"/>
      <c r="Y850"/>
      <c r="Z850"/>
    </row>
    <row r="851" spans="17:26">
      <c r="Q851"/>
      <c r="R851"/>
      <c r="S851"/>
      <c r="T851"/>
      <c r="U851"/>
      <c r="V851"/>
      <c r="W851"/>
      <c r="X851"/>
      <c r="Y851"/>
      <c r="Z851"/>
    </row>
    <row r="852" spans="17:26">
      <c r="Q852"/>
      <c r="R852"/>
      <c r="S852"/>
      <c r="T852"/>
      <c r="U852"/>
      <c r="V852"/>
      <c r="W852"/>
      <c r="X852"/>
      <c r="Y852"/>
      <c r="Z852"/>
    </row>
    <row r="853" spans="17:26">
      <c r="Q853"/>
      <c r="R853"/>
      <c r="S853"/>
      <c r="T853"/>
      <c r="U853"/>
      <c r="V853"/>
      <c r="W853"/>
      <c r="X853"/>
      <c r="Y853"/>
      <c r="Z853"/>
    </row>
    <row r="854" spans="17:26">
      <c r="Q854"/>
      <c r="R854"/>
      <c r="S854"/>
      <c r="T854"/>
      <c r="U854"/>
      <c r="V854"/>
      <c r="W854"/>
      <c r="X854"/>
      <c r="Y854"/>
      <c r="Z854"/>
    </row>
    <row r="855" spans="17:26">
      <c r="Q855"/>
      <c r="R855"/>
      <c r="S855"/>
      <c r="T855"/>
      <c r="U855"/>
      <c r="V855"/>
      <c r="W855"/>
      <c r="X855"/>
      <c r="Y855"/>
      <c r="Z855"/>
    </row>
    <row r="856" spans="17:26">
      <c r="Q856"/>
      <c r="R856"/>
      <c r="S856"/>
      <c r="T856"/>
      <c r="U856"/>
      <c r="V856"/>
      <c r="W856"/>
      <c r="X856"/>
      <c r="Y856"/>
      <c r="Z856"/>
    </row>
    <row r="857" spans="17:26">
      <c r="Q857"/>
      <c r="R857"/>
      <c r="S857"/>
      <c r="T857"/>
      <c r="U857"/>
      <c r="V857"/>
      <c r="W857"/>
      <c r="X857"/>
      <c r="Y857"/>
      <c r="Z857"/>
    </row>
    <row r="858" spans="17:26">
      <c r="Q858"/>
      <c r="R858"/>
      <c r="S858"/>
      <c r="T858"/>
      <c r="U858"/>
      <c r="V858"/>
      <c r="W858"/>
      <c r="X858"/>
      <c r="Y858"/>
      <c r="Z858"/>
    </row>
    <row r="859" spans="17:26">
      <c r="Q859"/>
      <c r="R859"/>
      <c r="S859"/>
      <c r="T859"/>
      <c r="U859"/>
      <c r="V859"/>
      <c r="W859"/>
      <c r="X859"/>
      <c r="Y859"/>
      <c r="Z859"/>
    </row>
    <row r="860" spans="17:26">
      <c r="Q860"/>
      <c r="R860"/>
      <c r="S860"/>
      <c r="T860"/>
      <c r="U860"/>
      <c r="V860"/>
      <c r="W860"/>
      <c r="X860"/>
      <c r="Y860"/>
      <c r="Z860"/>
    </row>
    <row r="861" spans="17:26">
      <c r="Q861"/>
      <c r="R861"/>
      <c r="S861"/>
      <c r="T861"/>
      <c r="U861"/>
      <c r="V861"/>
      <c r="W861"/>
      <c r="X861"/>
      <c r="Y861"/>
      <c r="Z861"/>
    </row>
    <row r="862" spans="17:26">
      <c r="Q862"/>
      <c r="R862"/>
      <c r="S862"/>
      <c r="T862"/>
      <c r="U862"/>
      <c r="V862"/>
      <c r="W862"/>
      <c r="X862"/>
      <c r="Y862"/>
      <c r="Z862"/>
    </row>
    <row r="863" spans="17:26">
      <c r="Q863"/>
      <c r="R863"/>
      <c r="S863"/>
      <c r="T863"/>
      <c r="U863"/>
      <c r="V863"/>
      <c r="W863"/>
      <c r="X863"/>
      <c r="Y863"/>
      <c r="Z863"/>
    </row>
    <row r="864" spans="17:26">
      <c r="Q864"/>
      <c r="R864"/>
      <c r="S864"/>
      <c r="T864"/>
      <c r="U864"/>
      <c r="V864"/>
      <c r="W864"/>
      <c r="X864"/>
      <c r="Y864"/>
      <c r="Z864"/>
    </row>
    <row r="865" spans="17:26">
      <c r="Q865"/>
      <c r="R865"/>
      <c r="S865"/>
      <c r="T865"/>
      <c r="U865"/>
      <c r="V865"/>
      <c r="W865"/>
      <c r="X865"/>
      <c r="Y865"/>
      <c r="Z865"/>
    </row>
    <row r="866" spans="17:26">
      <c r="Q866"/>
      <c r="R866"/>
      <c r="S866"/>
      <c r="T866"/>
      <c r="U866"/>
      <c r="V866"/>
      <c r="W866"/>
      <c r="X866"/>
      <c r="Y866"/>
      <c r="Z866"/>
    </row>
    <row r="867" spans="17:26">
      <c r="Q867"/>
      <c r="R867"/>
      <c r="S867"/>
      <c r="T867"/>
      <c r="U867"/>
      <c r="V867"/>
      <c r="W867"/>
      <c r="X867"/>
      <c r="Y867"/>
      <c r="Z867"/>
    </row>
    <row r="868" spans="17:26">
      <c r="Q868"/>
      <c r="R868"/>
      <c r="S868"/>
      <c r="T868"/>
      <c r="U868"/>
      <c r="V868"/>
      <c r="W868"/>
      <c r="X868"/>
      <c r="Y868"/>
      <c r="Z868"/>
    </row>
    <row r="869" spans="17:26">
      <c r="Q869"/>
      <c r="R869"/>
      <c r="S869"/>
      <c r="T869"/>
      <c r="U869"/>
      <c r="V869"/>
      <c r="W869"/>
      <c r="X869"/>
      <c r="Y869"/>
      <c r="Z869"/>
    </row>
    <row r="870" spans="17:26">
      <c r="Q870"/>
      <c r="R870"/>
      <c r="S870"/>
      <c r="T870"/>
      <c r="U870"/>
      <c r="V870"/>
      <c r="W870"/>
      <c r="X870"/>
      <c r="Y870"/>
      <c r="Z870"/>
    </row>
    <row r="871" spans="17:26">
      <c r="Q871"/>
      <c r="R871"/>
      <c r="S871"/>
      <c r="T871"/>
      <c r="U871"/>
      <c r="V871"/>
      <c r="W871"/>
      <c r="X871"/>
      <c r="Y871"/>
      <c r="Z871"/>
    </row>
    <row r="872" spans="17:26">
      <c r="Q872"/>
      <c r="R872"/>
      <c r="S872"/>
      <c r="T872"/>
      <c r="U872"/>
      <c r="V872"/>
      <c r="W872"/>
      <c r="X872"/>
      <c r="Y872"/>
      <c r="Z872"/>
    </row>
    <row r="873" spans="17:26">
      <c r="Q873"/>
      <c r="R873"/>
      <c r="S873"/>
      <c r="T873"/>
      <c r="U873"/>
      <c r="V873"/>
      <c r="W873"/>
      <c r="X873"/>
      <c r="Y873"/>
      <c r="Z873"/>
    </row>
    <row r="874" spans="17:26">
      <c r="Q874"/>
      <c r="R874"/>
      <c r="S874"/>
      <c r="T874"/>
      <c r="U874"/>
      <c r="V874"/>
      <c r="W874"/>
      <c r="X874"/>
      <c r="Y874"/>
      <c r="Z874"/>
    </row>
    <row r="875" spans="17:26">
      <c r="Q875"/>
      <c r="R875"/>
      <c r="S875"/>
      <c r="T875"/>
      <c r="U875"/>
      <c r="V875"/>
      <c r="W875"/>
      <c r="X875"/>
      <c r="Y875"/>
      <c r="Z875"/>
    </row>
    <row r="876" spans="17:26">
      <c r="Q876"/>
      <c r="R876"/>
      <c r="S876"/>
      <c r="T876"/>
      <c r="U876"/>
      <c r="V876"/>
      <c r="W876"/>
      <c r="X876"/>
      <c r="Y876"/>
      <c r="Z876"/>
    </row>
    <row r="877" spans="17:26">
      <c r="Q877"/>
      <c r="R877"/>
      <c r="S877"/>
      <c r="T877"/>
      <c r="U877"/>
      <c r="V877"/>
      <c r="W877"/>
      <c r="X877"/>
      <c r="Y877"/>
      <c r="Z877"/>
    </row>
    <row r="878" spans="17:26">
      <c r="Q878"/>
      <c r="R878"/>
      <c r="S878"/>
      <c r="T878"/>
      <c r="U878"/>
      <c r="V878"/>
      <c r="W878"/>
      <c r="X878"/>
      <c r="Y878"/>
      <c r="Z878"/>
    </row>
    <row r="879" spans="17:26">
      <c r="Q879"/>
      <c r="R879"/>
      <c r="S879"/>
      <c r="T879"/>
      <c r="U879"/>
      <c r="V879"/>
      <c r="W879"/>
      <c r="X879"/>
      <c r="Y879"/>
      <c r="Z879"/>
    </row>
    <row r="880" spans="17:26">
      <c r="Q880"/>
      <c r="R880"/>
      <c r="S880"/>
      <c r="T880"/>
      <c r="U880"/>
      <c r="V880"/>
      <c r="W880"/>
      <c r="X880"/>
      <c r="Y880"/>
      <c r="Z880"/>
    </row>
    <row r="881" spans="17:26">
      <c r="Q881"/>
      <c r="R881"/>
      <c r="S881"/>
      <c r="T881"/>
      <c r="U881"/>
      <c r="V881"/>
      <c r="W881"/>
      <c r="X881"/>
      <c r="Y881"/>
      <c r="Z881"/>
    </row>
    <row r="882" spans="17:26">
      <c r="Q882"/>
      <c r="R882"/>
      <c r="S882"/>
      <c r="T882"/>
      <c r="U882"/>
      <c r="V882"/>
      <c r="W882"/>
      <c r="X882"/>
      <c r="Y882"/>
      <c r="Z882"/>
    </row>
    <row r="883" spans="17:26">
      <c r="Q883"/>
      <c r="R883"/>
      <c r="S883"/>
      <c r="T883"/>
      <c r="U883"/>
      <c r="V883"/>
      <c r="W883"/>
      <c r="X883"/>
      <c r="Y883"/>
      <c r="Z883"/>
    </row>
    <row r="884" spans="17:26">
      <c r="Q884"/>
      <c r="R884"/>
      <c r="S884"/>
      <c r="T884"/>
      <c r="U884"/>
      <c r="V884"/>
      <c r="W884"/>
      <c r="X884"/>
      <c r="Y884"/>
      <c r="Z884"/>
    </row>
    <row r="885" spans="17:26">
      <c r="Q885"/>
      <c r="R885"/>
      <c r="S885"/>
      <c r="T885"/>
      <c r="U885"/>
      <c r="V885"/>
      <c r="W885"/>
      <c r="X885"/>
      <c r="Y885"/>
      <c r="Z885"/>
    </row>
    <row r="886" spans="17:26">
      <c r="Q886"/>
      <c r="R886"/>
      <c r="S886"/>
      <c r="T886"/>
      <c r="U886"/>
      <c r="V886"/>
      <c r="W886"/>
      <c r="X886"/>
      <c r="Y886"/>
      <c r="Z886"/>
    </row>
    <row r="887" spans="17:26">
      <c r="Q887"/>
      <c r="R887"/>
      <c r="S887"/>
      <c r="T887"/>
      <c r="U887"/>
      <c r="V887"/>
      <c r="W887"/>
      <c r="X887"/>
      <c r="Y887"/>
      <c r="Z887"/>
    </row>
    <row r="888" spans="17:26">
      <c r="Q888"/>
      <c r="R888"/>
      <c r="S888"/>
      <c r="T888"/>
      <c r="U888"/>
      <c r="V888"/>
      <c r="W888"/>
      <c r="X888"/>
      <c r="Y888"/>
      <c r="Z888"/>
    </row>
    <row r="889" spans="17:26">
      <c r="Q889"/>
      <c r="R889"/>
      <c r="S889"/>
      <c r="T889"/>
      <c r="U889"/>
      <c r="V889"/>
      <c r="W889"/>
      <c r="X889"/>
      <c r="Y889"/>
      <c r="Z889"/>
    </row>
    <row r="890" spans="17:26">
      <c r="Q890"/>
      <c r="R890"/>
      <c r="S890"/>
      <c r="T890"/>
      <c r="U890"/>
      <c r="V890"/>
      <c r="W890"/>
      <c r="X890"/>
      <c r="Y890"/>
      <c r="Z890"/>
    </row>
    <row r="891" spans="17:26">
      <c r="Q891"/>
      <c r="R891"/>
      <c r="S891"/>
      <c r="T891"/>
      <c r="U891"/>
      <c r="V891"/>
      <c r="W891"/>
      <c r="X891"/>
      <c r="Y891"/>
      <c r="Z891"/>
    </row>
    <row r="892" spans="17:26">
      <c r="Q892"/>
      <c r="R892"/>
      <c r="S892"/>
      <c r="T892"/>
      <c r="U892"/>
      <c r="V892"/>
      <c r="W892"/>
      <c r="X892"/>
      <c r="Y892"/>
      <c r="Z892"/>
    </row>
    <row r="893" spans="17:26">
      <c r="Q893"/>
      <c r="R893"/>
      <c r="S893"/>
      <c r="T893"/>
      <c r="U893"/>
      <c r="V893"/>
      <c r="W893"/>
      <c r="X893"/>
      <c r="Y893"/>
      <c r="Z893"/>
    </row>
    <row r="894" spans="17:26">
      <c r="Q894"/>
      <c r="R894"/>
      <c r="S894"/>
      <c r="T894"/>
      <c r="U894"/>
      <c r="V894"/>
      <c r="W894"/>
      <c r="X894"/>
      <c r="Y894"/>
      <c r="Z894"/>
    </row>
    <row r="895" spans="17:26">
      <c r="Q895"/>
      <c r="R895"/>
      <c r="S895"/>
      <c r="T895"/>
      <c r="U895"/>
      <c r="V895"/>
      <c r="W895"/>
      <c r="X895"/>
      <c r="Y895"/>
      <c r="Z895"/>
    </row>
    <row r="896" spans="17:26">
      <c r="Q896"/>
      <c r="R896"/>
      <c r="S896"/>
      <c r="T896"/>
      <c r="U896"/>
      <c r="V896"/>
      <c r="W896"/>
      <c r="X896"/>
      <c r="Y896"/>
      <c r="Z896"/>
    </row>
    <row r="897" spans="17:26">
      <c r="Q897"/>
      <c r="R897"/>
      <c r="S897"/>
      <c r="T897"/>
      <c r="U897"/>
      <c r="V897"/>
      <c r="W897"/>
      <c r="X897"/>
      <c r="Y897"/>
      <c r="Z897"/>
    </row>
    <row r="898" spans="17:26">
      <c r="Q898"/>
      <c r="R898"/>
      <c r="S898"/>
      <c r="T898"/>
      <c r="U898"/>
      <c r="V898"/>
      <c r="W898"/>
      <c r="X898"/>
      <c r="Y898"/>
      <c r="Z898"/>
    </row>
    <row r="899" spans="17:26">
      <c r="Q899"/>
      <c r="R899"/>
      <c r="S899"/>
      <c r="T899"/>
      <c r="U899"/>
      <c r="V899"/>
      <c r="W899"/>
      <c r="X899"/>
      <c r="Y899"/>
      <c r="Z899"/>
    </row>
    <row r="900" spans="17:26">
      <c r="Q900"/>
      <c r="R900"/>
      <c r="S900"/>
      <c r="T900"/>
      <c r="U900"/>
      <c r="V900"/>
      <c r="W900"/>
      <c r="X900"/>
      <c r="Y900"/>
      <c r="Z900"/>
    </row>
    <row r="901" spans="17:26">
      <c r="Q901"/>
      <c r="R901"/>
      <c r="S901"/>
      <c r="T901"/>
      <c r="U901"/>
      <c r="V901"/>
      <c r="W901"/>
      <c r="X901"/>
      <c r="Y901"/>
      <c r="Z901"/>
    </row>
    <row r="902" spans="17:26">
      <c r="Q902"/>
      <c r="R902"/>
      <c r="S902"/>
      <c r="T902"/>
      <c r="U902"/>
      <c r="V902"/>
      <c r="W902"/>
      <c r="X902"/>
      <c r="Y902"/>
      <c r="Z902"/>
    </row>
    <row r="903" spans="17:26">
      <c r="Q903"/>
      <c r="R903"/>
      <c r="S903"/>
      <c r="T903"/>
      <c r="U903"/>
      <c r="V903"/>
      <c r="W903"/>
      <c r="X903"/>
      <c r="Y903"/>
      <c r="Z903"/>
    </row>
    <row r="904" spans="17:26">
      <c r="Q904"/>
      <c r="R904"/>
      <c r="S904"/>
      <c r="T904"/>
      <c r="U904"/>
      <c r="V904"/>
      <c r="W904"/>
      <c r="X904"/>
      <c r="Y904"/>
      <c r="Z904"/>
    </row>
    <row r="905" spans="17:26">
      <c r="Q905"/>
      <c r="R905"/>
      <c r="S905"/>
      <c r="T905"/>
      <c r="U905"/>
      <c r="V905"/>
      <c r="W905"/>
      <c r="X905"/>
      <c r="Y905"/>
      <c r="Z905"/>
    </row>
    <row r="906" spans="17:26">
      <c r="Q906"/>
      <c r="R906"/>
      <c r="S906"/>
      <c r="T906"/>
      <c r="U906"/>
      <c r="V906"/>
      <c r="W906"/>
      <c r="X906"/>
      <c r="Y906"/>
      <c r="Z906"/>
    </row>
    <row r="907" spans="17:26">
      <c r="Q907"/>
      <c r="R907"/>
      <c r="S907"/>
      <c r="T907"/>
      <c r="U907"/>
      <c r="V907"/>
      <c r="W907"/>
      <c r="X907"/>
      <c r="Y907"/>
      <c r="Z907"/>
    </row>
    <row r="908" spans="17:26">
      <c r="Q908"/>
      <c r="R908"/>
      <c r="S908"/>
      <c r="T908"/>
      <c r="U908"/>
      <c r="V908"/>
      <c r="W908"/>
      <c r="X908"/>
      <c r="Y908"/>
      <c r="Z908"/>
    </row>
  </sheetData>
  <sheetProtection algorithmName="SHA-512" hashValue="msF0Qz5iXkedzK82LeR829NvQyDp6ENjJ2eweJEDDvtPW+F8RXzE3O2e5JOCWdoHrqlOS54f+vzn6OGXa4i+8A==" saltValue="mKWwcc4MctRkx1uPBUnWBg==" spinCount="100000" sheet="1" objects="1" scenarios="1"/>
  <hyperlinks>
    <hyperlink ref="F2" r:id="rId1" display=" https://pts-ops.moph.go.th/c11c12 " xr:uid="{DAFBCE18-1795-40FE-9BE8-590BCEC9FB6D}"/>
    <hyperlink ref="F4" r:id="rId2" display=" https://pts-ops.moph.go.th/c11c12 " xr:uid="{BFEC30CC-D5F2-4A8A-8620-FD4FC510854D}"/>
    <hyperlink ref="M4" location="B3.รายงานผลการเบิกจ่าย!W3" display="และ ช่องตรวจสอบข้อมูล" xr:uid="{6AE16FD0-C941-4D5E-8F74-E62788871D87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CF6"/>
  </sheetPr>
  <dimension ref="A1:K15"/>
  <sheetViews>
    <sheetView zoomScaleNormal="100" workbookViewId="0">
      <selection activeCell="B1" sqref="B1"/>
    </sheetView>
  </sheetViews>
  <sheetFormatPr defaultColWidth="9" defaultRowHeight="13"/>
  <cols>
    <col min="1" max="1" width="2" style="1" customWidth="1"/>
    <col min="2" max="2" width="13.1796875" style="1" customWidth="1"/>
    <col min="3" max="3" width="18.08984375" style="1" customWidth="1"/>
    <col min="4" max="4" width="19.54296875" style="1" customWidth="1"/>
    <col min="5" max="5" width="19" style="1" customWidth="1"/>
    <col min="6" max="6" width="29.6328125" style="1" customWidth="1"/>
    <col min="7" max="16384" width="9" style="1"/>
  </cols>
  <sheetData>
    <row r="1" spans="1:11" s="44" customFormat="1" ht="24" customHeight="1">
      <c r="B1" s="45" t="s">
        <v>197</v>
      </c>
    </row>
    <row r="2" spans="1:11" s="2" customFormat="1" ht="39">
      <c r="B2" s="126" t="s">
        <v>1</v>
      </c>
      <c r="C2" s="127" t="s">
        <v>2132</v>
      </c>
      <c r="D2" s="128" t="s">
        <v>2083</v>
      </c>
      <c r="E2" s="131" t="s">
        <v>2121</v>
      </c>
      <c r="F2" s="3"/>
      <c r="G2" s="3"/>
    </row>
    <row r="3" spans="1:11" s="2" customFormat="1">
      <c r="B3" s="118">
        <v>1</v>
      </c>
      <c r="C3" s="130">
        <v>274125800</v>
      </c>
      <c r="D3" s="120">
        <v>88025720</v>
      </c>
      <c r="E3" s="129">
        <f>C3-D3</f>
        <v>186100080</v>
      </c>
      <c r="F3" s="4"/>
      <c r="G3" s="5"/>
      <c r="H3" s="6"/>
    </row>
    <row r="4" spans="1:11" s="2" customFormat="1">
      <c r="B4" s="119">
        <v>2</v>
      </c>
      <c r="C4" s="130">
        <v>157689700</v>
      </c>
      <c r="D4" s="120">
        <v>52018108</v>
      </c>
      <c r="E4" s="129">
        <f t="shared" ref="E4:E15" si="0">C4-D4</f>
        <v>105671592</v>
      </c>
      <c r="F4" s="4"/>
      <c r="G4" s="5"/>
      <c r="H4" s="7"/>
      <c r="I4" s="8"/>
      <c r="J4" s="8"/>
      <c r="K4" s="4"/>
    </row>
    <row r="5" spans="1:11" s="2" customFormat="1">
      <c r="A5" s="9"/>
      <c r="B5" s="118">
        <v>3</v>
      </c>
      <c r="C5" s="130">
        <v>114050400</v>
      </c>
      <c r="D5" s="120">
        <v>38824541</v>
      </c>
      <c r="E5" s="129">
        <f t="shared" si="0"/>
        <v>75225859</v>
      </c>
      <c r="F5" s="4"/>
      <c r="G5" s="5"/>
      <c r="H5" s="7"/>
      <c r="I5" s="8"/>
      <c r="J5" s="8"/>
      <c r="K5" s="4"/>
    </row>
    <row r="6" spans="1:11" s="2" customFormat="1">
      <c r="A6" s="9"/>
      <c r="B6" s="119">
        <v>4</v>
      </c>
      <c r="C6" s="130">
        <v>189218800</v>
      </c>
      <c r="D6" s="120">
        <v>57846628</v>
      </c>
      <c r="E6" s="129">
        <f t="shared" si="0"/>
        <v>131372172</v>
      </c>
      <c r="F6" s="5"/>
      <c r="G6" s="10"/>
      <c r="H6" s="7"/>
      <c r="I6" s="8"/>
      <c r="J6" s="8"/>
      <c r="K6" s="4"/>
    </row>
    <row r="7" spans="1:11" s="2" customFormat="1">
      <c r="A7" s="9"/>
      <c r="B7" s="118">
        <v>5</v>
      </c>
      <c r="C7" s="130">
        <v>190023800</v>
      </c>
      <c r="D7" s="120">
        <v>67396484</v>
      </c>
      <c r="E7" s="129">
        <f t="shared" si="0"/>
        <v>122627316</v>
      </c>
      <c r="F7" s="11"/>
      <c r="G7" s="11"/>
      <c r="H7" s="7"/>
      <c r="I7" s="8"/>
      <c r="J7" s="8"/>
      <c r="K7" s="4"/>
    </row>
    <row r="8" spans="1:11" s="2" customFormat="1">
      <c r="A8" s="9"/>
      <c r="B8" s="119">
        <v>6</v>
      </c>
      <c r="C8" s="130">
        <v>220126000</v>
      </c>
      <c r="D8" s="120">
        <v>69795679</v>
      </c>
      <c r="E8" s="129">
        <f t="shared" si="0"/>
        <v>150330321</v>
      </c>
      <c r="F8" s="12"/>
      <c r="G8" s="7"/>
      <c r="H8" s="8"/>
      <c r="I8" s="8"/>
      <c r="J8" s="4"/>
    </row>
    <row r="9" spans="1:11" s="2" customFormat="1">
      <c r="A9" s="9"/>
      <c r="B9" s="118">
        <v>7</v>
      </c>
      <c r="C9" s="130">
        <v>144673600</v>
      </c>
      <c r="D9" s="120">
        <v>61540050</v>
      </c>
      <c r="E9" s="129">
        <f t="shared" si="0"/>
        <v>83133550</v>
      </c>
      <c r="F9" s="12"/>
      <c r="G9" s="7"/>
      <c r="H9" s="8"/>
      <c r="I9" s="8"/>
      <c r="J9" s="4"/>
    </row>
    <row r="10" spans="1:11" s="2" customFormat="1">
      <c r="A10" s="9"/>
      <c r="B10" s="168">
        <v>8</v>
      </c>
      <c r="C10" s="169">
        <v>227311900</v>
      </c>
      <c r="D10" s="170">
        <v>77643080</v>
      </c>
      <c r="E10" s="171">
        <f t="shared" si="0"/>
        <v>149668820</v>
      </c>
      <c r="F10" s="13"/>
      <c r="G10" s="8"/>
      <c r="H10" s="4"/>
    </row>
    <row r="11" spans="1:11" s="2" customFormat="1">
      <c r="A11" s="9"/>
      <c r="B11" s="118">
        <v>9</v>
      </c>
      <c r="C11" s="130">
        <v>276250000</v>
      </c>
      <c r="D11" s="121">
        <v>86411602</v>
      </c>
      <c r="E11" s="129">
        <f t="shared" si="0"/>
        <v>189838398</v>
      </c>
      <c r="F11" s="8"/>
      <c r="G11" s="8"/>
      <c r="H11" s="4"/>
    </row>
    <row r="12" spans="1:11">
      <c r="B12" s="119">
        <v>10</v>
      </c>
      <c r="C12" s="130">
        <v>189037600</v>
      </c>
      <c r="D12" s="120">
        <v>63621098</v>
      </c>
      <c r="E12" s="129">
        <f t="shared" si="0"/>
        <v>125416502</v>
      </c>
    </row>
    <row r="13" spans="1:11">
      <c r="B13" s="118">
        <v>11</v>
      </c>
      <c r="C13" s="130">
        <v>188657700</v>
      </c>
      <c r="D13" s="120">
        <v>63827940</v>
      </c>
      <c r="E13" s="129">
        <f t="shared" si="0"/>
        <v>124829760</v>
      </c>
    </row>
    <row r="14" spans="1:11">
      <c r="B14" s="119">
        <v>12</v>
      </c>
      <c r="C14" s="130">
        <v>313834700</v>
      </c>
      <c r="D14" s="120">
        <v>101573370</v>
      </c>
      <c r="E14" s="129">
        <f t="shared" si="0"/>
        <v>212261330</v>
      </c>
    </row>
    <row r="15" spans="1:11">
      <c r="B15" s="122" t="s">
        <v>2</v>
      </c>
      <c r="C15" s="123">
        <v>2485000000</v>
      </c>
      <c r="D15" s="124">
        <v>828524300</v>
      </c>
      <c r="E15" s="125">
        <f t="shared" si="0"/>
        <v>1656475700</v>
      </c>
    </row>
  </sheetData>
  <hyperlinks>
    <hyperlink ref="E2" location="A2.เขตปรับเกลี่ย!A1" display="วงเงินที่เหลือให้เขตปรับเกลี่ย" xr:uid="{4093799E-4577-45EC-BA0C-E1F1BDDB8F73}"/>
  </hyperlinks>
  <printOptions verticalCentered="1"/>
  <pageMargins left="0.31496062992125984" right="0.31496062992125984" top="0.74803149606299213" bottom="0.55118110236220474" header="0.31496062992125984" footer="0.31496062992125984"/>
  <pageSetup paperSize="9" scale="1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7CB10-BD9D-4743-A759-4A4E711092CB}">
  <dimension ref="A1:J16"/>
  <sheetViews>
    <sheetView workbookViewId="0">
      <selection activeCell="B1" sqref="B1:F16"/>
    </sheetView>
  </sheetViews>
  <sheetFormatPr defaultColWidth="9" defaultRowHeight="13"/>
  <cols>
    <col min="1" max="1" width="2" style="1" customWidth="1"/>
    <col min="2" max="2" width="13.1796875" style="1" customWidth="1"/>
    <col min="3" max="4" width="18.08984375" style="1" customWidth="1"/>
    <col min="5" max="5" width="13.26953125" style="1" customWidth="1"/>
    <col min="6" max="16384" width="9" style="1"/>
  </cols>
  <sheetData>
    <row r="1" spans="1:10" s="44" customFormat="1" ht="24" customHeight="1">
      <c r="B1" s="45" t="s">
        <v>197</v>
      </c>
      <c r="E1" s="1"/>
      <c r="F1" s="1"/>
    </row>
    <row r="2" spans="1:10" s="2" customFormat="1" ht="18" customHeight="1">
      <c r="B2" s="257" t="s">
        <v>1</v>
      </c>
      <c r="C2" s="259" t="s">
        <v>2132</v>
      </c>
      <c r="D2" s="259" t="s">
        <v>2133</v>
      </c>
      <c r="E2" s="256" t="s">
        <v>2134</v>
      </c>
      <c r="F2" s="256"/>
    </row>
    <row r="3" spans="1:10" s="2" customFormat="1" ht="18" customHeight="1">
      <c r="B3" s="258"/>
      <c r="C3" s="260"/>
      <c r="D3" s="260"/>
      <c r="E3" s="173" t="s">
        <v>2135</v>
      </c>
      <c r="F3" s="173" t="s">
        <v>2136</v>
      </c>
      <c r="G3" s="6"/>
    </row>
    <row r="4" spans="1:10" s="2" customFormat="1">
      <c r="B4" s="118">
        <v>1</v>
      </c>
      <c r="C4" s="130">
        <v>274125800</v>
      </c>
      <c r="D4" s="130">
        <v>264077147</v>
      </c>
      <c r="E4" s="174">
        <f t="shared" ref="E4:E15" si="0">C4-D4</f>
        <v>10048653</v>
      </c>
      <c r="F4" s="175">
        <f t="shared" ref="F4:F16" si="1">E4/D4</f>
        <v>3.8051959869136273E-2</v>
      </c>
      <c r="G4" s="7"/>
      <c r="H4" s="8"/>
      <c r="I4" s="8"/>
      <c r="J4" s="4"/>
    </row>
    <row r="5" spans="1:10" s="2" customFormat="1">
      <c r="A5" s="9"/>
      <c r="B5" s="119">
        <v>2</v>
      </c>
      <c r="C5" s="130">
        <v>157689700</v>
      </c>
      <c r="D5" s="130">
        <v>156054332</v>
      </c>
      <c r="E5" s="174">
        <f t="shared" si="0"/>
        <v>1635368</v>
      </c>
      <c r="F5" s="175">
        <f t="shared" si="1"/>
        <v>1.0479478390897858E-2</v>
      </c>
      <c r="G5" s="7"/>
      <c r="H5" s="8"/>
      <c r="I5" s="8"/>
      <c r="J5" s="4"/>
    </row>
    <row r="6" spans="1:10" s="2" customFormat="1">
      <c r="A6" s="9"/>
      <c r="B6" s="118">
        <v>3</v>
      </c>
      <c r="C6" s="130">
        <v>114050400</v>
      </c>
      <c r="D6" s="130">
        <v>116473628</v>
      </c>
      <c r="E6" s="174">
        <f t="shared" si="0"/>
        <v>-2423228</v>
      </c>
      <c r="F6" s="175">
        <f t="shared" si="1"/>
        <v>-2.0804949941114568E-2</v>
      </c>
      <c r="G6" s="7"/>
      <c r="H6" s="8"/>
      <c r="I6" s="8"/>
      <c r="J6" s="4"/>
    </row>
    <row r="7" spans="1:10" s="2" customFormat="1">
      <c r="A7" s="9"/>
      <c r="B7" s="119">
        <v>4</v>
      </c>
      <c r="C7" s="130">
        <v>189218800</v>
      </c>
      <c r="D7" s="130">
        <v>173539879</v>
      </c>
      <c r="E7" s="174">
        <f t="shared" si="0"/>
        <v>15678921</v>
      </c>
      <c r="F7" s="175">
        <f t="shared" si="1"/>
        <v>9.0347654327913876E-2</v>
      </c>
      <c r="G7" s="7"/>
      <c r="H7" s="8"/>
      <c r="I7" s="8"/>
      <c r="J7" s="4"/>
    </row>
    <row r="8" spans="1:10" s="2" customFormat="1">
      <c r="A8" s="9"/>
      <c r="B8" s="118">
        <v>5</v>
      </c>
      <c r="C8" s="130">
        <v>190023800</v>
      </c>
      <c r="D8" s="130">
        <v>202189449</v>
      </c>
      <c r="E8" s="174">
        <f t="shared" si="0"/>
        <v>-12165649</v>
      </c>
      <c r="F8" s="175">
        <f t="shared" si="1"/>
        <v>-6.0169554149188072E-2</v>
      </c>
      <c r="G8" s="8"/>
      <c r="H8" s="8"/>
      <c r="I8" s="4"/>
    </row>
    <row r="9" spans="1:10" s="2" customFormat="1">
      <c r="A9" s="9"/>
      <c r="B9" s="119">
        <v>6</v>
      </c>
      <c r="C9" s="130">
        <v>220126000</v>
      </c>
      <c r="D9" s="130">
        <v>209387037</v>
      </c>
      <c r="E9" s="174">
        <f t="shared" si="0"/>
        <v>10738963</v>
      </c>
      <c r="F9" s="175">
        <f t="shared" si="1"/>
        <v>5.1287621019251543E-2</v>
      </c>
      <c r="G9" s="8"/>
      <c r="H9" s="8"/>
      <c r="I9" s="4"/>
    </row>
    <row r="10" spans="1:10" s="2" customFormat="1">
      <c r="A10" s="9"/>
      <c r="B10" s="118">
        <v>7</v>
      </c>
      <c r="C10" s="130">
        <v>144673600</v>
      </c>
      <c r="D10" s="130">
        <v>184620147</v>
      </c>
      <c r="E10" s="174">
        <f t="shared" si="0"/>
        <v>-39946547</v>
      </c>
      <c r="F10" s="175">
        <f t="shared" si="1"/>
        <v>-0.21637154800878802</v>
      </c>
      <c r="G10" s="4"/>
    </row>
    <row r="11" spans="1:10" s="2" customFormat="1">
      <c r="A11" s="9"/>
      <c r="B11" s="168">
        <v>8</v>
      </c>
      <c r="C11" s="169">
        <v>227311900</v>
      </c>
      <c r="D11" s="169">
        <v>232929248</v>
      </c>
      <c r="E11" s="176">
        <f t="shared" si="0"/>
        <v>-5617348</v>
      </c>
      <c r="F11" s="177">
        <f t="shared" si="1"/>
        <v>-2.4116112717626599E-2</v>
      </c>
      <c r="G11" s="4"/>
    </row>
    <row r="12" spans="1:10">
      <c r="B12" s="118">
        <v>9</v>
      </c>
      <c r="C12" s="130">
        <v>276250000</v>
      </c>
      <c r="D12" s="130">
        <v>259234805</v>
      </c>
      <c r="E12" s="174">
        <f t="shared" si="0"/>
        <v>17015195</v>
      </c>
      <c r="F12" s="175">
        <f t="shared" si="1"/>
        <v>6.5636228900667865E-2</v>
      </c>
    </row>
    <row r="13" spans="1:10">
      <c r="B13" s="119">
        <v>10</v>
      </c>
      <c r="C13" s="130">
        <v>189037600</v>
      </c>
      <c r="D13" s="130">
        <v>190863287</v>
      </c>
      <c r="E13" s="174">
        <f t="shared" si="0"/>
        <v>-1825687</v>
      </c>
      <c r="F13" s="175">
        <f t="shared" si="1"/>
        <v>-9.5654173659913966E-3</v>
      </c>
    </row>
    <row r="14" spans="1:10">
      <c r="B14" s="118">
        <v>11</v>
      </c>
      <c r="C14" s="130">
        <v>188657700</v>
      </c>
      <c r="D14" s="130">
        <v>191483815</v>
      </c>
      <c r="E14" s="174">
        <f t="shared" si="0"/>
        <v>-2826115</v>
      </c>
      <c r="F14" s="175">
        <f t="shared" si="1"/>
        <v>-1.4759028067202442E-2</v>
      </c>
    </row>
    <row r="15" spans="1:10">
      <c r="B15" s="119">
        <v>12</v>
      </c>
      <c r="C15" s="130">
        <v>313834700</v>
      </c>
      <c r="D15" s="130">
        <v>304720126</v>
      </c>
      <c r="E15" s="174">
        <f t="shared" si="0"/>
        <v>9114574</v>
      </c>
      <c r="F15" s="175">
        <f t="shared" si="1"/>
        <v>2.9911296374299873E-2</v>
      </c>
    </row>
    <row r="16" spans="1:10">
      <c r="B16" s="122" t="s">
        <v>2</v>
      </c>
      <c r="C16" s="123">
        <v>2485000000</v>
      </c>
      <c r="D16" s="123">
        <f>SUM(D4:D15)</f>
        <v>2485572900</v>
      </c>
      <c r="E16" s="178">
        <f>SUM(E4:E15)</f>
        <v>-572900</v>
      </c>
      <c r="F16" s="179">
        <f t="shared" si="1"/>
        <v>-2.3049012161341153E-4</v>
      </c>
    </row>
  </sheetData>
  <mergeCells count="4">
    <mergeCell ref="E2:F2"/>
    <mergeCell ref="B2:B3"/>
    <mergeCell ref="C2:C3"/>
    <mergeCell ref="D2:D3"/>
  </mergeCells>
  <phoneticPr fontId="3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5278D-2BB0-4961-B520-00C40342934C}">
  <sheetPr>
    <tabColor rgb="FFFFFF00"/>
  </sheetPr>
  <dimension ref="A1:P96"/>
  <sheetViews>
    <sheetView workbookViewId="0">
      <selection activeCell="G9" sqref="G9:I96"/>
    </sheetView>
  </sheetViews>
  <sheetFormatPr defaultRowHeight="14.5"/>
  <cols>
    <col min="6" max="6" width="13.08984375" customWidth="1"/>
    <col min="7" max="7" width="13" customWidth="1"/>
    <col min="8" max="9" width="12.81640625" bestFit="1" customWidth="1"/>
    <col min="10" max="10" width="15.54296875" customWidth="1"/>
    <col min="11" max="11" width="10.08984375" customWidth="1"/>
    <col min="12" max="12" width="18.08984375" customWidth="1"/>
    <col min="13" max="13" width="35" customWidth="1"/>
    <col min="14" max="16" width="10.6328125" customWidth="1"/>
  </cols>
  <sheetData>
    <row r="1" spans="1:16" s="14" customFormat="1" ht="13">
      <c r="A1" s="24" t="s">
        <v>194</v>
      </c>
      <c r="B1" s="22"/>
      <c r="C1" s="22"/>
      <c r="D1" s="22"/>
      <c r="E1" s="22"/>
      <c r="F1" s="22"/>
      <c r="G1" s="23"/>
      <c r="H1" s="23"/>
      <c r="I1" s="23"/>
      <c r="J1" s="23"/>
      <c r="K1" s="22"/>
      <c r="L1" s="22"/>
      <c r="M1" s="22"/>
    </row>
    <row r="2" spans="1:16">
      <c r="J2" s="17"/>
      <c r="K2" s="17"/>
      <c r="L2" s="43" t="str">
        <f>IF(L5=0,"ผ่าน","ไม่ผ่าน")</f>
        <v>ไม่ผ่าน</v>
      </c>
      <c r="M2" s="17"/>
    </row>
    <row r="3" spans="1:16">
      <c r="J3" s="17"/>
      <c r="K3" s="25" t="s">
        <v>26</v>
      </c>
      <c r="L3" s="40">
        <f>'A1.สรุปวงเงินเขต '!$E$10</f>
        <v>149668820</v>
      </c>
      <c r="M3" s="17"/>
    </row>
    <row r="4" spans="1:16">
      <c r="J4" s="17"/>
      <c r="K4" s="15" t="s">
        <v>27</v>
      </c>
      <c r="L4" s="41">
        <f>SUM(L9:L96)</f>
        <v>0</v>
      </c>
      <c r="M4" s="17"/>
    </row>
    <row r="5" spans="1:16">
      <c r="G5" s="114">
        <f>SUM(G9:G96)</f>
        <v>32069800</v>
      </c>
      <c r="H5" s="114">
        <f>SUM(H9:H96)</f>
        <v>45573280</v>
      </c>
      <c r="I5" s="114">
        <f>SUM(I9:I96)</f>
        <v>77643080</v>
      </c>
      <c r="J5" s="17"/>
      <c r="K5" s="16" t="s">
        <v>28</v>
      </c>
      <c r="L5" s="42">
        <f>L3-L4</f>
        <v>149668820</v>
      </c>
      <c r="M5" s="17"/>
      <c r="N5" s="114">
        <f>SUM(N9:N96)</f>
        <v>32069800</v>
      </c>
      <c r="O5" s="114">
        <f>SUM(O9:O96)</f>
        <v>45573280</v>
      </c>
      <c r="P5" s="114">
        <f>SUM(P9:P96)</f>
        <v>77643080</v>
      </c>
    </row>
    <row r="6" spans="1:16" ht="41" customHeight="1">
      <c r="G6" s="261" t="s">
        <v>2084</v>
      </c>
      <c r="H6" s="261"/>
      <c r="I6" s="261"/>
      <c r="J6" s="266" t="s">
        <v>2116</v>
      </c>
      <c r="K6" s="267"/>
      <c r="L6" s="268"/>
      <c r="M6" s="39" t="str">
        <f>IF((SUM(J9:J96)+SUM(K9:K96))-(SUM(L9:L96))=0,"ถูกต้อง","ให้แก้ไขตรวจทศนิยมช่อง G และ H ไม่ให้มีทศนิยม")</f>
        <v>ถูกต้อง</v>
      </c>
      <c r="N6" s="262" t="s">
        <v>2117</v>
      </c>
      <c r="O6" s="263"/>
      <c r="P6" s="264"/>
    </row>
    <row r="7" spans="1:16">
      <c r="A7" s="272" t="s">
        <v>3</v>
      </c>
      <c r="B7" s="274" t="s">
        <v>1</v>
      </c>
      <c r="C7" s="274" t="s">
        <v>4</v>
      </c>
      <c r="D7" s="274" t="s">
        <v>5</v>
      </c>
      <c r="E7" s="274" t="s">
        <v>5</v>
      </c>
      <c r="F7" s="270" t="s">
        <v>6</v>
      </c>
      <c r="G7" s="113" t="s">
        <v>190</v>
      </c>
      <c r="H7" s="113" t="s">
        <v>191</v>
      </c>
      <c r="I7" s="113" t="s">
        <v>1151</v>
      </c>
      <c r="J7" s="269" t="s">
        <v>23</v>
      </c>
      <c r="K7" s="269" t="s">
        <v>24</v>
      </c>
      <c r="L7" s="269" t="s">
        <v>25</v>
      </c>
      <c r="M7" s="38" t="s">
        <v>22</v>
      </c>
      <c r="N7" s="265" t="s">
        <v>23</v>
      </c>
      <c r="O7" s="265" t="s">
        <v>24</v>
      </c>
      <c r="P7" s="265" t="s">
        <v>25</v>
      </c>
    </row>
    <row r="8" spans="1:16" ht="22.5" customHeight="1">
      <c r="A8" s="273"/>
      <c r="B8" s="275"/>
      <c r="C8" s="275"/>
      <c r="D8" s="275"/>
      <c r="E8" s="275"/>
      <c r="F8" s="271"/>
      <c r="G8" s="115" t="s">
        <v>1149</v>
      </c>
      <c r="H8" s="116" t="s">
        <v>7</v>
      </c>
      <c r="I8" s="116" t="s">
        <v>2082</v>
      </c>
      <c r="J8" s="269"/>
      <c r="K8" s="269"/>
      <c r="L8" s="269"/>
      <c r="M8" s="38"/>
      <c r="N8" s="265"/>
      <c r="O8" s="265"/>
      <c r="P8" s="265"/>
    </row>
    <row r="9" spans="1:16">
      <c r="A9" s="18">
        <v>1</v>
      </c>
      <c r="B9" s="19">
        <v>8</v>
      </c>
      <c r="C9" s="18" t="s">
        <v>68</v>
      </c>
      <c r="D9" s="20">
        <v>10711</v>
      </c>
      <c r="E9" s="18" t="s">
        <v>69</v>
      </c>
      <c r="F9" s="18" t="s">
        <v>9</v>
      </c>
      <c r="G9" s="112">
        <f>_xlfn.IFNA(VLOOKUP($D9,'B1.ข้อมูลประกอบการปรับเกลี่ย'!$D$32:$T$119,15,0),0)</f>
        <v>890000</v>
      </c>
      <c r="H9" s="112">
        <f>_xlfn.IFNA(VLOOKUP($D9,'B1.ข้อมูลประกอบการปรับเกลี่ย'!$D$32:$T$119,16,0),0)</f>
        <v>1514961.9999999998</v>
      </c>
      <c r="I9" s="112">
        <f>_xlfn.IFNA(VLOOKUP($D9,'B1.ข้อมูลประกอบการปรับเกลี่ย'!$D$32:$T$119,17,0),0)</f>
        <v>2404962</v>
      </c>
      <c r="J9" s="18"/>
      <c r="K9" s="18"/>
      <c r="L9" s="21">
        <f t="shared" ref="L9:L26" si="0">ROUND(J9+K9,0)</f>
        <v>0</v>
      </c>
      <c r="M9" s="18" t="str">
        <f t="shared" ref="M9:M26" si="1">IF(OR(J9+K9&gt;L9,J9+K9&lt;L9),"[1]หรือ[2]ทศนิยมไม่เท่ากับ0ให้ปรับตัวเลขรวมให้เท่าช่องรวม","ถูกต้อง")</f>
        <v>ถูกต้อง</v>
      </c>
      <c r="N9" s="117">
        <f t="shared" ref="N9:N27" si="2">G9+J9</f>
        <v>890000</v>
      </c>
      <c r="O9" s="117">
        <f t="shared" ref="O9:O27" si="3">H9+K9</f>
        <v>1514961.9999999998</v>
      </c>
      <c r="P9" s="117">
        <f t="shared" ref="P9:P27" si="4">I9+L9</f>
        <v>2404962</v>
      </c>
    </row>
    <row r="10" spans="1:16">
      <c r="A10" s="18">
        <v>2</v>
      </c>
      <c r="B10" s="19">
        <v>8</v>
      </c>
      <c r="C10" s="18" t="s">
        <v>68</v>
      </c>
      <c r="D10" s="20">
        <v>11451</v>
      </c>
      <c r="E10" s="18" t="s">
        <v>70</v>
      </c>
      <c r="F10" s="18" t="s">
        <v>10</v>
      </c>
      <c r="G10" s="112">
        <f>_xlfn.IFNA(VLOOKUP($D10,'B1.ข้อมูลประกอบการปรับเกลี่ย'!$D$32:$T$119,15,0),0)</f>
        <v>782800</v>
      </c>
      <c r="H10" s="112">
        <f>_xlfn.IFNA(VLOOKUP($D10,'B1.ข้อมูลประกอบการปรับเกลี่ย'!$D$32:$T$119,16,0),0)</f>
        <v>591202</v>
      </c>
      <c r="I10" s="112">
        <f>_xlfn.IFNA(VLOOKUP($D10,'B1.ข้อมูลประกอบการปรับเกลี่ย'!$D$32:$T$119,17,0),0)</f>
        <v>1374002</v>
      </c>
      <c r="J10" s="18"/>
      <c r="K10" s="18"/>
      <c r="L10" s="21">
        <f t="shared" si="0"/>
        <v>0</v>
      </c>
      <c r="M10" s="18" t="str">
        <f t="shared" si="1"/>
        <v>ถูกต้อง</v>
      </c>
      <c r="N10" s="117">
        <f t="shared" si="2"/>
        <v>782800</v>
      </c>
      <c r="O10" s="117">
        <f t="shared" si="3"/>
        <v>591202</v>
      </c>
      <c r="P10" s="117">
        <f t="shared" si="4"/>
        <v>1374002</v>
      </c>
    </row>
    <row r="11" spans="1:16">
      <c r="A11" s="18">
        <v>3</v>
      </c>
      <c r="B11" s="19">
        <v>8</v>
      </c>
      <c r="C11" s="18" t="s">
        <v>68</v>
      </c>
      <c r="D11" s="20">
        <v>11110</v>
      </c>
      <c r="E11" s="18" t="s">
        <v>71</v>
      </c>
      <c r="F11" s="18" t="s">
        <v>11</v>
      </c>
      <c r="G11" s="112">
        <f>_xlfn.IFNA(VLOOKUP($D11,'B1.ข้อมูลประกอบการปรับเกลี่ย'!$D$32:$T$119,15,0),0)</f>
        <v>612400</v>
      </c>
      <c r="H11" s="112">
        <f>_xlfn.IFNA(VLOOKUP($D11,'B1.ข้อมูลประกอบการปรับเกลี่ย'!$D$32:$T$119,16,0),0)</f>
        <v>468812.99999999988</v>
      </c>
      <c r="I11" s="112">
        <f>_xlfn.IFNA(VLOOKUP($D11,'B1.ข้อมูลประกอบการปรับเกลี่ย'!$D$32:$T$119,17,0),0)</f>
        <v>1081213</v>
      </c>
      <c r="J11" s="18"/>
      <c r="K11" s="18"/>
      <c r="L11" s="21">
        <f t="shared" si="0"/>
        <v>0</v>
      </c>
      <c r="M11" s="18" t="str">
        <f t="shared" si="1"/>
        <v>ถูกต้อง</v>
      </c>
      <c r="N11" s="117">
        <f t="shared" si="2"/>
        <v>612400</v>
      </c>
      <c r="O11" s="117">
        <f t="shared" si="3"/>
        <v>468812.99999999988</v>
      </c>
      <c r="P11" s="117">
        <f t="shared" si="4"/>
        <v>1081213</v>
      </c>
    </row>
    <row r="12" spans="1:16">
      <c r="A12" s="18">
        <v>4</v>
      </c>
      <c r="B12" s="19">
        <v>8</v>
      </c>
      <c r="C12" s="18" t="s">
        <v>68</v>
      </c>
      <c r="D12" s="20">
        <v>11105</v>
      </c>
      <c r="E12" s="18" t="s">
        <v>72</v>
      </c>
      <c r="F12" s="18" t="s">
        <v>11</v>
      </c>
      <c r="G12" s="112">
        <f>_xlfn.IFNA(VLOOKUP($D12,'B1.ข้อมูลประกอบการปรับเกลี่ย'!$D$32:$T$119,15,0),0)</f>
        <v>632800</v>
      </c>
      <c r="H12" s="112">
        <f>_xlfn.IFNA(VLOOKUP($D12,'B1.ข้อมูลประกอบการปรับเกลี่ย'!$D$32:$T$119,16,0),0)</f>
        <v>278234</v>
      </c>
      <c r="I12" s="112">
        <f>_xlfn.IFNA(VLOOKUP($D12,'B1.ข้อมูลประกอบการปรับเกลี่ย'!$D$32:$T$119,17,0),0)</f>
        <v>911034</v>
      </c>
      <c r="J12" s="18"/>
      <c r="K12" s="18"/>
      <c r="L12" s="21">
        <f t="shared" si="0"/>
        <v>0</v>
      </c>
      <c r="M12" s="18" t="str">
        <f t="shared" si="1"/>
        <v>ถูกต้อง</v>
      </c>
      <c r="N12" s="117">
        <f t="shared" si="2"/>
        <v>632800</v>
      </c>
      <c r="O12" s="117">
        <f t="shared" si="3"/>
        <v>278234</v>
      </c>
      <c r="P12" s="117">
        <f t="shared" si="4"/>
        <v>911034</v>
      </c>
    </row>
    <row r="13" spans="1:16">
      <c r="A13" s="18">
        <v>5</v>
      </c>
      <c r="B13" s="19">
        <v>8</v>
      </c>
      <c r="C13" s="18" t="s">
        <v>68</v>
      </c>
      <c r="D13" s="20">
        <v>11109</v>
      </c>
      <c r="E13" s="18" t="s">
        <v>73</v>
      </c>
      <c r="F13" s="18" t="s">
        <v>13</v>
      </c>
      <c r="G13" s="112">
        <f>_xlfn.IFNA(VLOOKUP($D13,'B1.ข้อมูลประกอบการปรับเกลี่ย'!$D$32:$T$119,15,0),0)</f>
        <v>886400</v>
      </c>
      <c r="H13" s="112">
        <f>_xlfn.IFNA(VLOOKUP($D13,'B1.ข้อมูลประกอบการปรับเกลี่ย'!$D$32:$T$119,16,0),0)</f>
        <v>390807.99999999994</v>
      </c>
      <c r="I13" s="112">
        <f>_xlfn.IFNA(VLOOKUP($D13,'B1.ข้อมูลประกอบการปรับเกลี่ย'!$D$32:$T$119,17,0),0)</f>
        <v>1277208</v>
      </c>
      <c r="J13" s="18"/>
      <c r="K13" s="18"/>
      <c r="L13" s="21">
        <f t="shared" si="0"/>
        <v>0</v>
      </c>
      <c r="M13" s="18" t="str">
        <f t="shared" si="1"/>
        <v>ถูกต้อง</v>
      </c>
      <c r="N13" s="117">
        <f t="shared" si="2"/>
        <v>886400</v>
      </c>
      <c r="O13" s="117">
        <f t="shared" si="3"/>
        <v>390807.99999999994</v>
      </c>
      <c r="P13" s="117">
        <f t="shared" si="4"/>
        <v>1277208</v>
      </c>
    </row>
    <row r="14" spans="1:16">
      <c r="A14" s="18">
        <v>6</v>
      </c>
      <c r="B14" s="19">
        <v>8</v>
      </c>
      <c r="C14" s="18" t="s">
        <v>68</v>
      </c>
      <c r="D14" s="20">
        <v>11107</v>
      </c>
      <c r="E14" s="18" t="s">
        <v>74</v>
      </c>
      <c r="F14" s="18" t="s">
        <v>12</v>
      </c>
      <c r="G14" s="112">
        <f>_xlfn.IFNA(VLOOKUP($D14,'B1.ข้อมูลประกอบการปรับเกลี่ย'!$D$32:$T$119,15,0),0)</f>
        <v>173200</v>
      </c>
      <c r="H14" s="112">
        <f>_xlfn.IFNA(VLOOKUP($D14,'B1.ข้อมูลประกอบการปรับเกลี่ย'!$D$32:$T$119,16,0),0)</f>
        <v>269837</v>
      </c>
      <c r="I14" s="112">
        <f>_xlfn.IFNA(VLOOKUP($D14,'B1.ข้อมูลประกอบการปรับเกลี่ย'!$D$32:$T$119,17,0),0)</f>
        <v>443037</v>
      </c>
      <c r="J14" s="18"/>
      <c r="K14" s="18"/>
      <c r="L14" s="21">
        <f t="shared" si="0"/>
        <v>0</v>
      </c>
      <c r="M14" s="18" t="str">
        <f t="shared" si="1"/>
        <v>ถูกต้อง</v>
      </c>
      <c r="N14" s="117">
        <f t="shared" si="2"/>
        <v>173200</v>
      </c>
      <c r="O14" s="117">
        <f t="shared" si="3"/>
        <v>269837</v>
      </c>
      <c r="P14" s="117">
        <f t="shared" si="4"/>
        <v>443037</v>
      </c>
    </row>
    <row r="15" spans="1:16">
      <c r="A15" s="18">
        <v>7</v>
      </c>
      <c r="B15" s="19">
        <v>8</v>
      </c>
      <c r="C15" s="18" t="s">
        <v>68</v>
      </c>
      <c r="D15" s="20">
        <v>11111</v>
      </c>
      <c r="E15" s="18" t="s">
        <v>75</v>
      </c>
      <c r="F15" s="18" t="s">
        <v>13</v>
      </c>
      <c r="G15" s="112">
        <f>_xlfn.IFNA(VLOOKUP($D15,'B1.ข้อมูลประกอบการปรับเกลี่ย'!$D$32:$T$119,15,0),0)</f>
        <v>352800</v>
      </c>
      <c r="H15" s="112">
        <f>_xlfn.IFNA(VLOOKUP($D15,'B1.ข้อมูลประกอบการปรับเกลี่ย'!$D$32:$T$119,16,0),0)</f>
        <v>306049.99999999994</v>
      </c>
      <c r="I15" s="112">
        <f>_xlfn.IFNA(VLOOKUP($D15,'B1.ข้อมูลประกอบการปรับเกลี่ย'!$D$32:$T$119,17,0),0)</f>
        <v>658850</v>
      </c>
      <c r="J15" s="18"/>
      <c r="K15" s="18"/>
      <c r="L15" s="21">
        <f t="shared" si="0"/>
        <v>0</v>
      </c>
      <c r="M15" s="18" t="str">
        <f t="shared" si="1"/>
        <v>ถูกต้อง</v>
      </c>
      <c r="N15" s="117">
        <f t="shared" si="2"/>
        <v>352800</v>
      </c>
      <c r="O15" s="117">
        <f t="shared" si="3"/>
        <v>306049.99999999994</v>
      </c>
      <c r="P15" s="117">
        <f t="shared" si="4"/>
        <v>658850</v>
      </c>
    </row>
    <row r="16" spans="1:16">
      <c r="A16" s="18">
        <v>8</v>
      </c>
      <c r="B16" s="19">
        <v>8</v>
      </c>
      <c r="C16" s="18" t="s">
        <v>68</v>
      </c>
      <c r="D16" s="20">
        <v>11106</v>
      </c>
      <c r="E16" s="18" t="s">
        <v>76</v>
      </c>
      <c r="F16" s="18" t="s">
        <v>13</v>
      </c>
      <c r="G16" s="112">
        <f>_xlfn.IFNA(VLOOKUP($D16,'B1.ข้อมูลประกอบการปรับเกลี่ย'!$D$32:$T$119,15,0),0)</f>
        <v>239200</v>
      </c>
      <c r="H16" s="112">
        <f>_xlfn.IFNA(VLOOKUP($D16,'B1.ข้อมูลประกอบการปรับเกลี่ย'!$D$32:$T$119,16,0),0)</f>
        <v>261442</v>
      </c>
      <c r="I16" s="112">
        <f>_xlfn.IFNA(VLOOKUP($D16,'B1.ข้อมูลประกอบการปรับเกลี่ย'!$D$32:$T$119,17,0),0)</f>
        <v>500642</v>
      </c>
      <c r="J16" s="18"/>
      <c r="K16" s="18"/>
      <c r="L16" s="21">
        <f t="shared" si="0"/>
        <v>0</v>
      </c>
      <c r="M16" s="18" t="str">
        <f t="shared" si="1"/>
        <v>ถูกต้อง</v>
      </c>
      <c r="N16" s="117">
        <f t="shared" si="2"/>
        <v>239200</v>
      </c>
      <c r="O16" s="117">
        <f t="shared" si="3"/>
        <v>261442</v>
      </c>
      <c r="P16" s="117">
        <f t="shared" si="4"/>
        <v>500642</v>
      </c>
    </row>
    <row r="17" spans="1:16">
      <c r="A17" s="18">
        <v>9</v>
      </c>
      <c r="B17" s="19">
        <v>8</v>
      </c>
      <c r="C17" s="18" t="s">
        <v>68</v>
      </c>
      <c r="D17" s="20">
        <v>11104</v>
      </c>
      <c r="E17" s="18" t="s">
        <v>77</v>
      </c>
      <c r="F17" s="18" t="s">
        <v>13</v>
      </c>
      <c r="G17" s="112">
        <f>_xlfn.IFNA(VLOOKUP($D17,'B1.ข้อมูลประกอบการปรับเกลี่ย'!$D$32:$T$119,15,0),0)</f>
        <v>298800</v>
      </c>
      <c r="H17" s="112">
        <f>_xlfn.IFNA(VLOOKUP($D17,'B1.ข้อมูลประกอบการปรับเกลี่ย'!$D$32:$T$119,16,0),0)</f>
        <v>280976</v>
      </c>
      <c r="I17" s="112">
        <f>_xlfn.IFNA(VLOOKUP($D17,'B1.ข้อมูลประกอบการปรับเกลี่ย'!$D$32:$T$119,17,0),0)</f>
        <v>579776</v>
      </c>
      <c r="J17" s="18"/>
      <c r="K17" s="18"/>
      <c r="L17" s="21">
        <f t="shared" si="0"/>
        <v>0</v>
      </c>
      <c r="M17" s="18" t="str">
        <f t="shared" si="1"/>
        <v>ถูกต้อง</v>
      </c>
      <c r="N17" s="117">
        <f t="shared" si="2"/>
        <v>298800</v>
      </c>
      <c r="O17" s="117">
        <f t="shared" si="3"/>
        <v>280976</v>
      </c>
      <c r="P17" s="117">
        <f t="shared" si="4"/>
        <v>579776</v>
      </c>
    </row>
    <row r="18" spans="1:16">
      <c r="A18" s="18">
        <v>10</v>
      </c>
      <c r="B18" s="19">
        <v>8</v>
      </c>
      <c r="C18" s="18" t="s">
        <v>68</v>
      </c>
      <c r="D18" s="20">
        <v>11112</v>
      </c>
      <c r="E18" s="18" t="s">
        <v>78</v>
      </c>
      <c r="F18" s="18" t="s">
        <v>13</v>
      </c>
      <c r="G18" s="112">
        <f>_xlfn.IFNA(VLOOKUP($D18,'B1.ข้อมูลประกอบการปรับเกลี่ย'!$D$32:$T$119,15,0),0)</f>
        <v>527600</v>
      </c>
      <c r="H18" s="112">
        <f>_xlfn.IFNA(VLOOKUP($D18,'B1.ข้อมูลประกอบการปรับเกลี่ย'!$D$32:$T$119,16,0),0)</f>
        <v>282332.99999999994</v>
      </c>
      <c r="I18" s="112">
        <f>_xlfn.IFNA(VLOOKUP($D18,'B1.ข้อมูลประกอบการปรับเกลี่ย'!$D$32:$T$119,17,0),0)</f>
        <v>809933</v>
      </c>
      <c r="J18" s="18"/>
      <c r="K18" s="18"/>
      <c r="L18" s="21">
        <f t="shared" si="0"/>
        <v>0</v>
      </c>
      <c r="M18" s="18" t="str">
        <f t="shared" si="1"/>
        <v>ถูกต้อง</v>
      </c>
      <c r="N18" s="117">
        <f t="shared" si="2"/>
        <v>527600</v>
      </c>
      <c r="O18" s="117">
        <f t="shared" si="3"/>
        <v>282332.99999999994</v>
      </c>
      <c r="P18" s="117">
        <f t="shared" si="4"/>
        <v>809933</v>
      </c>
    </row>
    <row r="19" spans="1:16">
      <c r="A19" s="18">
        <v>11</v>
      </c>
      <c r="B19" s="19">
        <v>8</v>
      </c>
      <c r="C19" s="18" t="s">
        <v>68</v>
      </c>
      <c r="D19" s="20">
        <v>11108</v>
      </c>
      <c r="E19" s="18" t="s">
        <v>79</v>
      </c>
      <c r="F19" s="18" t="s">
        <v>13</v>
      </c>
      <c r="G19" s="112">
        <f>_xlfn.IFNA(VLOOKUP($D19,'B1.ข้อมูลประกอบการปรับเกลี่ย'!$D$32:$T$119,15,0),0)</f>
        <v>408400</v>
      </c>
      <c r="H19" s="112">
        <f>_xlfn.IFNA(VLOOKUP($D19,'B1.ข้อมูลประกอบการปรับเกลี่ย'!$D$32:$T$119,16,0),0)</f>
        <v>377071</v>
      </c>
      <c r="I19" s="112">
        <f>_xlfn.IFNA(VLOOKUP($D19,'B1.ข้อมูลประกอบการปรับเกลี่ย'!$D$32:$T$119,17,0),0)</f>
        <v>785471</v>
      </c>
      <c r="J19" s="18"/>
      <c r="K19" s="18"/>
      <c r="L19" s="21">
        <f t="shared" si="0"/>
        <v>0</v>
      </c>
      <c r="M19" s="18" t="str">
        <f t="shared" si="1"/>
        <v>ถูกต้อง</v>
      </c>
      <c r="N19" s="117">
        <f t="shared" si="2"/>
        <v>408400</v>
      </c>
      <c r="O19" s="117">
        <f t="shared" si="3"/>
        <v>377071</v>
      </c>
      <c r="P19" s="117">
        <f t="shared" si="4"/>
        <v>785471</v>
      </c>
    </row>
    <row r="20" spans="1:16">
      <c r="A20" s="18">
        <v>12</v>
      </c>
      <c r="B20" s="19">
        <v>8</v>
      </c>
      <c r="C20" s="18" t="s">
        <v>68</v>
      </c>
      <c r="D20" s="20">
        <v>40840</v>
      </c>
      <c r="E20" s="18" t="s">
        <v>80</v>
      </c>
      <c r="F20" s="18" t="s">
        <v>11</v>
      </c>
      <c r="G20" s="112">
        <f>_xlfn.IFNA(VLOOKUP($D20,'B1.ข้อมูลประกอบการปรับเกลี่ย'!$D$32:$T$119,15,0),0)</f>
        <v>125600</v>
      </c>
      <c r="H20" s="112">
        <f>_xlfn.IFNA(VLOOKUP($D20,'B1.ข้อมูลประกอบการปรับเกลี่ย'!$D$32:$T$119,16,0),0)</f>
        <v>146121</v>
      </c>
      <c r="I20" s="112">
        <f>_xlfn.IFNA(VLOOKUP($D20,'B1.ข้อมูลประกอบการปรับเกลี่ย'!$D$32:$T$119,17,0),0)</f>
        <v>271721</v>
      </c>
      <c r="J20" s="18"/>
      <c r="K20" s="18"/>
      <c r="L20" s="21">
        <f t="shared" si="0"/>
        <v>0</v>
      </c>
      <c r="M20" s="18" t="str">
        <f t="shared" si="1"/>
        <v>ถูกต้อง</v>
      </c>
      <c r="N20" s="117">
        <f t="shared" si="2"/>
        <v>125600</v>
      </c>
      <c r="O20" s="117">
        <f t="shared" si="3"/>
        <v>146121</v>
      </c>
      <c r="P20" s="117">
        <f t="shared" si="4"/>
        <v>271721</v>
      </c>
    </row>
    <row r="21" spans="1:16">
      <c r="A21" s="18">
        <v>13</v>
      </c>
      <c r="B21" s="19">
        <v>8</v>
      </c>
      <c r="C21" s="18" t="s">
        <v>81</v>
      </c>
      <c r="D21" s="20">
        <v>11040</v>
      </c>
      <c r="E21" s="18" t="s">
        <v>82</v>
      </c>
      <c r="F21" s="18" t="s">
        <v>1104</v>
      </c>
      <c r="G21" s="112">
        <f>_xlfn.IFNA(VLOOKUP($D21,'B1.ข้อมูลประกอบการปรับเกลี่ย'!$D$32:$T$119,15,0),0)</f>
        <v>847200</v>
      </c>
      <c r="H21" s="112">
        <f>_xlfn.IFNA(VLOOKUP($D21,'B1.ข้อมูลประกอบการปรับเกลี่ย'!$D$32:$T$119,16,0),0)</f>
        <v>990455</v>
      </c>
      <c r="I21" s="112">
        <f>_xlfn.IFNA(VLOOKUP($D21,'B1.ข้อมูลประกอบการปรับเกลี่ย'!$D$32:$T$119,17,0),0)</f>
        <v>1837655</v>
      </c>
      <c r="J21" s="18"/>
      <c r="K21" s="18"/>
      <c r="L21" s="21">
        <f t="shared" si="0"/>
        <v>0</v>
      </c>
      <c r="M21" s="18" t="str">
        <f t="shared" si="1"/>
        <v>ถูกต้อง</v>
      </c>
      <c r="N21" s="117">
        <f t="shared" si="2"/>
        <v>847200</v>
      </c>
      <c r="O21" s="117">
        <f t="shared" si="3"/>
        <v>990455</v>
      </c>
      <c r="P21" s="117">
        <f t="shared" si="4"/>
        <v>1837655</v>
      </c>
    </row>
    <row r="22" spans="1:16">
      <c r="A22" s="18">
        <v>14</v>
      </c>
      <c r="B22" s="19">
        <v>8</v>
      </c>
      <c r="C22" s="18" t="s">
        <v>81</v>
      </c>
      <c r="D22" s="20">
        <v>11046</v>
      </c>
      <c r="E22" s="18" t="s">
        <v>83</v>
      </c>
      <c r="F22" s="18" t="s">
        <v>12</v>
      </c>
      <c r="G22" s="112">
        <f>_xlfn.IFNA(VLOOKUP($D22,'B1.ข้อมูลประกอบการปรับเกลี่ย'!$D$32:$T$119,15,0),0)</f>
        <v>744400</v>
      </c>
      <c r="H22" s="112">
        <f>_xlfn.IFNA(VLOOKUP($D22,'B1.ข้อมูลประกอบการปรับเกลี่ย'!$D$32:$T$119,16,0),0)</f>
        <v>756156</v>
      </c>
      <c r="I22" s="112">
        <f>_xlfn.IFNA(VLOOKUP($D22,'B1.ข้อมูลประกอบการปรับเกลี่ย'!$D$32:$T$119,17,0),0)</f>
        <v>1500556</v>
      </c>
      <c r="J22" s="18"/>
      <c r="K22" s="18"/>
      <c r="L22" s="21">
        <f t="shared" si="0"/>
        <v>0</v>
      </c>
      <c r="M22" s="18" t="str">
        <f t="shared" si="1"/>
        <v>ถูกต้อง</v>
      </c>
      <c r="N22" s="117">
        <f t="shared" si="2"/>
        <v>744400</v>
      </c>
      <c r="O22" s="117">
        <f t="shared" si="3"/>
        <v>756156</v>
      </c>
      <c r="P22" s="117">
        <f t="shared" si="4"/>
        <v>1500556</v>
      </c>
    </row>
    <row r="23" spans="1:16">
      <c r="A23" s="18">
        <v>15</v>
      </c>
      <c r="B23" s="19">
        <v>8</v>
      </c>
      <c r="C23" s="18" t="s">
        <v>81</v>
      </c>
      <c r="D23" s="20">
        <v>11043</v>
      </c>
      <c r="E23" s="18" t="s">
        <v>84</v>
      </c>
      <c r="F23" s="18" t="s">
        <v>13</v>
      </c>
      <c r="G23" s="112">
        <f>_xlfn.IFNA(VLOOKUP($D23,'B1.ข้อมูลประกอบการปรับเกลี่ย'!$D$32:$T$119,15,0),0)</f>
        <v>511200</v>
      </c>
      <c r="H23" s="112">
        <f>_xlfn.IFNA(VLOOKUP($D23,'B1.ข้อมูลประกอบการปรับเกลี่ย'!$D$32:$T$119,16,0),0)</f>
        <v>363103.99999999994</v>
      </c>
      <c r="I23" s="112">
        <f>_xlfn.IFNA(VLOOKUP($D23,'B1.ข้อมูลประกอบการปรับเกลี่ย'!$D$32:$T$119,17,0),0)</f>
        <v>874304</v>
      </c>
      <c r="J23" s="18"/>
      <c r="K23" s="18"/>
      <c r="L23" s="21">
        <f t="shared" si="0"/>
        <v>0</v>
      </c>
      <c r="M23" s="18" t="str">
        <f t="shared" si="1"/>
        <v>ถูกต้อง</v>
      </c>
      <c r="N23" s="117">
        <f t="shared" si="2"/>
        <v>511200</v>
      </c>
      <c r="O23" s="117">
        <f t="shared" si="3"/>
        <v>363103.99999999994</v>
      </c>
      <c r="P23" s="117">
        <f t="shared" si="4"/>
        <v>874304</v>
      </c>
    </row>
    <row r="24" spans="1:16">
      <c r="A24" s="18">
        <v>16</v>
      </c>
      <c r="B24" s="19">
        <v>8</v>
      </c>
      <c r="C24" s="18" t="s">
        <v>81</v>
      </c>
      <c r="D24" s="20">
        <v>11048</v>
      </c>
      <c r="E24" s="18" t="s">
        <v>85</v>
      </c>
      <c r="F24" s="18" t="s">
        <v>12</v>
      </c>
      <c r="G24" s="112">
        <f>_xlfn.IFNA(VLOOKUP($D24,'B1.ข้อมูลประกอบการปรับเกลี่ย'!$D$32:$T$119,15,0),0)</f>
        <v>282800</v>
      </c>
      <c r="H24" s="112">
        <f>_xlfn.IFNA(VLOOKUP($D24,'B1.ข้อมูลประกอบการปรับเกลี่ย'!$D$32:$T$119,16,0),0)</f>
        <v>358715.99999999994</v>
      </c>
      <c r="I24" s="112">
        <f>_xlfn.IFNA(VLOOKUP($D24,'B1.ข้อมูลประกอบการปรับเกลี่ย'!$D$32:$T$119,17,0),0)</f>
        <v>641516</v>
      </c>
      <c r="J24" s="18"/>
      <c r="K24" s="18"/>
      <c r="L24" s="21">
        <f t="shared" si="0"/>
        <v>0</v>
      </c>
      <c r="M24" s="18" t="str">
        <f t="shared" si="1"/>
        <v>ถูกต้อง</v>
      </c>
      <c r="N24" s="117">
        <f t="shared" si="2"/>
        <v>282800</v>
      </c>
      <c r="O24" s="117">
        <f t="shared" si="3"/>
        <v>358715.99999999994</v>
      </c>
      <c r="P24" s="117">
        <f t="shared" si="4"/>
        <v>641516</v>
      </c>
    </row>
    <row r="25" spans="1:16">
      <c r="A25" s="18">
        <v>17</v>
      </c>
      <c r="B25" s="19">
        <v>8</v>
      </c>
      <c r="C25" s="18" t="s">
        <v>81</v>
      </c>
      <c r="D25" s="20">
        <v>11047</v>
      </c>
      <c r="E25" s="18" t="s">
        <v>86</v>
      </c>
      <c r="F25" s="18" t="s">
        <v>13</v>
      </c>
      <c r="G25" s="112">
        <f>_xlfn.IFNA(VLOOKUP($D25,'B1.ข้อมูลประกอบการปรับเกลี่ย'!$D$32:$T$119,15,0),0)</f>
        <v>247200</v>
      </c>
      <c r="H25" s="112">
        <f>_xlfn.IFNA(VLOOKUP($D25,'B1.ข้อมูลประกอบการปรับเกลี่ย'!$D$32:$T$119,16,0),0)</f>
        <v>264006</v>
      </c>
      <c r="I25" s="112">
        <f>_xlfn.IFNA(VLOOKUP($D25,'B1.ข้อมูลประกอบการปรับเกลี่ย'!$D$32:$T$119,17,0),0)</f>
        <v>511206</v>
      </c>
      <c r="J25" s="18"/>
      <c r="K25" s="18"/>
      <c r="L25" s="21">
        <f t="shared" si="0"/>
        <v>0</v>
      </c>
      <c r="M25" s="18" t="str">
        <f t="shared" si="1"/>
        <v>ถูกต้อง</v>
      </c>
      <c r="N25" s="117">
        <f t="shared" si="2"/>
        <v>247200</v>
      </c>
      <c r="O25" s="117">
        <f t="shared" si="3"/>
        <v>264006</v>
      </c>
      <c r="P25" s="117">
        <f t="shared" si="4"/>
        <v>511206</v>
      </c>
    </row>
    <row r="26" spans="1:16">
      <c r="A26" s="18">
        <v>18</v>
      </c>
      <c r="B26" s="19">
        <v>8</v>
      </c>
      <c r="C26" s="18" t="s">
        <v>81</v>
      </c>
      <c r="D26" s="20">
        <v>11041</v>
      </c>
      <c r="E26" s="18" t="s">
        <v>87</v>
      </c>
      <c r="F26" s="18" t="s">
        <v>13</v>
      </c>
      <c r="G26" s="112">
        <f>_xlfn.IFNA(VLOOKUP($D26,'B1.ข้อมูลประกอบการปรับเกลี่ย'!$D$32:$T$119,15,0),0)</f>
        <v>350400</v>
      </c>
      <c r="H26" s="112">
        <f>_xlfn.IFNA(VLOOKUP($D26,'B1.ข้อมูลประกอบการปรับเกลี่ย'!$D$32:$T$119,16,0),0)</f>
        <v>250945</v>
      </c>
      <c r="I26" s="112">
        <f>_xlfn.IFNA(VLOOKUP($D26,'B1.ข้อมูลประกอบการปรับเกลี่ย'!$D$32:$T$119,17,0),0)</f>
        <v>601345</v>
      </c>
      <c r="J26" s="18"/>
      <c r="K26" s="18"/>
      <c r="L26" s="21">
        <f t="shared" si="0"/>
        <v>0</v>
      </c>
      <c r="M26" s="18" t="str">
        <f t="shared" si="1"/>
        <v>ถูกต้อง</v>
      </c>
      <c r="N26" s="117">
        <f t="shared" si="2"/>
        <v>350400</v>
      </c>
      <c r="O26" s="117">
        <f t="shared" si="3"/>
        <v>250945</v>
      </c>
      <c r="P26" s="117">
        <f t="shared" si="4"/>
        <v>601345</v>
      </c>
    </row>
    <row r="27" spans="1:16">
      <c r="A27" s="18">
        <v>19</v>
      </c>
      <c r="B27" s="19">
        <v>8</v>
      </c>
      <c r="C27" s="18" t="s">
        <v>81</v>
      </c>
      <c r="D27" s="20">
        <v>11049</v>
      </c>
      <c r="E27" s="18" t="s">
        <v>88</v>
      </c>
      <c r="F27" s="18" t="s">
        <v>13</v>
      </c>
      <c r="G27" s="112">
        <f>_xlfn.IFNA(VLOOKUP($D27,'B1.ข้อมูลประกอบการปรับเกลี่ย'!$D$32:$T$119,15,0),0)</f>
        <v>262400</v>
      </c>
      <c r="H27" s="112">
        <f>_xlfn.IFNA(VLOOKUP($D27,'B1.ข้อมูลประกอบการปรับเกลี่ย'!$D$32:$T$119,16,0),0)</f>
        <v>258896</v>
      </c>
      <c r="I27" s="112">
        <f>_xlfn.IFNA(VLOOKUP($D27,'B1.ข้อมูลประกอบการปรับเกลี่ย'!$D$32:$T$119,17,0),0)</f>
        <v>521296</v>
      </c>
      <c r="J27" s="18"/>
      <c r="K27" s="18"/>
      <c r="L27" s="21">
        <f t="shared" ref="L27:L90" si="5">ROUND(J27+K27,0)</f>
        <v>0</v>
      </c>
      <c r="M27" s="18" t="str">
        <f t="shared" ref="M27:M90" si="6">IF(OR(J27+K27&gt;L27,J27+K27&lt;L27),"[1]หรือ[2]ทศนิยมไม่เท่ากับ0ให้ปรับตัวเลขรวมให้เท่าช่องรวม","ถูกต้อง")</f>
        <v>ถูกต้อง</v>
      </c>
      <c r="N27" s="117">
        <f t="shared" si="2"/>
        <v>262400</v>
      </c>
      <c r="O27" s="117">
        <f t="shared" si="3"/>
        <v>258896</v>
      </c>
      <c r="P27" s="117">
        <f t="shared" si="4"/>
        <v>521296</v>
      </c>
    </row>
    <row r="28" spans="1:16">
      <c r="A28" s="18">
        <v>20</v>
      </c>
      <c r="B28" s="19">
        <v>8</v>
      </c>
      <c r="C28" s="18" t="s">
        <v>81</v>
      </c>
      <c r="D28" s="20">
        <v>11050</v>
      </c>
      <c r="E28" s="18" t="s">
        <v>89</v>
      </c>
      <c r="F28" s="18" t="s">
        <v>12</v>
      </c>
      <c r="G28" s="112">
        <f>_xlfn.IFNA(VLOOKUP($D28,'B1.ข้อมูลประกอบการปรับเกลี่ย'!$D$32:$T$119,15,0),0)</f>
        <v>139600</v>
      </c>
      <c r="H28" s="112">
        <f>_xlfn.IFNA(VLOOKUP($D28,'B1.ข้อมูลประกอบการปรับเกลี่ย'!$D$32:$T$119,16,0),0)</f>
        <v>206238.99999999994</v>
      </c>
      <c r="I28" s="112">
        <f>_xlfn.IFNA(VLOOKUP($D28,'B1.ข้อมูลประกอบการปรับเกลี่ย'!$D$32:$T$119,17,0),0)</f>
        <v>345839</v>
      </c>
      <c r="J28" s="18"/>
      <c r="K28" s="18"/>
      <c r="L28" s="21">
        <f t="shared" si="5"/>
        <v>0</v>
      </c>
      <c r="M28" s="18" t="str">
        <f t="shared" si="6"/>
        <v>ถูกต้อง</v>
      </c>
      <c r="N28" s="117">
        <f t="shared" ref="N28:N91" si="7">G28+J28</f>
        <v>139600</v>
      </c>
      <c r="O28" s="117">
        <f t="shared" ref="O28:O91" si="8">H28+K28</f>
        <v>206238.99999999994</v>
      </c>
      <c r="P28" s="117">
        <f t="shared" ref="P28:P91" si="9">I28+L28</f>
        <v>345839</v>
      </c>
    </row>
    <row r="29" spans="1:16">
      <c r="A29" s="18">
        <v>21</v>
      </c>
      <c r="B29" s="19">
        <v>8</v>
      </c>
      <c r="C29" s="18" t="s">
        <v>90</v>
      </c>
      <c r="D29" s="20">
        <v>10705</v>
      </c>
      <c r="E29" s="18" t="s">
        <v>91</v>
      </c>
      <c r="F29" s="18" t="s">
        <v>9</v>
      </c>
      <c r="G29" s="112">
        <f>_xlfn.IFNA(VLOOKUP($D29,'B1.ข้อมูลประกอบการปรับเกลี่ย'!$D$32:$T$119,15,0),0)</f>
        <v>664200</v>
      </c>
      <c r="H29" s="112">
        <f>_xlfn.IFNA(VLOOKUP($D29,'B1.ข้อมูลประกอบการปรับเกลี่ย'!$D$32:$T$119,16,0),0)</f>
        <v>2006015.9999999995</v>
      </c>
      <c r="I29" s="112">
        <f>_xlfn.IFNA(VLOOKUP($D29,'B1.ข้อมูลประกอบการปรับเกลี่ย'!$D$32:$T$119,17,0),0)</f>
        <v>2670216</v>
      </c>
      <c r="J29" s="18"/>
      <c r="K29" s="18"/>
      <c r="L29" s="21">
        <f t="shared" si="5"/>
        <v>0</v>
      </c>
      <c r="M29" s="18" t="str">
        <f t="shared" si="6"/>
        <v>ถูกต้อง</v>
      </c>
      <c r="N29" s="117">
        <f t="shared" si="7"/>
        <v>664200</v>
      </c>
      <c r="O29" s="117">
        <f t="shared" si="8"/>
        <v>2006015.9999999995</v>
      </c>
      <c r="P29" s="117">
        <f t="shared" si="9"/>
        <v>2670216</v>
      </c>
    </row>
    <row r="30" spans="1:16">
      <c r="A30" s="18">
        <v>22</v>
      </c>
      <c r="B30" s="19">
        <v>8</v>
      </c>
      <c r="C30" s="18" t="s">
        <v>90</v>
      </c>
      <c r="D30" s="20">
        <v>11036</v>
      </c>
      <c r="E30" s="18" t="s">
        <v>92</v>
      </c>
      <c r="F30" s="18" t="s">
        <v>11</v>
      </c>
      <c r="G30" s="112">
        <f>_xlfn.IFNA(VLOOKUP($D30,'B1.ข้อมูลประกอบการปรับเกลี่ย'!$D$32:$T$119,15,0),0)</f>
        <v>854400</v>
      </c>
      <c r="H30" s="112">
        <f>_xlfn.IFNA(VLOOKUP($D30,'B1.ข้อมูลประกอบการปรับเกลี่ย'!$D$32:$T$119,16,0),0)</f>
        <v>694389</v>
      </c>
      <c r="I30" s="112">
        <f>_xlfn.IFNA(VLOOKUP($D30,'B1.ข้อมูลประกอบการปรับเกลี่ย'!$D$32:$T$119,17,0),0)</f>
        <v>1548789</v>
      </c>
      <c r="J30" s="18"/>
      <c r="K30" s="18"/>
      <c r="L30" s="21">
        <f t="shared" si="5"/>
        <v>0</v>
      </c>
      <c r="M30" s="18" t="str">
        <f t="shared" si="6"/>
        <v>ถูกต้อง</v>
      </c>
      <c r="N30" s="117">
        <f t="shared" si="7"/>
        <v>854400</v>
      </c>
      <c r="O30" s="117">
        <f t="shared" si="8"/>
        <v>694389</v>
      </c>
      <c r="P30" s="117">
        <f t="shared" si="9"/>
        <v>1548789</v>
      </c>
    </row>
    <row r="31" spans="1:16">
      <c r="A31" s="18">
        <v>23</v>
      </c>
      <c r="B31" s="19">
        <v>8</v>
      </c>
      <c r="C31" s="18" t="s">
        <v>90</v>
      </c>
      <c r="D31" s="20">
        <v>11447</v>
      </c>
      <c r="E31" s="18" t="s">
        <v>93</v>
      </c>
      <c r="F31" s="18" t="s">
        <v>12</v>
      </c>
      <c r="G31" s="112">
        <f>_xlfn.IFNA(VLOOKUP($D31,'B1.ข้อมูลประกอบการปรับเกลี่ย'!$D$32:$T$119,15,0),0)</f>
        <v>457200</v>
      </c>
      <c r="H31" s="112">
        <f>_xlfn.IFNA(VLOOKUP($D31,'B1.ข้อมูลประกอบการปรับเกลี่ย'!$D$32:$T$119,16,0),0)</f>
        <v>586865</v>
      </c>
      <c r="I31" s="112">
        <f>_xlfn.IFNA(VLOOKUP($D31,'B1.ข้อมูลประกอบการปรับเกลี่ย'!$D$32:$T$119,17,0),0)</f>
        <v>1044065</v>
      </c>
      <c r="J31" s="18"/>
      <c r="K31" s="18"/>
      <c r="L31" s="21">
        <f t="shared" si="5"/>
        <v>0</v>
      </c>
      <c r="M31" s="18" t="str">
        <f t="shared" si="6"/>
        <v>ถูกต้อง</v>
      </c>
      <c r="N31" s="117">
        <f t="shared" si="7"/>
        <v>457200</v>
      </c>
      <c r="O31" s="117">
        <f t="shared" si="8"/>
        <v>586865</v>
      </c>
      <c r="P31" s="117">
        <f t="shared" si="9"/>
        <v>1044065</v>
      </c>
    </row>
    <row r="32" spans="1:16">
      <c r="A32" s="18">
        <v>24</v>
      </c>
      <c r="B32" s="19">
        <v>8</v>
      </c>
      <c r="C32" s="18" t="s">
        <v>90</v>
      </c>
      <c r="D32" s="20">
        <v>11031</v>
      </c>
      <c r="E32" s="18" t="s">
        <v>94</v>
      </c>
      <c r="F32" s="18" t="s">
        <v>13</v>
      </c>
      <c r="G32" s="112">
        <f>_xlfn.IFNA(VLOOKUP($D32,'B1.ข้อมูลประกอบการปรับเกลี่ย'!$D$32:$T$119,15,0),0)</f>
        <v>528800</v>
      </c>
      <c r="H32" s="112">
        <f>_xlfn.IFNA(VLOOKUP($D32,'B1.ข้อมูลประกอบการปรับเกลี่ย'!$D$32:$T$119,16,0),0)</f>
        <v>439938</v>
      </c>
      <c r="I32" s="112">
        <f>_xlfn.IFNA(VLOOKUP($D32,'B1.ข้อมูลประกอบการปรับเกลี่ย'!$D$32:$T$119,17,0),0)</f>
        <v>968738</v>
      </c>
      <c r="J32" s="18"/>
      <c r="K32" s="18"/>
      <c r="L32" s="21">
        <f t="shared" si="5"/>
        <v>0</v>
      </c>
      <c r="M32" s="18" t="str">
        <f t="shared" si="6"/>
        <v>ถูกต้อง</v>
      </c>
      <c r="N32" s="117">
        <f t="shared" si="7"/>
        <v>528800</v>
      </c>
      <c r="O32" s="117">
        <f t="shared" si="8"/>
        <v>439938</v>
      </c>
      <c r="P32" s="117">
        <f t="shared" si="9"/>
        <v>968738</v>
      </c>
    </row>
    <row r="33" spans="1:16">
      <c r="A33" s="18">
        <v>25</v>
      </c>
      <c r="B33" s="19">
        <v>8</v>
      </c>
      <c r="C33" s="18" t="s">
        <v>90</v>
      </c>
      <c r="D33" s="20">
        <v>11035</v>
      </c>
      <c r="E33" s="18" t="s">
        <v>95</v>
      </c>
      <c r="F33" s="18" t="s">
        <v>13</v>
      </c>
      <c r="G33" s="112">
        <f>_xlfn.IFNA(VLOOKUP($D33,'B1.ข้อมูลประกอบการปรับเกลี่ย'!$D$32:$T$119,15,0),0)</f>
        <v>296400</v>
      </c>
      <c r="H33" s="112">
        <f>_xlfn.IFNA(VLOOKUP($D33,'B1.ข้อมูลประกอบการปรับเกลี่ย'!$D$32:$T$119,16,0),0)</f>
        <v>211929</v>
      </c>
      <c r="I33" s="112">
        <f>_xlfn.IFNA(VLOOKUP($D33,'B1.ข้อมูลประกอบการปรับเกลี่ย'!$D$32:$T$119,17,0),0)</f>
        <v>508329</v>
      </c>
      <c r="J33" s="18"/>
      <c r="K33" s="18"/>
      <c r="L33" s="21">
        <f t="shared" si="5"/>
        <v>0</v>
      </c>
      <c r="M33" s="18" t="str">
        <f t="shared" si="6"/>
        <v>ถูกต้อง</v>
      </c>
      <c r="N33" s="117">
        <f t="shared" si="7"/>
        <v>296400</v>
      </c>
      <c r="O33" s="117">
        <f t="shared" si="8"/>
        <v>211929</v>
      </c>
      <c r="P33" s="117">
        <f t="shared" si="9"/>
        <v>508329</v>
      </c>
    </row>
    <row r="34" spans="1:16">
      <c r="A34" s="18">
        <v>26</v>
      </c>
      <c r="B34" s="19">
        <v>8</v>
      </c>
      <c r="C34" s="18" t="s">
        <v>90</v>
      </c>
      <c r="D34" s="20">
        <v>11030</v>
      </c>
      <c r="E34" s="18" t="s">
        <v>96</v>
      </c>
      <c r="F34" s="18" t="s">
        <v>13</v>
      </c>
      <c r="G34" s="112">
        <f>_xlfn.IFNA(VLOOKUP($D34,'B1.ข้อมูลประกอบการปรับเกลี่ย'!$D$32:$T$119,15,0),0)</f>
        <v>193600</v>
      </c>
      <c r="H34" s="112">
        <f>_xlfn.IFNA(VLOOKUP($D34,'B1.ข้อมูลประกอบการปรับเกลี่ย'!$D$32:$T$119,16,0),0)</f>
        <v>209827</v>
      </c>
      <c r="I34" s="112">
        <f>_xlfn.IFNA(VLOOKUP($D34,'B1.ข้อมูลประกอบการปรับเกลี่ย'!$D$32:$T$119,17,0),0)</f>
        <v>403427</v>
      </c>
      <c r="J34" s="18"/>
      <c r="K34" s="18"/>
      <c r="L34" s="21">
        <f t="shared" si="5"/>
        <v>0</v>
      </c>
      <c r="M34" s="18" t="str">
        <f t="shared" si="6"/>
        <v>ถูกต้อง</v>
      </c>
      <c r="N34" s="117">
        <f t="shared" si="7"/>
        <v>193600</v>
      </c>
      <c r="O34" s="117">
        <f t="shared" si="8"/>
        <v>209827</v>
      </c>
      <c r="P34" s="117">
        <f t="shared" si="9"/>
        <v>403427</v>
      </c>
    </row>
    <row r="35" spans="1:16">
      <c r="A35" s="18">
        <v>27</v>
      </c>
      <c r="B35" s="19">
        <v>8</v>
      </c>
      <c r="C35" s="18" t="s">
        <v>90</v>
      </c>
      <c r="D35" s="20">
        <v>11032</v>
      </c>
      <c r="E35" s="18" t="s">
        <v>97</v>
      </c>
      <c r="F35" s="18" t="s">
        <v>12</v>
      </c>
      <c r="G35" s="112">
        <f>_xlfn.IFNA(VLOOKUP($D35,'B1.ข้อมูลประกอบการปรับเกลี่ย'!$D$32:$T$119,15,0),0)</f>
        <v>469600</v>
      </c>
      <c r="H35" s="112">
        <f>_xlfn.IFNA(VLOOKUP($D35,'B1.ข้อมูลประกอบการปรับเกลี่ย'!$D$32:$T$119,16,0),0)</f>
        <v>356139</v>
      </c>
      <c r="I35" s="112">
        <f>_xlfn.IFNA(VLOOKUP($D35,'B1.ข้อมูลประกอบการปรับเกลี่ย'!$D$32:$T$119,17,0),0)</f>
        <v>825739</v>
      </c>
      <c r="J35" s="18"/>
      <c r="K35" s="18"/>
      <c r="L35" s="21">
        <f t="shared" si="5"/>
        <v>0</v>
      </c>
      <c r="M35" s="18" t="str">
        <f t="shared" si="6"/>
        <v>ถูกต้อง</v>
      </c>
      <c r="N35" s="117">
        <f t="shared" si="7"/>
        <v>469600</v>
      </c>
      <c r="O35" s="117">
        <f t="shared" si="8"/>
        <v>356139</v>
      </c>
      <c r="P35" s="117">
        <f t="shared" si="9"/>
        <v>825739</v>
      </c>
    </row>
    <row r="36" spans="1:16">
      <c r="A36" s="18">
        <v>28</v>
      </c>
      <c r="B36" s="19">
        <v>8</v>
      </c>
      <c r="C36" s="18" t="s">
        <v>90</v>
      </c>
      <c r="D36" s="20">
        <v>11039</v>
      </c>
      <c r="E36" s="18" t="s">
        <v>98</v>
      </c>
      <c r="F36" s="18" t="s">
        <v>12</v>
      </c>
      <c r="G36" s="112">
        <f>_xlfn.IFNA(VLOOKUP($D36,'B1.ข้อมูลประกอบการปรับเกลี่ย'!$D$32:$T$119,15,0),0)</f>
        <v>357600</v>
      </c>
      <c r="H36" s="112">
        <f>_xlfn.IFNA(VLOOKUP($D36,'B1.ข้อมูลประกอบการปรับเกลี่ย'!$D$32:$T$119,16,0),0)</f>
        <v>383968.99999999994</v>
      </c>
      <c r="I36" s="112">
        <f>_xlfn.IFNA(VLOOKUP($D36,'B1.ข้อมูลประกอบการปรับเกลี่ย'!$D$32:$T$119,17,0),0)</f>
        <v>741569</v>
      </c>
      <c r="J36" s="18"/>
      <c r="K36" s="18"/>
      <c r="L36" s="21">
        <f t="shared" si="5"/>
        <v>0</v>
      </c>
      <c r="M36" s="18" t="str">
        <f t="shared" si="6"/>
        <v>ถูกต้อง</v>
      </c>
      <c r="N36" s="117">
        <f t="shared" si="7"/>
        <v>357600</v>
      </c>
      <c r="O36" s="117">
        <f t="shared" si="8"/>
        <v>383968.99999999994</v>
      </c>
      <c r="P36" s="117">
        <f t="shared" si="9"/>
        <v>741569</v>
      </c>
    </row>
    <row r="37" spans="1:16">
      <c r="A37" s="18">
        <v>29</v>
      </c>
      <c r="B37" s="19">
        <v>8</v>
      </c>
      <c r="C37" s="18" t="s">
        <v>90</v>
      </c>
      <c r="D37" s="20">
        <v>11037</v>
      </c>
      <c r="E37" s="18" t="s">
        <v>99</v>
      </c>
      <c r="F37" s="18" t="s">
        <v>13</v>
      </c>
      <c r="G37" s="112">
        <f>_xlfn.IFNA(VLOOKUP($D37,'B1.ข้อมูลประกอบการปรับเกลี่ย'!$D$32:$T$119,15,0),0)</f>
        <v>237600</v>
      </c>
      <c r="H37" s="112">
        <f>_xlfn.IFNA(VLOOKUP($D37,'B1.ข้อมูลประกอบการปรับเกลี่ย'!$D$32:$T$119,16,0),0)</f>
        <v>212700</v>
      </c>
      <c r="I37" s="112">
        <f>_xlfn.IFNA(VLOOKUP($D37,'B1.ข้อมูลประกอบการปรับเกลี่ย'!$D$32:$T$119,17,0),0)</f>
        <v>450300</v>
      </c>
      <c r="J37" s="18"/>
      <c r="K37" s="18"/>
      <c r="L37" s="21">
        <f t="shared" si="5"/>
        <v>0</v>
      </c>
      <c r="M37" s="18" t="str">
        <f t="shared" si="6"/>
        <v>ถูกต้อง</v>
      </c>
      <c r="N37" s="117">
        <f t="shared" si="7"/>
        <v>237600</v>
      </c>
      <c r="O37" s="117">
        <f t="shared" si="8"/>
        <v>212700</v>
      </c>
      <c r="P37" s="117">
        <f t="shared" si="9"/>
        <v>450300</v>
      </c>
    </row>
    <row r="38" spans="1:16">
      <c r="A38" s="18">
        <v>30</v>
      </c>
      <c r="B38" s="19">
        <v>8</v>
      </c>
      <c r="C38" s="18" t="s">
        <v>90</v>
      </c>
      <c r="D38" s="20">
        <v>11034</v>
      </c>
      <c r="E38" s="18" t="s">
        <v>100</v>
      </c>
      <c r="F38" s="18" t="s">
        <v>13</v>
      </c>
      <c r="G38" s="112">
        <f>_xlfn.IFNA(VLOOKUP($D38,'B1.ข้อมูลประกอบการปรับเกลี่ย'!$D$32:$T$119,15,0),0)</f>
        <v>201200</v>
      </c>
      <c r="H38" s="112">
        <f>_xlfn.IFNA(VLOOKUP($D38,'B1.ข้อมูลประกอบการปรับเกลี่ย'!$D$32:$T$119,16,0),0)</f>
        <v>213962</v>
      </c>
      <c r="I38" s="112">
        <f>_xlfn.IFNA(VLOOKUP($D38,'B1.ข้อมูลประกอบการปรับเกลี่ย'!$D$32:$T$119,17,0),0)</f>
        <v>415162</v>
      </c>
      <c r="J38" s="18"/>
      <c r="K38" s="18"/>
      <c r="L38" s="21">
        <f t="shared" si="5"/>
        <v>0</v>
      </c>
      <c r="M38" s="18" t="str">
        <f t="shared" si="6"/>
        <v>ถูกต้อง</v>
      </c>
      <c r="N38" s="117">
        <f t="shared" si="7"/>
        <v>201200</v>
      </c>
      <c r="O38" s="117">
        <f t="shared" si="8"/>
        <v>213962</v>
      </c>
      <c r="P38" s="117">
        <f t="shared" si="9"/>
        <v>415162</v>
      </c>
    </row>
    <row r="39" spans="1:16">
      <c r="A39" s="18">
        <v>31</v>
      </c>
      <c r="B39" s="19">
        <v>8</v>
      </c>
      <c r="C39" s="18" t="s">
        <v>90</v>
      </c>
      <c r="D39" s="20">
        <v>11038</v>
      </c>
      <c r="E39" s="18" t="s">
        <v>101</v>
      </c>
      <c r="F39" s="18" t="s">
        <v>12</v>
      </c>
      <c r="G39" s="112">
        <f>_xlfn.IFNA(VLOOKUP($D39,'B1.ข้อมูลประกอบการปรับเกลี่ย'!$D$32:$T$119,15,0),0)</f>
        <v>214800</v>
      </c>
      <c r="H39" s="112">
        <f>_xlfn.IFNA(VLOOKUP($D39,'B1.ข้อมูลประกอบการปรับเกลี่ย'!$D$32:$T$119,16,0),0)</f>
        <v>294895</v>
      </c>
      <c r="I39" s="112">
        <f>_xlfn.IFNA(VLOOKUP($D39,'B1.ข้อมูลประกอบการปรับเกลี่ย'!$D$32:$T$119,17,0),0)</f>
        <v>509695</v>
      </c>
      <c r="J39" s="18"/>
      <c r="K39" s="18"/>
      <c r="L39" s="21">
        <f t="shared" si="5"/>
        <v>0</v>
      </c>
      <c r="M39" s="18" t="str">
        <f t="shared" si="6"/>
        <v>ถูกต้อง</v>
      </c>
      <c r="N39" s="117">
        <f t="shared" si="7"/>
        <v>214800</v>
      </c>
      <c r="O39" s="117">
        <f t="shared" si="8"/>
        <v>294895</v>
      </c>
      <c r="P39" s="117">
        <f t="shared" si="9"/>
        <v>509695</v>
      </c>
    </row>
    <row r="40" spans="1:16">
      <c r="A40" s="18">
        <v>32</v>
      </c>
      <c r="B40" s="19">
        <v>8</v>
      </c>
      <c r="C40" s="18" t="s">
        <v>90</v>
      </c>
      <c r="D40" s="20">
        <v>28861</v>
      </c>
      <c r="E40" s="18" t="s">
        <v>102</v>
      </c>
      <c r="F40" s="18" t="s">
        <v>13</v>
      </c>
      <c r="G40" s="112">
        <f>_xlfn.IFNA(VLOOKUP($D40,'B1.ข้อมูลประกอบการปรับเกลี่ย'!$D$32:$T$119,15,0),0)</f>
        <v>267200</v>
      </c>
      <c r="H40" s="112">
        <f>_xlfn.IFNA(VLOOKUP($D40,'B1.ข้อมูลประกอบการปรับเกลี่ย'!$D$32:$T$119,16,0),0)</f>
        <v>157533</v>
      </c>
      <c r="I40" s="112">
        <f>_xlfn.IFNA(VLOOKUP($D40,'B1.ข้อมูลประกอบการปรับเกลี่ย'!$D$32:$T$119,17,0),0)</f>
        <v>424733</v>
      </c>
      <c r="J40" s="18"/>
      <c r="K40" s="18"/>
      <c r="L40" s="21">
        <f t="shared" si="5"/>
        <v>0</v>
      </c>
      <c r="M40" s="18" t="str">
        <f t="shared" si="6"/>
        <v>ถูกต้อง</v>
      </c>
      <c r="N40" s="117">
        <f t="shared" si="7"/>
        <v>267200</v>
      </c>
      <c r="O40" s="117">
        <f t="shared" si="8"/>
        <v>157533</v>
      </c>
      <c r="P40" s="117">
        <f t="shared" si="9"/>
        <v>424733</v>
      </c>
    </row>
    <row r="41" spans="1:16">
      <c r="A41" s="18">
        <v>33</v>
      </c>
      <c r="B41" s="19">
        <v>8</v>
      </c>
      <c r="C41" s="18" t="s">
        <v>90</v>
      </c>
      <c r="D41" s="20">
        <v>14133</v>
      </c>
      <c r="E41" s="18" t="s">
        <v>103</v>
      </c>
      <c r="F41" s="18" t="s">
        <v>13</v>
      </c>
      <c r="G41" s="112">
        <f>_xlfn.IFNA(VLOOKUP($D41,'B1.ข้อมูลประกอบการปรับเกลี่ย'!$D$32:$T$119,15,0),0)</f>
        <v>294400</v>
      </c>
      <c r="H41" s="112">
        <f>_xlfn.IFNA(VLOOKUP($D41,'B1.ข้อมูลประกอบการปรับเกลี่ย'!$D$32:$T$119,16,0),0)</f>
        <v>231476</v>
      </c>
      <c r="I41" s="112">
        <f>_xlfn.IFNA(VLOOKUP($D41,'B1.ข้อมูลประกอบการปรับเกลี่ย'!$D$32:$T$119,17,0),0)</f>
        <v>525876</v>
      </c>
      <c r="J41" s="18"/>
      <c r="K41" s="18"/>
      <c r="L41" s="21">
        <f t="shared" si="5"/>
        <v>0</v>
      </c>
      <c r="M41" s="18" t="str">
        <f t="shared" si="6"/>
        <v>ถูกต้อง</v>
      </c>
      <c r="N41" s="117">
        <f t="shared" si="7"/>
        <v>294400</v>
      </c>
      <c r="O41" s="117">
        <f t="shared" si="8"/>
        <v>231476</v>
      </c>
      <c r="P41" s="117">
        <f t="shared" si="9"/>
        <v>525876</v>
      </c>
    </row>
    <row r="42" spans="1:16">
      <c r="A42" s="18">
        <v>34</v>
      </c>
      <c r="B42" s="19">
        <v>8</v>
      </c>
      <c r="C42" s="18" t="s">
        <v>90</v>
      </c>
      <c r="D42" s="20">
        <v>11033</v>
      </c>
      <c r="E42" s="18" t="s">
        <v>104</v>
      </c>
      <c r="F42" s="18" t="s">
        <v>14</v>
      </c>
      <c r="G42" s="112">
        <f>_xlfn.IFNA(VLOOKUP($D42,'B1.ข้อมูลประกอบการปรับเกลี่ย'!$D$32:$T$119,15,0),0)</f>
        <v>223200</v>
      </c>
      <c r="H42" s="112">
        <f>_xlfn.IFNA(VLOOKUP($D42,'B1.ข้อมูลประกอบการปรับเกลี่ย'!$D$32:$T$119,16,0),0)</f>
        <v>218670</v>
      </c>
      <c r="I42" s="112">
        <f>_xlfn.IFNA(VLOOKUP($D42,'B1.ข้อมูลประกอบการปรับเกลี่ย'!$D$32:$T$119,17,0),0)</f>
        <v>441870</v>
      </c>
      <c r="J42" s="18"/>
      <c r="K42" s="18"/>
      <c r="L42" s="21">
        <f t="shared" si="5"/>
        <v>0</v>
      </c>
      <c r="M42" s="18" t="str">
        <f t="shared" si="6"/>
        <v>ถูกต้อง</v>
      </c>
      <c r="N42" s="117">
        <f t="shared" si="7"/>
        <v>223200</v>
      </c>
      <c r="O42" s="117">
        <f t="shared" si="8"/>
        <v>218670</v>
      </c>
      <c r="P42" s="117">
        <f t="shared" si="9"/>
        <v>441870</v>
      </c>
    </row>
    <row r="43" spans="1:16">
      <c r="A43" s="18">
        <v>35</v>
      </c>
      <c r="B43" s="19">
        <v>8</v>
      </c>
      <c r="C43" s="18" t="s">
        <v>105</v>
      </c>
      <c r="D43" s="20">
        <v>10710</v>
      </c>
      <c r="E43" s="18" t="s">
        <v>106</v>
      </c>
      <c r="F43" s="18" t="s">
        <v>9</v>
      </c>
      <c r="G43" s="112">
        <f>_xlfn.IFNA(VLOOKUP($D43,'B1.ข้อมูลประกอบการปรับเกลี่ย'!$D$32:$T$119,15,0),0)</f>
        <v>0</v>
      </c>
      <c r="H43" s="112">
        <f>_xlfn.IFNA(VLOOKUP($D43,'B1.ข้อมูลประกอบการปรับเกลี่ย'!$D$32:$T$119,16,0),0)</f>
        <v>2657029</v>
      </c>
      <c r="I43" s="112">
        <f>_xlfn.IFNA(VLOOKUP($D43,'B1.ข้อมูลประกอบการปรับเกลี่ย'!$D$32:$T$119,17,0),0)</f>
        <v>2657029</v>
      </c>
      <c r="J43" s="18"/>
      <c r="K43" s="18"/>
      <c r="L43" s="21">
        <f t="shared" si="5"/>
        <v>0</v>
      </c>
      <c r="M43" s="18" t="str">
        <f t="shared" si="6"/>
        <v>ถูกต้อง</v>
      </c>
      <c r="N43" s="117">
        <f t="shared" si="7"/>
        <v>0</v>
      </c>
      <c r="O43" s="117">
        <f t="shared" si="8"/>
        <v>2657029</v>
      </c>
      <c r="P43" s="117">
        <f t="shared" si="9"/>
        <v>2657029</v>
      </c>
    </row>
    <row r="44" spans="1:16">
      <c r="A44" s="18">
        <v>36</v>
      </c>
      <c r="B44" s="19">
        <v>8</v>
      </c>
      <c r="C44" s="18" t="s">
        <v>105</v>
      </c>
      <c r="D44" s="20">
        <v>11095</v>
      </c>
      <c r="E44" s="18" t="s">
        <v>107</v>
      </c>
      <c r="F44" s="18" t="s">
        <v>1103</v>
      </c>
      <c r="G44" s="112">
        <f>_xlfn.IFNA(VLOOKUP($D44,'B1.ข้อมูลประกอบการปรับเกลี่ย'!$D$32:$T$119,15,0),0)</f>
        <v>579200</v>
      </c>
      <c r="H44" s="112">
        <f>_xlfn.IFNA(VLOOKUP($D44,'B1.ข้อมูลประกอบการปรับเกลี่ย'!$D$32:$T$119,16,0),0)</f>
        <v>882648</v>
      </c>
      <c r="I44" s="112">
        <f>_xlfn.IFNA(VLOOKUP($D44,'B1.ข้อมูลประกอบการปรับเกลี่ย'!$D$32:$T$119,17,0),0)</f>
        <v>1461848</v>
      </c>
      <c r="J44" s="18"/>
      <c r="K44" s="18"/>
      <c r="L44" s="21">
        <f t="shared" si="5"/>
        <v>0</v>
      </c>
      <c r="M44" s="18" t="str">
        <f t="shared" si="6"/>
        <v>ถูกต้อง</v>
      </c>
      <c r="N44" s="117">
        <f t="shared" si="7"/>
        <v>579200</v>
      </c>
      <c r="O44" s="117">
        <f t="shared" si="8"/>
        <v>882648</v>
      </c>
      <c r="P44" s="117">
        <f t="shared" si="9"/>
        <v>1461848</v>
      </c>
    </row>
    <row r="45" spans="1:16">
      <c r="A45" s="18">
        <v>37</v>
      </c>
      <c r="B45" s="19">
        <v>8</v>
      </c>
      <c r="C45" s="18" t="s">
        <v>105</v>
      </c>
      <c r="D45" s="20">
        <v>11450</v>
      </c>
      <c r="E45" s="18" t="s">
        <v>108</v>
      </c>
      <c r="F45" s="18" t="s">
        <v>1103</v>
      </c>
      <c r="G45" s="112">
        <f>_xlfn.IFNA(VLOOKUP($D45,'B1.ข้อมูลประกอบการปรับเกลี่ย'!$D$32:$T$119,15,0),0)</f>
        <v>517600</v>
      </c>
      <c r="H45" s="112">
        <f>_xlfn.IFNA(VLOOKUP($D45,'B1.ข้อมูลประกอบการปรับเกลี่ย'!$D$32:$T$119,16,0),0)</f>
        <v>1101135</v>
      </c>
      <c r="I45" s="112">
        <f>_xlfn.IFNA(VLOOKUP($D45,'B1.ข้อมูลประกอบการปรับเกลี่ย'!$D$32:$T$119,17,0),0)</f>
        <v>1618735</v>
      </c>
      <c r="J45" s="18"/>
      <c r="K45" s="18"/>
      <c r="L45" s="21">
        <f t="shared" si="5"/>
        <v>0</v>
      </c>
      <c r="M45" s="18" t="str">
        <f t="shared" si="6"/>
        <v>ถูกต้อง</v>
      </c>
      <c r="N45" s="117">
        <f t="shared" si="7"/>
        <v>517600</v>
      </c>
      <c r="O45" s="117">
        <f t="shared" si="8"/>
        <v>1101135</v>
      </c>
      <c r="P45" s="117">
        <f t="shared" si="9"/>
        <v>1618735</v>
      </c>
    </row>
    <row r="46" spans="1:16">
      <c r="A46" s="18">
        <v>38</v>
      </c>
      <c r="B46" s="19">
        <v>8</v>
      </c>
      <c r="C46" s="18" t="s">
        <v>105</v>
      </c>
      <c r="D46" s="20">
        <v>11097</v>
      </c>
      <c r="E46" s="18" t="s">
        <v>109</v>
      </c>
      <c r="F46" s="18" t="s">
        <v>13</v>
      </c>
      <c r="G46" s="112">
        <f>_xlfn.IFNA(VLOOKUP($D46,'B1.ข้อมูลประกอบการปรับเกลี่ย'!$D$32:$T$119,15,0),0)</f>
        <v>0</v>
      </c>
      <c r="H46" s="112">
        <f>_xlfn.IFNA(VLOOKUP($D46,'B1.ข้อมูลประกอบการปรับเกลี่ย'!$D$32:$T$119,16,0),0)</f>
        <v>478990</v>
      </c>
      <c r="I46" s="112">
        <f>_xlfn.IFNA(VLOOKUP($D46,'B1.ข้อมูลประกอบการปรับเกลี่ย'!$D$32:$T$119,17,0),0)</f>
        <v>478990</v>
      </c>
      <c r="J46" s="18"/>
      <c r="K46" s="18"/>
      <c r="L46" s="21">
        <f t="shared" si="5"/>
        <v>0</v>
      </c>
      <c r="M46" s="18" t="str">
        <f t="shared" si="6"/>
        <v>ถูกต้อง</v>
      </c>
      <c r="N46" s="117">
        <f t="shared" si="7"/>
        <v>0</v>
      </c>
      <c r="O46" s="117">
        <f t="shared" si="8"/>
        <v>478990</v>
      </c>
      <c r="P46" s="117">
        <f t="shared" si="9"/>
        <v>478990</v>
      </c>
    </row>
    <row r="47" spans="1:16">
      <c r="A47" s="18">
        <v>39</v>
      </c>
      <c r="B47" s="19">
        <v>8</v>
      </c>
      <c r="C47" s="18" t="s">
        <v>105</v>
      </c>
      <c r="D47" s="20">
        <v>11092</v>
      </c>
      <c r="E47" s="18" t="s">
        <v>110</v>
      </c>
      <c r="F47" s="18" t="s">
        <v>13</v>
      </c>
      <c r="G47" s="112">
        <f>_xlfn.IFNA(VLOOKUP($D47,'B1.ข้อมูลประกอบการปรับเกลี่ย'!$D$32:$T$119,15,0),0)</f>
        <v>473200</v>
      </c>
      <c r="H47" s="112">
        <f>_xlfn.IFNA(VLOOKUP($D47,'B1.ข้อมูลประกอบการปรับเกลี่ย'!$D$32:$T$119,16,0),0)</f>
        <v>554284</v>
      </c>
      <c r="I47" s="112">
        <f>_xlfn.IFNA(VLOOKUP($D47,'B1.ข้อมูลประกอบการปรับเกลี่ย'!$D$32:$T$119,17,0),0)</f>
        <v>1027484</v>
      </c>
      <c r="J47" s="18"/>
      <c r="K47" s="18"/>
      <c r="L47" s="21">
        <f t="shared" si="5"/>
        <v>0</v>
      </c>
      <c r="M47" s="18" t="str">
        <f t="shared" si="6"/>
        <v>ถูกต้อง</v>
      </c>
      <c r="N47" s="117">
        <f t="shared" si="7"/>
        <v>473200</v>
      </c>
      <c r="O47" s="117">
        <f t="shared" si="8"/>
        <v>554284</v>
      </c>
      <c r="P47" s="117">
        <f t="shared" si="9"/>
        <v>1027484</v>
      </c>
    </row>
    <row r="48" spans="1:16">
      <c r="A48" s="18">
        <v>40</v>
      </c>
      <c r="B48" s="19">
        <v>8</v>
      </c>
      <c r="C48" s="18" t="s">
        <v>105</v>
      </c>
      <c r="D48" s="20">
        <v>11098</v>
      </c>
      <c r="E48" s="18" t="s">
        <v>111</v>
      </c>
      <c r="F48" s="18" t="s">
        <v>13</v>
      </c>
      <c r="G48" s="112">
        <f>_xlfn.IFNA(VLOOKUP($D48,'B1.ข้อมูลประกอบการปรับเกลี่ย'!$D$32:$T$119,15,0),0)</f>
        <v>0</v>
      </c>
      <c r="H48" s="112">
        <f>_xlfn.IFNA(VLOOKUP($D48,'B1.ข้อมูลประกอบการปรับเกลี่ย'!$D$32:$T$119,16,0),0)</f>
        <v>859556</v>
      </c>
      <c r="I48" s="112">
        <f>_xlfn.IFNA(VLOOKUP($D48,'B1.ข้อมูลประกอบการปรับเกลี่ย'!$D$32:$T$119,17,0),0)</f>
        <v>859556</v>
      </c>
      <c r="J48" s="18"/>
      <c r="K48" s="18"/>
      <c r="L48" s="21">
        <f t="shared" si="5"/>
        <v>0</v>
      </c>
      <c r="M48" s="18" t="str">
        <f t="shared" si="6"/>
        <v>ถูกต้อง</v>
      </c>
      <c r="N48" s="117">
        <f t="shared" si="7"/>
        <v>0</v>
      </c>
      <c r="O48" s="117">
        <f t="shared" si="8"/>
        <v>859556</v>
      </c>
      <c r="P48" s="117">
        <f t="shared" si="9"/>
        <v>859556</v>
      </c>
    </row>
    <row r="49" spans="1:16">
      <c r="A49" s="18">
        <v>41</v>
      </c>
      <c r="B49" s="19">
        <v>8</v>
      </c>
      <c r="C49" s="18" t="s">
        <v>105</v>
      </c>
      <c r="D49" s="20">
        <v>11090</v>
      </c>
      <c r="E49" s="18" t="s">
        <v>112</v>
      </c>
      <c r="F49" s="18" t="s">
        <v>13</v>
      </c>
      <c r="G49" s="112">
        <f>_xlfn.IFNA(VLOOKUP($D49,'B1.ข้อมูลประกอบการปรับเกลี่ย'!$D$32:$T$119,15,0),0)</f>
        <v>0</v>
      </c>
      <c r="H49" s="112">
        <f>_xlfn.IFNA(VLOOKUP($D49,'B1.ข้อมูลประกอบการปรับเกลี่ย'!$D$32:$T$119,16,0),0)</f>
        <v>265290</v>
      </c>
      <c r="I49" s="112">
        <f>_xlfn.IFNA(VLOOKUP($D49,'B1.ข้อมูลประกอบการปรับเกลี่ย'!$D$32:$T$119,17,0),0)</f>
        <v>265290</v>
      </c>
      <c r="J49" s="18"/>
      <c r="K49" s="18"/>
      <c r="L49" s="21">
        <f t="shared" si="5"/>
        <v>0</v>
      </c>
      <c r="M49" s="18" t="str">
        <f t="shared" si="6"/>
        <v>ถูกต้อง</v>
      </c>
      <c r="N49" s="117">
        <f t="shared" si="7"/>
        <v>0</v>
      </c>
      <c r="O49" s="117">
        <f t="shared" si="8"/>
        <v>265290</v>
      </c>
      <c r="P49" s="117">
        <f t="shared" si="9"/>
        <v>265290</v>
      </c>
    </row>
    <row r="50" spans="1:16">
      <c r="A50" s="18">
        <v>42</v>
      </c>
      <c r="B50" s="19">
        <v>8</v>
      </c>
      <c r="C50" s="18" t="s">
        <v>105</v>
      </c>
      <c r="D50" s="20">
        <v>11089</v>
      </c>
      <c r="E50" s="18" t="s">
        <v>113</v>
      </c>
      <c r="F50" s="18" t="s">
        <v>13</v>
      </c>
      <c r="G50" s="112">
        <f>_xlfn.IFNA(VLOOKUP($D50,'B1.ข้อมูลประกอบการปรับเกลี่ย'!$D$32:$T$119,15,0),0)</f>
        <v>0</v>
      </c>
      <c r="H50" s="112">
        <f>_xlfn.IFNA(VLOOKUP($D50,'B1.ข้อมูลประกอบการปรับเกลี่ย'!$D$32:$T$119,16,0),0)</f>
        <v>293560</v>
      </c>
      <c r="I50" s="112">
        <f>_xlfn.IFNA(VLOOKUP($D50,'B1.ข้อมูลประกอบการปรับเกลี่ย'!$D$32:$T$119,17,0),0)</f>
        <v>293560</v>
      </c>
      <c r="J50" s="18"/>
      <c r="K50" s="18"/>
      <c r="L50" s="21">
        <f t="shared" si="5"/>
        <v>0</v>
      </c>
      <c r="M50" s="18" t="str">
        <f t="shared" si="6"/>
        <v>ถูกต้อง</v>
      </c>
      <c r="N50" s="117">
        <f t="shared" si="7"/>
        <v>0</v>
      </c>
      <c r="O50" s="117">
        <f t="shared" si="8"/>
        <v>293560</v>
      </c>
      <c r="P50" s="117">
        <f t="shared" si="9"/>
        <v>293560</v>
      </c>
    </row>
    <row r="51" spans="1:16">
      <c r="A51" s="18">
        <v>43</v>
      </c>
      <c r="B51" s="19">
        <v>8</v>
      </c>
      <c r="C51" s="18" t="s">
        <v>105</v>
      </c>
      <c r="D51" s="20">
        <v>11096</v>
      </c>
      <c r="E51" s="18" t="s">
        <v>114</v>
      </c>
      <c r="F51" s="18" t="s">
        <v>13</v>
      </c>
      <c r="G51" s="112">
        <f>_xlfn.IFNA(VLOOKUP($D51,'B1.ข้อมูลประกอบการปรับเกลี่ย'!$D$32:$T$119,15,0),0)</f>
        <v>0</v>
      </c>
      <c r="H51" s="112">
        <f>_xlfn.IFNA(VLOOKUP($D51,'B1.ข้อมูลประกอบการปรับเกลี่ย'!$D$32:$T$119,16,0),0)</f>
        <v>362148</v>
      </c>
      <c r="I51" s="112">
        <f>_xlfn.IFNA(VLOOKUP($D51,'B1.ข้อมูลประกอบการปรับเกลี่ย'!$D$32:$T$119,17,0),0)</f>
        <v>362148</v>
      </c>
      <c r="J51" s="18"/>
      <c r="K51" s="18"/>
      <c r="L51" s="21">
        <f t="shared" si="5"/>
        <v>0</v>
      </c>
      <c r="M51" s="18" t="str">
        <f t="shared" si="6"/>
        <v>ถูกต้อง</v>
      </c>
      <c r="N51" s="117">
        <f t="shared" si="7"/>
        <v>0</v>
      </c>
      <c r="O51" s="117">
        <f t="shared" si="8"/>
        <v>362148</v>
      </c>
      <c r="P51" s="117">
        <f t="shared" si="9"/>
        <v>362148</v>
      </c>
    </row>
    <row r="52" spans="1:16">
      <c r="A52" s="18">
        <v>44</v>
      </c>
      <c r="B52" s="19">
        <v>8</v>
      </c>
      <c r="C52" s="18" t="s">
        <v>105</v>
      </c>
      <c r="D52" s="20">
        <v>11101</v>
      </c>
      <c r="E52" s="18" t="s">
        <v>115</v>
      </c>
      <c r="F52" s="18" t="s">
        <v>11</v>
      </c>
      <c r="G52" s="112">
        <f>_xlfn.IFNA(VLOOKUP($D52,'B1.ข้อมูลประกอบการปรับเกลี่ย'!$D$32:$T$119,15,0),0)</f>
        <v>0</v>
      </c>
      <c r="H52" s="112">
        <f>_xlfn.IFNA(VLOOKUP($D52,'B1.ข้อมูลประกอบการปรับเกลี่ย'!$D$32:$T$119,16,0),0)</f>
        <v>415387</v>
      </c>
      <c r="I52" s="112">
        <f>_xlfn.IFNA(VLOOKUP($D52,'B1.ข้อมูลประกอบการปรับเกลี่ย'!$D$32:$T$119,17,0),0)</f>
        <v>415387</v>
      </c>
      <c r="J52" s="18"/>
      <c r="K52" s="18"/>
      <c r="L52" s="21">
        <f t="shared" si="5"/>
        <v>0</v>
      </c>
      <c r="M52" s="18" t="str">
        <f t="shared" si="6"/>
        <v>ถูกต้อง</v>
      </c>
      <c r="N52" s="117">
        <f t="shared" si="7"/>
        <v>0</v>
      </c>
      <c r="O52" s="117">
        <f t="shared" si="8"/>
        <v>415387</v>
      </c>
      <c r="P52" s="117">
        <f t="shared" si="9"/>
        <v>415387</v>
      </c>
    </row>
    <row r="53" spans="1:16">
      <c r="A53" s="18">
        <v>45</v>
      </c>
      <c r="B53" s="19">
        <v>8</v>
      </c>
      <c r="C53" s="18" t="s">
        <v>105</v>
      </c>
      <c r="D53" s="20">
        <v>11102</v>
      </c>
      <c r="E53" s="18" t="s">
        <v>116</v>
      </c>
      <c r="F53" s="18" t="s">
        <v>13</v>
      </c>
      <c r="G53" s="112">
        <f>_xlfn.IFNA(VLOOKUP($D53,'B1.ข้อมูลประกอบการปรับเกลี่ย'!$D$32:$T$119,15,0),0)</f>
        <v>0</v>
      </c>
      <c r="H53" s="112">
        <f>_xlfn.IFNA(VLOOKUP($D53,'B1.ข้อมูลประกอบการปรับเกลี่ย'!$D$32:$T$119,16,0),0)</f>
        <v>266757</v>
      </c>
      <c r="I53" s="112">
        <f>_xlfn.IFNA(VLOOKUP($D53,'B1.ข้อมูลประกอบการปรับเกลี่ย'!$D$32:$T$119,17,0),0)</f>
        <v>266757</v>
      </c>
      <c r="J53" s="18"/>
      <c r="K53" s="18"/>
      <c r="L53" s="21">
        <f t="shared" si="5"/>
        <v>0</v>
      </c>
      <c r="M53" s="18" t="str">
        <f t="shared" si="6"/>
        <v>ถูกต้อง</v>
      </c>
      <c r="N53" s="117">
        <f t="shared" si="7"/>
        <v>0</v>
      </c>
      <c r="O53" s="117">
        <f t="shared" si="8"/>
        <v>266757</v>
      </c>
      <c r="P53" s="117">
        <f t="shared" si="9"/>
        <v>266757</v>
      </c>
    </row>
    <row r="54" spans="1:16">
      <c r="A54" s="18">
        <v>46</v>
      </c>
      <c r="B54" s="19">
        <v>8</v>
      </c>
      <c r="C54" s="18" t="s">
        <v>105</v>
      </c>
      <c r="D54" s="20">
        <v>11100</v>
      </c>
      <c r="E54" s="18" t="s">
        <v>117</v>
      </c>
      <c r="F54" s="18" t="s">
        <v>11</v>
      </c>
      <c r="G54" s="112">
        <f>_xlfn.IFNA(VLOOKUP($D54,'B1.ข้อมูลประกอบการปรับเกลี่ย'!$D$32:$T$119,15,0),0)</f>
        <v>0</v>
      </c>
      <c r="H54" s="112">
        <f>_xlfn.IFNA(VLOOKUP($D54,'B1.ข้อมูลประกอบการปรับเกลี่ย'!$D$32:$T$119,16,0),0)</f>
        <v>208690</v>
      </c>
      <c r="I54" s="112">
        <f>_xlfn.IFNA(VLOOKUP($D54,'B1.ข้อมูลประกอบการปรับเกลี่ย'!$D$32:$T$119,17,0),0)</f>
        <v>208690</v>
      </c>
      <c r="J54" s="18"/>
      <c r="K54" s="18"/>
      <c r="L54" s="21">
        <f t="shared" si="5"/>
        <v>0</v>
      </c>
      <c r="M54" s="18" t="str">
        <f t="shared" si="6"/>
        <v>ถูกต้อง</v>
      </c>
      <c r="N54" s="117">
        <f t="shared" si="7"/>
        <v>0</v>
      </c>
      <c r="O54" s="117">
        <f t="shared" si="8"/>
        <v>208690</v>
      </c>
      <c r="P54" s="117">
        <f t="shared" si="9"/>
        <v>208690</v>
      </c>
    </row>
    <row r="55" spans="1:16">
      <c r="A55" s="18">
        <v>47</v>
      </c>
      <c r="B55" s="19">
        <v>8</v>
      </c>
      <c r="C55" s="18" t="s">
        <v>105</v>
      </c>
      <c r="D55" s="20">
        <v>21323</v>
      </c>
      <c r="E55" s="18" t="s">
        <v>118</v>
      </c>
      <c r="F55" s="18" t="s">
        <v>13</v>
      </c>
      <c r="G55" s="112">
        <f>_xlfn.IFNA(VLOOKUP($D55,'B1.ข้อมูลประกอบการปรับเกลี่ย'!$D$32:$T$119,15,0),0)</f>
        <v>0</v>
      </c>
      <c r="H55" s="112">
        <f>_xlfn.IFNA(VLOOKUP($D55,'B1.ข้อมูลประกอบการปรับเกลี่ย'!$D$32:$T$119,16,0),0)</f>
        <v>263862</v>
      </c>
      <c r="I55" s="112">
        <f>_xlfn.IFNA(VLOOKUP($D55,'B1.ข้อมูลประกอบการปรับเกลี่ย'!$D$32:$T$119,17,0),0)</f>
        <v>263862</v>
      </c>
      <c r="J55" s="18"/>
      <c r="K55" s="18"/>
      <c r="L55" s="21">
        <f t="shared" si="5"/>
        <v>0</v>
      </c>
      <c r="M55" s="18" t="str">
        <f t="shared" si="6"/>
        <v>ถูกต้อง</v>
      </c>
      <c r="N55" s="117">
        <f t="shared" si="7"/>
        <v>0</v>
      </c>
      <c r="O55" s="117">
        <f t="shared" si="8"/>
        <v>263862</v>
      </c>
      <c r="P55" s="117">
        <f t="shared" si="9"/>
        <v>263862</v>
      </c>
    </row>
    <row r="56" spans="1:16">
      <c r="A56" s="18">
        <v>48</v>
      </c>
      <c r="B56" s="19">
        <v>8</v>
      </c>
      <c r="C56" s="18" t="s">
        <v>105</v>
      </c>
      <c r="D56" s="20">
        <v>11091</v>
      </c>
      <c r="E56" s="18" t="s">
        <v>119</v>
      </c>
      <c r="F56" s="18" t="s">
        <v>13</v>
      </c>
      <c r="G56" s="112">
        <f>_xlfn.IFNA(VLOOKUP($D56,'B1.ข้อมูลประกอบการปรับเกลี่ย'!$D$32:$T$119,15,0),0)</f>
        <v>103600</v>
      </c>
      <c r="H56" s="112">
        <f>_xlfn.IFNA(VLOOKUP($D56,'B1.ข้อมูลประกอบการปรับเกลี่ย'!$D$32:$T$119,16,0),0)</f>
        <v>548751</v>
      </c>
      <c r="I56" s="112">
        <f>_xlfn.IFNA(VLOOKUP($D56,'B1.ข้อมูลประกอบการปรับเกลี่ย'!$D$32:$T$119,17,0),0)</f>
        <v>652351</v>
      </c>
      <c r="J56" s="18"/>
      <c r="K56" s="18"/>
      <c r="L56" s="21">
        <f t="shared" si="5"/>
        <v>0</v>
      </c>
      <c r="M56" s="18" t="str">
        <f t="shared" si="6"/>
        <v>ถูกต้อง</v>
      </c>
      <c r="N56" s="117">
        <f t="shared" si="7"/>
        <v>103600</v>
      </c>
      <c r="O56" s="117">
        <f t="shared" si="8"/>
        <v>548751</v>
      </c>
      <c r="P56" s="117">
        <f t="shared" si="9"/>
        <v>652351</v>
      </c>
    </row>
    <row r="57" spans="1:16">
      <c r="A57" s="18">
        <v>49</v>
      </c>
      <c r="B57" s="19">
        <v>8</v>
      </c>
      <c r="C57" s="18" t="s">
        <v>105</v>
      </c>
      <c r="D57" s="20">
        <v>11103</v>
      </c>
      <c r="E57" s="18" t="s">
        <v>120</v>
      </c>
      <c r="F57" s="18" t="s">
        <v>13</v>
      </c>
      <c r="G57" s="112">
        <f>_xlfn.IFNA(VLOOKUP($D57,'B1.ข้อมูลประกอบการปรับเกลี่ย'!$D$32:$T$119,15,0),0)</f>
        <v>0</v>
      </c>
      <c r="H57" s="112">
        <f>_xlfn.IFNA(VLOOKUP($D57,'B1.ข้อมูลประกอบการปรับเกลี่ย'!$D$32:$T$119,16,0),0)</f>
        <v>285056</v>
      </c>
      <c r="I57" s="112">
        <f>_xlfn.IFNA(VLOOKUP($D57,'B1.ข้อมูลประกอบการปรับเกลี่ย'!$D$32:$T$119,17,0),0)</f>
        <v>285056</v>
      </c>
      <c r="J57" s="18"/>
      <c r="K57" s="18"/>
      <c r="L57" s="21">
        <f t="shared" si="5"/>
        <v>0</v>
      </c>
      <c r="M57" s="18" t="str">
        <f t="shared" si="6"/>
        <v>ถูกต้อง</v>
      </c>
      <c r="N57" s="117">
        <f t="shared" si="7"/>
        <v>0</v>
      </c>
      <c r="O57" s="117">
        <f t="shared" si="8"/>
        <v>285056</v>
      </c>
      <c r="P57" s="117">
        <f t="shared" si="9"/>
        <v>285056</v>
      </c>
    </row>
    <row r="58" spans="1:16">
      <c r="A58" s="18">
        <v>50</v>
      </c>
      <c r="B58" s="19">
        <v>8</v>
      </c>
      <c r="C58" s="18" t="s">
        <v>105</v>
      </c>
      <c r="D58" s="20">
        <v>11093</v>
      </c>
      <c r="E58" s="18" t="s">
        <v>121</v>
      </c>
      <c r="F58" s="18" t="s">
        <v>13</v>
      </c>
      <c r="G58" s="112">
        <f>_xlfn.IFNA(VLOOKUP($D58,'B1.ข้อมูลประกอบการปรับเกลี่ย'!$D$32:$T$119,15,0),0)</f>
        <v>0</v>
      </c>
      <c r="H58" s="112">
        <f>_xlfn.IFNA(VLOOKUP($D58,'B1.ข้อมูลประกอบการปรับเกลี่ย'!$D$32:$T$119,16,0),0)</f>
        <v>313665</v>
      </c>
      <c r="I58" s="112">
        <f>_xlfn.IFNA(VLOOKUP($D58,'B1.ข้อมูลประกอบการปรับเกลี่ย'!$D$32:$T$119,17,0),0)</f>
        <v>313665</v>
      </c>
      <c r="J58" s="18"/>
      <c r="K58" s="18"/>
      <c r="L58" s="21">
        <f t="shared" si="5"/>
        <v>0</v>
      </c>
      <c r="M58" s="18" t="str">
        <f t="shared" si="6"/>
        <v>ถูกต้อง</v>
      </c>
      <c r="N58" s="117">
        <f t="shared" si="7"/>
        <v>0</v>
      </c>
      <c r="O58" s="117">
        <f t="shared" si="8"/>
        <v>313665</v>
      </c>
      <c r="P58" s="117">
        <f t="shared" si="9"/>
        <v>313665</v>
      </c>
    </row>
    <row r="59" spans="1:16">
      <c r="A59" s="18">
        <v>51</v>
      </c>
      <c r="B59" s="19">
        <v>8</v>
      </c>
      <c r="C59" s="18" t="s">
        <v>105</v>
      </c>
      <c r="D59" s="20">
        <v>11099</v>
      </c>
      <c r="E59" s="18" t="s">
        <v>122</v>
      </c>
      <c r="F59" s="18" t="s">
        <v>13</v>
      </c>
      <c r="G59" s="112">
        <f>_xlfn.IFNA(VLOOKUP($D59,'B1.ข้อมูลประกอบการปรับเกลี่ย'!$D$32:$T$119,15,0),0)</f>
        <v>0</v>
      </c>
      <c r="H59" s="112">
        <f>_xlfn.IFNA(VLOOKUP($D59,'B1.ข้อมูลประกอบการปรับเกลี่ย'!$D$32:$T$119,16,0),0)</f>
        <v>284787</v>
      </c>
      <c r="I59" s="112">
        <f>_xlfn.IFNA(VLOOKUP($D59,'B1.ข้อมูลประกอบการปรับเกลี่ย'!$D$32:$T$119,17,0),0)</f>
        <v>284787</v>
      </c>
      <c r="J59" s="18"/>
      <c r="K59" s="18"/>
      <c r="L59" s="21">
        <f t="shared" si="5"/>
        <v>0</v>
      </c>
      <c r="M59" s="18" t="str">
        <f t="shared" si="6"/>
        <v>ถูกต้อง</v>
      </c>
      <c r="N59" s="117">
        <f t="shared" si="7"/>
        <v>0</v>
      </c>
      <c r="O59" s="117">
        <f t="shared" si="8"/>
        <v>284787</v>
      </c>
      <c r="P59" s="117">
        <f t="shared" si="9"/>
        <v>284787</v>
      </c>
    </row>
    <row r="60" spans="1:16">
      <c r="A60" s="18">
        <v>52</v>
      </c>
      <c r="B60" s="19">
        <v>8</v>
      </c>
      <c r="C60" s="18" t="s">
        <v>105</v>
      </c>
      <c r="D60" s="20">
        <v>11094</v>
      </c>
      <c r="E60" s="18" t="s">
        <v>123</v>
      </c>
      <c r="F60" s="18" t="s">
        <v>12</v>
      </c>
      <c r="G60" s="112">
        <f>_xlfn.IFNA(VLOOKUP($D60,'B1.ข้อมูลประกอบการปรับเกลี่ย'!$D$32:$T$119,15,0),0)</f>
        <v>0</v>
      </c>
      <c r="H60" s="112">
        <f>_xlfn.IFNA(VLOOKUP($D60,'B1.ข้อมูลประกอบการปรับเกลี่ย'!$D$32:$T$119,16,0),0)</f>
        <v>199672</v>
      </c>
      <c r="I60" s="112">
        <f>_xlfn.IFNA(VLOOKUP($D60,'B1.ข้อมูลประกอบการปรับเกลี่ย'!$D$32:$T$119,17,0),0)</f>
        <v>199672</v>
      </c>
      <c r="J60" s="18"/>
      <c r="K60" s="18"/>
      <c r="L60" s="21">
        <f t="shared" si="5"/>
        <v>0</v>
      </c>
      <c r="M60" s="18" t="str">
        <f t="shared" si="6"/>
        <v>ถูกต้อง</v>
      </c>
      <c r="N60" s="117">
        <f t="shared" si="7"/>
        <v>0</v>
      </c>
      <c r="O60" s="117">
        <f t="shared" si="8"/>
        <v>199672</v>
      </c>
      <c r="P60" s="117">
        <f t="shared" si="9"/>
        <v>199672</v>
      </c>
    </row>
    <row r="61" spans="1:16">
      <c r="A61" s="18">
        <v>53</v>
      </c>
      <c r="B61" s="19">
        <v>8</v>
      </c>
      <c r="C61" s="18" t="s">
        <v>124</v>
      </c>
      <c r="D61" s="20">
        <v>10706</v>
      </c>
      <c r="E61" s="18" t="s">
        <v>125</v>
      </c>
      <c r="F61" s="18" t="s">
        <v>9</v>
      </c>
      <c r="G61" s="112">
        <f>_xlfn.IFNA(VLOOKUP($D61,'B1.ข้อมูลประกอบการปรับเกลี่ย'!$D$32:$T$119,15,0),0)</f>
        <v>962400</v>
      </c>
      <c r="H61" s="112">
        <f>_xlfn.IFNA(VLOOKUP($D61,'B1.ข้อมูลประกอบการปรับเกลี่ย'!$D$32:$T$119,16,0),0)</f>
        <v>1668505</v>
      </c>
      <c r="I61" s="112">
        <f>_xlfn.IFNA(VLOOKUP($D61,'B1.ข้อมูลประกอบการปรับเกลี่ย'!$D$32:$T$119,17,0),0)</f>
        <v>2630905</v>
      </c>
      <c r="J61" s="18"/>
      <c r="K61" s="18"/>
      <c r="L61" s="21">
        <f t="shared" si="5"/>
        <v>0</v>
      </c>
      <c r="M61" s="18" t="str">
        <f t="shared" si="6"/>
        <v>ถูกต้อง</v>
      </c>
      <c r="N61" s="117">
        <f t="shared" si="7"/>
        <v>962400</v>
      </c>
      <c r="O61" s="117">
        <f t="shared" si="8"/>
        <v>1668505</v>
      </c>
      <c r="P61" s="117">
        <f t="shared" si="9"/>
        <v>2630905</v>
      </c>
    </row>
    <row r="62" spans="1:16">
      <c r="A62" s="18">
        <v>54</v>
      </c>
      <c r="B62" s="19">
        <v>8</v>
      </c>
      <c r="C62" s="18" t="s">
        <v>124</v>
      </c>
      <c r="D62" s="20">
        <v>11448</v>
      </c>
      <c r="E62" s="18" t="s">
        <v>126</v>
      </c>
      <c r="F62" s="18" t="s">
        <v>1103</v>
      </c>
      <c r="G62" s="112">
        <f>_xlfn.IFNA(VLOOKUP($D62,'B1.ข้อมูลประกอบการปรับเกลี่ย'!$D$32:$T$119,15,0),0)</f>
        <v>597600</v>
      </c>
      <c r="H62" s="112">
        <f>_xlfn.IFNA(VLOOKUP($D62,'B1.ข้อมูลประกอบการปรับเกลี่ย'!$D$32:$T$119,16,0),0)</f>
        <v>1089874</v>
      </c>
      <c r="I62" s="112">
        <f>_xlfn.IFNA(VLOOKUP($D62,'B1.ข้อมูลประกอบการปรับเกลี่ย'!$D$32:$T$119,17,0),0)</f>
        <v>1687474</v>
      </c>
      <c r="J62" s="18"/>
      <c r="K62" s="18"/>
      <c r="L62" s="21">
        <f t="shared" si="5"/>
        <v>0</v>
      </c>
      <c r="M62" s="18" t="str">
        <f t="shared" si="6"/>
        <v>ถูกต้อง</v>
      </c>
      <c r="N62" s="117">
        <f t="shared" si="7"/>
        <v>597600</v>
      </c>
      <c r="O62" s="117">
        <f t="shared" si="8"/>
        <v>1089874</v>
      </c>
      <c r="P62" s="117">
        <f t="shared" si="9"/>
        <v>1687474</v>
      </c>
    </row>
    <row r="63" spans="1:16">
      <c r="A63" s="18">
        <v>55</v>
      </c>
      <c r="B63" s="19">
        <v>8</v>
      </c>
      <c r="C63" s="18" t="s">
        <v>124</v>
      </c>
      <c r="D63" s="20">
        <v>11042</v>
      </c>
      <c r="E63" s="18" t="s">
        <v>127</v>
      </c>
      <c r="F63" s="18" t="s">
        <v>11</v>
      </c>
      <c r="G63" s="112">
        <f>_xlfn.IFNA(VLOOKUP($D63,'B1.ข้อมูลประกอบการปรับเกลี่ย'!$D$32:$T$119,15,0),0)</f>
        <v>754800</v>
      </c>
      <c r="H63" s="112">
        <f>_xlfn.IFNA(VLOOKUP($D63,'B1.ข้อมูลประกอบการปรับเกลี่ย'!$D$32:$T$119,16,0),0)</f>
        <v>716365</v>
      </c>
      <c r="I63" s="112">
        <f>_xlfn.IFNA(VLOOKUP($D63,'B1.ข้อมูลประกอบการปรับเกลี่ย'!$D$32:$T$119,17,0),0)</f>
        <v>1471165</v>
      </c>
      <c r="J63" s="18"/>
      <c r="K63" s="18"/>
      <c r="L63" s="21">
        <f t="shared" si="5"/>
        <v>0</v>
      </c>
      <c r="M63" s="18" t="str">
        <f t="shared" si="6"/>
        <v>ถูกต้อง</v>
      </c>
      <c r="N63" s="117">
        <f t="shared" si="7"/>
        <v>754800</v>
      </c>
      <c r="O63" s="117">
        <f t="shared" si="8"/>
        <v>716365</v>
      </c>
      <c r="P63" s="117">
        <f t="shared" si="9"/>
        <v>1471165</v>
      </c>
    </row>
    <row r="64" spans="1:16">
      <c r="A64" s="18">
        <v>56</v>
      </c>
      <c r="B64" s="19">
        <v>8</v>
      </c>
      <c r="C64" s="18" t="s">
        <v>124</v>
      </c>
      <c r="D64" s="20">
        <v>28811</v>
      </c>
      <c r="E64" s="18" t="s">
        <v>128</v>
      </c>
      <c r="F64" s="18" t="s">
        <v>13</v>
      </c>
      <c r="G64" s="112">
        <f>_xlfn.IFNA(VLOOKUP($D64,'B1.ข้อมูลประกอบการปรับเกลี่ย'!$D$32:$T$119,15,0),0)</f>
        <v>456000</v>
      </c>
      <c r="H64" s="112">
        <f>_xlfn.IFNA(VLOOKUP($D64,'B1.ข้อมูลประกอบการปรับเกลี่ย'!$D$32:$T$119,16,0),0)</f>
        <v>237497</v>
      </c>
      <c r="I64" s="112">
        <f>_xlfn.IFNA(VLOOKUP($D64,'B1.ข้อมูลประกอบการปรับเกลี่ย'!$D$32:$T$119,17,0),0)</f>
        <v>693497</v>
      </c>
      <c r="J64" s="18"/>
      <c r="K64" s="18"/>
      <c r="L64" s="21">
        <f t="shared" si="5"/>
        <v>0</v>
      </c>
      <c r="M64" s="18" t="str">
        <f t="shared" si="6"/>
        <v>ถูกต้อง</v>
      </c>
      <c r="N64" s="117">
        <f t="shared" si="7"/>
        <v>456000</v>
      </c>
      <c r="O64" s="117">
        <f t="shared" si="8"/>
        <v>237497</v>
      </c>
      <c r="P64" s="117">
        <f t="shared" si="9"/>
        <v>693497</v>
      </c>
    </row>
    <row r="65" spans="1:16">
      <c r="A65" s="18">
        <v>57</v>
      </c>
      <c r="B65" s="19">
        <v>8</v>
      </c>
      <c r="C65" s="18" t="s">
        <v>124</v>
      </c>
      <c r="D65" s="20">
        <v>11044</v>
      </c>
      <c r="E65" s="18" t="s">
        <v>129</v>
      </c>
      <c r="F65" s="18" t="s">
        <v>13</v>
      </c>
      <c r="G65" s="112">
        <f>_xlfn.IFNA(VLOOKUP($D65,'B1.ข้อมูลประกอบการปรับเกลี่ย'!$D$32:$T$119,15,0),0)</f>
        <v>244000</v>
      </c>
      <c r="H65" s="112">
        <f>_xlfn.IFNA(VLOOKUP($D65,'B1.ข้อมูลประกอบการปรับเกลี่ย'!$D$32:$T$119,16,0),0)</f>
        <v>238424</v>
      </c>
      <c r="I65" s="112">
        <f>_xlfn.IFNA(VLOOKUP($D65,'B1.ข้อมูลประกอบการปรับเกลี่ย'!$D$32:$T$119,17,0),0)</f>
        <v>482424</v>
      </c>
      <c r="J65" s="18"/>
      <c r="K65" s="18"/>
      <c r="L65" s="21">
        <f t="shared" si="5"/>
        <v>0</v>
      </c>
      <c r="M65" s="18" t="str">
        <f t="shared" si="6"/>
        <v>ถูกต้อง</v>
      </c>
      <c r="N65" s="117">
        <f t="shared" si="7"/>
        <v>244000</v>
      </c>
      <c r="O65" s="117">
        <f t="shared" si="8"/>
        <v>238424</v>
      </c>
      <c r="P65" s="117">
        <f t="shared" si="9"/>
        <v>482424</v>
      </c>
    </row>
    <row r="66" spans="1:16">
      <c r="A66" s="18">
        <v>58</v>
      </c>
      <c r="B66" s="19">
        <v>8</v>
      </c>
      <c r="C66" s="18" t="s">
        <v>124</v>
      </c>
      <c r="D66" s="20">
        <v>11045</v>
      </c>
      <c r="E66" s="18" t="s">
        <v>130</v>
      </c>
      <c r="F66" s="18" t="s">
        <v>12</v>
      </c>
      <c r="G66" s="112">
        <f>_xlfn.IFNA(VLOOKUP($D66,'B1.ข้อมูลประกอบการปรับเกลี่ย'!$D$32:$T$119,15,0),0)</f>
        <v>312000</v>
      </c>
      <c r="H66" s="112">
        <f>_xlfn.IFNA(VLOOKUP($D66,'B1.ข้อมูลประกอบการปรับเกลี่ย'!$D$32:$T$119,16,0),0)</f>
        <v>300888</v>
      </c>
      <c r="I66" s="112">
        <f>_xlfn.IFNA(VLOOKUP($D66,'B1.ข้อมูลประกอบการปรับเกลี่ย'!$D$32:$T$119,17,0),0)</f>
        <v>612888</v>
      </c>
      <c r="J66" s="18"/>
      <c r="K66" s="18"/>
      <c r="L66" s="21">
        <f t="shared" si="5"/>
        <v>0</v>
      </c>
      <c r="M66" s="18" t="str">
        <f t="shared" si="6"/>
        <v>ถูกต้อง</v>
      </c>
      <c r="N66" s="117">
        <f t="shared" si="7"/>
        <v>312000</v>
      </c>
      <c r="O66" s="117">
        <f t="shared" si="8"/>
        <v>300888</v>
      </c>
      <c r="P66" s="117">
        <f t="shared" si="9"/>
        <v>612888</v>
      </c>
    </row>
    <row r="67" spans="1:16">
      <c r="A67" s="18">
        <v>59</v>
      </c>
      <c r="B67" s="19">
        <v>8</v>
      </c>
      <c r="C67" s="18" t="s">
        <v>124</v>
      </c>
      <c r="D67" s="20">
        <v>28778</v>
      </c>
      <c r="E67" s="18" t="s">
        <v>131</v>
      </c>
      <c r="F67" s="18" t="s">
        <v>13</v>
      </c>
      <c r="G67" s="112">
        <f>_xlfn.IFNA(VLOOKUP($D67,'B1.ข้อมูลประกอบการปรับเกลี่ย'!$D$32:$T$119,15,0),0)</f>
        <v>228800</v>
      </c>
      <c r="H67" s="112">
        <f>_xlfn.IFNA(VLOOKUP($D67,'B1.ข้อมูลประกอบการปรับเกลี่ย'!$D$32:$T$119,16,0),0)</f>
        <v>164250</v>
      </c>
      <c r="I67" s="112">
        <f>_xlfn.IFNA(VLOOKUP($D67,'B1.ข้อมูลประกอบการปรับเกลี่ย'!$D$32:$T$119,17,0),0)</f>
        <v>393050</v>
      </c>
      <c r="J67" s="18"/>
      <c r="K67" s="18"/>
      <c r="L67" s="21">
        <f t="shared" si="5"/>
        <v>0</v>
      </c>
      <c r="M67" s="18" t="str">
        <f t="shared" si="6"/>
        <v>ถูกต้อง</v>
      </c>
      <c r="N67" s="117">
        <f t="shared" si="7"/>
        <v>228800</v>
      </c>
      <c r="O67" s="117">
        <f t="shared" si="8"/>
        <v>164250</v>
      </c>
      <c r="P67" s="117">
        <f t="shared" si="9"/>
        <v>393050</v>
      </c>
    </row>
    <row r="68" spans="1:16">
      <c r="A68" s="18">
        <v>60</v>
      </c>
      <c r="B68" s="19">
        <v>8</v>
      </c>
      <c r="C68" s="18" t="s">
        <v>124</v>
      </c>
      <c r="D68" s="20">
        <v>28815</v>
      </c>
      <c r="E68" s="18" t="s">
        <v>132</v>
      </c>
      <c r="F68" s="18" t="s">
        <v>13</v>
      </c>
      <c r="G68" s="112">
        <f>_xlfn.IFNA(VLOOKUP($D68,'B1.ข้อมูลประกอบการปรับเกลี่ย'!$D$32:$T$119,15,0),0)</f>
        <v>351200</v>
      </c>
      <c r="H68" s="112">
        <f>_xlfn.IFNA(VLOOKUP($D68,'B1.ข้อมูลประกอบการปรับเกลี่ย'!$D$32:$T$119,16,0),0)</f>
        <v>213908</v>
      </c>
      <c r="I68" s="112">
        <f>_xlfn.IFNA(VLOOKUP($D68,'B1.ข้อมูลประกอบการปรับเกลี่ย'!$D$32:$T$119,17,0),0)</f>
        <v>565108</v>
      </c>
      <c r="J68" s="18"/>
      <c r="K68" s="18"/>
      <c r="L68" s="21">
        <f t="shared" si="5"/>
        <v>0</v>
      </c>
      <c r="M68" s="18" t="str">
        <f t="shared" si="6"/>
        <v>ถูกต้อง</v>
      </c>
      <c r="N68" s="117">
        <f t="shared" si="7"/>
        <v>351200</v>
      </c>
      <c r="O68" s="117">
        <f t="shared" si="8"/>
        <v>213908</v>
      </c>
      <c r="P68" s="117">
        <f t="shared" si="9"/>
        <v>565108</v>
      </c>
    </row>
    <row r="69" spans="1:16">
      <c r="A69" s="18">
        <v>61</v>
      </c>
      <c r="B69" s="19">
        <v>8</v>
      </c>
      <c r="C69" s="18" t="s">
        <v>124</v>
      </c>
      <c r="D69" s="20">
        <v>21356</v>
      </c>
      <c r="E69" s="18" t="s">
        <v>133</v>
      </c>
      <c r="F69" s="18" t="s">
        <v>13</v>
      </c>
      <c r="G69" s="112">
        <f>_xlfn.IFNA(VLOOKUP($D69,'B1.ข้อมูลประกอบการปรับเกลี่ย'!$D$32:$T$119,15,0),0)</f>
        <v>182000</v>
      </c>
      <c r="H69" s="112">
        <f>_xlfn.IFNA(VLOOKUP($D69,'B1.ข้อมูลประกอบการปรับเกลี่ย'!$D$32:$T$119,16,0),0)</f>
        <v>205172</v>
      </c>
      <c r="I69" s="112">
        <f>_xlfn.IFNA(VLOOKUP($D69,'B1.ข้อมูลประกอบการปรับเกลี่ย'!$D$32:$T$119,17,0),0)</f>
        <v>387172</v>
      </c>
      <c r="J69" s="18"/>
      <c r="K69" s="18"/>
      <c r="L69" s="21">
        <f t="shared" si="5"/>
        <v>0</v>
      </c>
      <c r="M69" s="18" t="str">
        <f t="shared" si="6"/>
        <v>ถูกต้อง</v>
      </c>
      <c r="N69" s="117">
        <f t="shared" si="7"/>
        <v>182000</v>
      </c>
      <c r="O69" s="117">
        <f t="shared" si="8"/>
        <v>205172</v>
      </c>
      <c r="P69" s="117">
        <f t="shared" si="9"/>
        <v>387172</v>
      </c>
    </row>
    <row r="70" spans="1:16">
      <c r="A70" s="18">
        <v>62</v>
      </c>
      <c r="B70" s="19">
        <v>8</v>
      </c>
      <c r="C70" s="18" t="s">
        <v>134</v>
      </c>
      <c r="D70" s="20">
        <v>10704</v>
      </c>
      <c r="E70" s="18" t="s">
        <v>135</v>
      </c>
      <c r="F70" s="18" t="s">
        <v>9</v>
      </c>
      <c r="G70" s="112">
        <f>_xlfn.IFNA(VLOOKUP($D70,'B1.ข้อมูลประกอบการปรับเกลี่ย'!$D$32:$T$119,15,0),0)</f>
        <v>0</v>
      </c>
      <c r="H70" s="112">
        <f>_xlfn.IFNA(VLOOKUP($D70,'B1.ข้อมูลประกอบการปรับเกลี่ย'!$D$32:$T$119,16,0),0)</f>
        <v>1161756</v>
      </c>
      <c r="I70" s="112">
        <f>_xlfn.IFNA(VLOOKUP($D70,'B1.ข้อมูลประกอบการปรับเกลี่ย'!$D$32:$T$119,17,0),0)</f>
        <v>1161756</v>
      </c>
      <c r="J70" s="18"/>
      <c r="K70" s="18"/>
      <c r="L70" s="21">
        <f t="shared" si="5"/>
        <v>0</v>
      </c>
      <c r="M70" s="18" t="str">
        <f t="shared" si="6"/>
        <v>ถูกต้อง</v>
      </c>
      <c r="N70" s="117">
        <f t="shared" si="7"/>
        <v>0</v>
      </c>
      <c r="O70" s="117">
        <f t="shared" si="8"/>
        <v>1161756</v>
      </c>
      <c r="P70" s="117">
        <f t="shared" si="9"/>
        <v>1161756</v>
      </c>
    </row>
    <row r="71" spans="1:16">
      <c r="A71" s="18">
        <v>63</v>
      </c>
      <c r="B71" s="19">
        <v>8</v>
      </c>
      <c r="C71" s="18" t="s">
        <v>134</v>
      </c>
      <c r="D71" s="20">
        <v>10991</v>
      </c>
      <c r="E71" s="18" t="s">
        <v>136</v>
      </c>
      <c r="F71" s="18" t="s">
        <v>11</v>
      </c>
      <c r="G71" s="112">
        <f>_xlfn.IFNA(VLOOKUP($D71,'B1.ข้อมูลประกอบการปรับเกลี่ย'!$D$32:$T$119,15,0),0)</f>
        <v>0</v>
      </c>
      <c r="H71" s="112">
        <f>_xlfn.IFNA(VLOOKUP($D71,'B1.ข้อมูลประกอบการปรับเกลี่ย'!$D$32:$T$119,16,0),0)</f>
        <v>408954</v>
      </c>
      <c r="I71" s="112">
        <f>_xlfn.IFNA(VLOOKUP($D71,'B1.ข้อมูลประกอบการปรับเกลี่ย'!$D$32:$T$119,17,0),0)</f>
        <v>408954</v>
      </c>
      <c r="J71" s="18"/>
      <c r="K71" s="18"/>
      <c r="L71" s="21">
        <f t="shared" si="5"/>
        <v>0</v>
      </c>
      <c r="M71" s="18" t="str">
        <f t="shared" si="6"/>
        <v>ถูกต้อง</v>
      </c>
      <c r="N71" s="117">
        <f t="shared" si="7"/>
        <v>0</v>
      </c>
      <c r="O71" s="117">
        <f t="shared" si="8"/>
        <v>408954</v>
      </c>
      <c r="P71" s="117">
        <f t="shared" si="9"/>
        <v>408954</v>
      </c>
    </row>
    <row r="72" spans="1:16">
      <c r="A72" s="18">
        <v>64</v>
      </c>
      <c r="B72" s="19">
        <v>8</v>
      </c>
      <c r="C72" s="18" t="s">
        <v>134</v>
      </c>
      <c r="D72" s="20">
        <v>10993</v>
      </c>
      <c r="E72" s="18" t="s">
        <v>137</v>
      </c>
      <c r="F72" s="18" t="s">
        <v>13</v>
      </c>
      <c r="G72" s="112">
        <f>_xlfn.IFNA(VLOOKUP($D72,'B1.ข้อมูลประกอบการปรับเกลี่ย'!$D$32:$T$119,15,0),0)</f>
        <v>0</v>
      </c>
      <c r="H72" s="112">
        <f>_xlfn.IFNA(VLOOKUP($D72,'B1.ข้อมูลประกอบการปรับเกลี่ย'!$D$32:$T$119,16,0),0)</f>
        <v>603123</v>
      </c>
      <c r="I72" s="112">
        <f>_xlfn.IFNA(VLOOKUP($D72,'B1.ข้อมูลประกอบการปรับเกลี่ย'!$D$32:$T$119,17,0),0)</f>
        <v>603123</v>
      </c>
      <c r="J72" s="18"/>
      <c r="K72" s="18"/>
      <c r="L72" s="21">
        <f t="shared" si="5"/>
        <v>0</v>
      </c>
      <c r="M72" s="18" t="str">
        <f t="shared" si="6"/>
        <v>ถูกต้อง</v>
      </c>
      <c r="N72" s="117">
        <f t="shared" si="7"/>
        <v>0</v>
      </c>
      <c r="O72" s="117">
        <f t="shared" si="8"/>
        <v>603123</v>
      </c>
      <c r="P72" s="117">
        <f t="shared" si="9"/>
        <v>603123</v>
      </c>
    </row>
    <row r="73" spans="1:16">
      <c r="A73" s="18">
        <v>65</v>
      </c>
      <c r="B73" s="19">
        <v>8</v>
      </c>
      <c r="C73" s="18" t="s">
        <v>134</v>
      </c>
      <c r="D73" s="20">
        <v>23367</v>
      </c>
      <c r="E73" s="18" t="s">
        <v>138</v>
      </c>
      <c r="F73" s="18" t="s">
        <v>13</v>
      </c>
      <c r="G73" s="112">
        <f>_xlfn.IFNA(VLOOKUP($D73,'B1.ข้อมูลประกอบการปรับเกลี่ย'!$D$32:$T$119,15,0),0)</f>
        <v>0</v>
      </c>
      <c r="H73" s="112">
        <f>_xlfn.IFNA(VLOOKUP($D73,'B1.ข้อมูลประกอบการปรับเกลี่ย'!$D$32:$T$119,16,0),0)</f>
        <v>234202</v>
      </c>
      <c r="I73" s="112">
        <f>_xlfn.IFNA(VLOOKUP($D73,'B1.ข้อมูลประกอบการปรับเกลี่ย'!$D$32:$T$119,17,0),0)</f>
        <v>234202</v>
      </c>
      <c r="J73" s="18"/>
      <c r="K73" s="18"/>
      <c r="L73" s="21">
        <f t="shared" si="5"/>
        <v>0</v>
      </c>
      <c r="M73" s="18" t="str">
        <f t="shared" si="6"/>
        <v>ถูกต้อง</v>
      </c>
      <c r="N73" s="117">
        <f t="shared" si="7"/>
        <v>0</v>
      </c>
      <c r="O73" s="117">
        <f t="shared" si="8"/>
        <v>234202</v>
      </c>
      <c r="P73" s="117">
        <f t="shared" si="9"/>
        <v>234202</v>
      </c>
    </row>
    <row r="74" spans="1:16">
      <c r="A74" s="18">
        <v>66</v>
      </c>
      <c r="B74" s="19">
        <v>8</v>
      </c>
      <c r="C74" s="18" t="s">
        <v>134</v>
      </c>
      <c r="D74" s="20">
        <v>10992</v>
      </c>
      <c r="E74" s="18" t="s">
        <v>139</v>
      </c>
      <c r="F74" s="18" t="s">
        <v>13</v>
      </c>
      <c r="G74" s="112">
        <f>_xlfn.IFNA(VLOOKUP($D74,'B1.ข้อมูลประกอบการปรับเกลี่ย'!$D$32:$T$119,15,0),0)</f>
        <v>0</v>
      </c>
      <c r="H74" s="112">
        <f>_xlfn.IFNA(VLOOKUP($D74,'B1.ข้อมูลประกอบการปรับเกลี่ย'!$D$32:$T$119,16,0),0)</f>
        <v>315412.99999999994</v>
      </c>
      <c r="I74" s="112">
        <f>_xlfn.IFNA(VLOOKUP($D74,'B1.ข้อมูลประกอบการปรับเกลี่ย'!$D$32:$T$119,17,0),0)</f>
        <v>315413</v>
      </c>
      <c r="J74" s="18"/>
      <c r="K74" s="18"/>
      <c r="L74" s="21">
        <f t="shared" si="5"/>
        <v>0</v>
      </c>
      <c r="M74" s="18" t="str">
        <f t="shared" si="6"/>
        <v>ถูกต้อง</v>
      </c>
      <c r="N74" s="117">
        <f t="shared" si="7"/>
        <v>0</v>
      </c>
      <c r="O74" s="117">
        <f t="shared" si="8"/>
        <v>315412.99999999994</v>
      </c>
      <c r="P74" s="117">
        <f t="shared" si="9"/>
        <v>315413</v>
      </c>
    </row>
    <row r="75" spans="1:16">
      <c r="A75" s="18">
        <v>67</v>
      </c>
      <c r="B75" s="19">
        <v>8</v>
      </c>
      <c r="C75" s="18" t="s">
        <v>134</v>
      </c>
      <c r="D75" s="20">
        <v>10994</v>
      </c>
      <c r="E75" s="18" t="s">
        <v>140</v>
      </c>
      <c r="F75" s="18" t="s">
        <v>12</v>
      </c>
      <c r="G75" s="112">
        <f>_xlfn.IFNA(VLOOKUP($D75,'B1.ข้อมูลประกอบการปรับเกลี่ย'!$D$32:$T$119,15,0),0)</f>
        <v>0</v>
      </c>
      <c r="H75" s="112">
        <f>_xlfn.IFNA(VLOOKUP($D75,'B1.ข้อมูลประกอบการปรับเกลี่ย'!$D$32:$T$119,16,0),0)</f>
        <v>398203</v>
      </c>
      <c r="I75" s="112">
        <f>_xlfn.IFNA(VLOOKUP($D75,'B1.ข้อมูลประกอบการปรับเกลี่ย'!$D$32:$T$119,17,0),0)</f>
        <v>398203</v>
      </c>
      <c r="J75" s="18"/>
      <c r="K75" s="18"/>
      <c r="L75" s="21">
        <f t="shared" si="5"/>
        <v>0</v>
      </c>
      <c r="M75" s="18" t="str">
        <f t="shared" si="6"/>
        <v>ถูกต้อง</v>
      </c>
      <c r="N75" s="117">
        <f t="shared" si="7"/>
        <v>0</v>
      </c>
      <c r="O75" s="117">
        <f t="shared" si="8"/>
        <v>398203</v>
      </c>
      <c r="P75" s="117">
        <f t="shared" si="9"/>
        <v>398203</v>
      </c>
    </row>
    <row r="76" spans="1:16">
      <c r="A76" s="18">
        <v>68</v>
      </c>
      <c r="B76" s="19">
        <v>8</v>
      </c>
      <c r="C76" s="18" t="s">
        <v>141</v>
      </c>
      <c r="D76" s="20">
        <v>10671</v>
      </c>
      <c r="E76" s="18" t="s">
        <v>142</v>
      </c>
      <c r="F76" s="18" t="s">
        <v>9</v>
      </c>
      <c r="G76" s="112">
        <f>_xlfn.IFNA(VLOOKUP($D76,'B1.ข้อมูลประกอบการปรับเกลี่ย'!$D$32:$T$119,15,0),0)</f>
        <v>2185200</v>
      </c>
      <c r="H76" s="112">
        <f>_xlfn.IFNA(VLOOKUP($D76,'B1.ข้อมูลประกอบการปรับเกลี่ย'!$D$32:$T$119,16,0),0)</f>
        <v>4702407</v>
      </c>
      <c r="I76" s="112">
        <f>_xlfn.IFNA(VLOOKUP($D76,'B1.ข้อมูลประกอบการปรับเกลี่ย'!$D$32:$T$119,17,0),0)</f>
        <v>6887607</v>
      </c>
      <c r="J76" s="18"/>
      <c r="K76" s="18"/>
      <c r="L76" s="21">
        <f t="shared" si="5"/>
        <v>0</v>
      </c>
      <c r="M76" s="18" t="str">
        <f t="shared" si="6"/>
        <v>ถูกต้อง</v>
      </c>
      <c r="N76" s="117">
        <f t="shared" si="7"/>
        <v>2185200</v>
      </c>
      <c r="O76" s="117">
        <f t="shared" si="8"/>
        <v>4702407</v>
      </c>
      <c r="P76" s="117">
        <f t="shared" si="9"/>
        <v>6887607</v>
      </c>
    </row>
    <row r="77" spans="1:16">
      <c r="A77" s="18">
        <v>69</v>
      </c>
      <c r="B77" s="19">
        <v>8</v>
      </c>
      <c r="C77" s="18" t="s">
        <v>141</v>
      </c>
      <c r="D77" s="20">
        <v>11015</v>
      </c>
      <c r="E77" s="18" t="s">
        <v>143</v>
      </c>
      <c r="F77" s="18" t="s">
        <v>1103</v>
      </c>
      <c r="G77" s="112">
        <f>_xlfn.IFNA(VLOOKUP($D77,'B1.ข้อมูลประกอบการปรับเกลี่ย'!$D$32:$T$119,15,0),0)</f>
        <v>916400</v>
      </c>
      <c r="H77" s="112">
        <f>_xlfn.IFNA(VLOOKUP($D77,'B1.ข้อมูลประกอบการปรับเกลี่ย'!$D$32:$T$119,16,0),0)</f>
        <v>1162733</v>
      </c>
      <c r="I77" s="112">
        <f>_xlfn.IFNA(VLOOKUP($D77,'B1.ข้อมูลประกอบการปรับเกลี่ย'!$D$32:$T$119,17,0),0)</f>
        <v>2079133</v>
      </c>
      <c r="J77" s="18"/>
      <c r="K77" s="18"/>
      <c r="L77" s="21">
        <f t="shared" si="5"/>
        <v>0</v>
      </c>
      <c r="M77" s="18" t="str">
        <f t="shared" si="6"/>
        <v>ถูกต้อง</v>
      </c>
      <c r="N77" s="117">
        <f t="shared" si="7"/>
        <v>916400</v>
      </c>
      <c r="O77" s="117">
        <f t="shared" si="8"/>
        <v>1162733</v>
      </c>
      <c r="P77" s="117">
        <f t="shared" si="9"/>
        <v>2079133</v>
      </c>
    </row>
    <row r="78" spans="1:16">
      <c r="A78" s="18">
        <v>70</v>
      </c>
      <c r="B78" s="19">
        <v>8</v>
      </c>
      <c r="C78" s="18" t="s">
        <v>141</v>
      </c>
      <c r="D78" s="20">
        <v>11023</v>
      </c>
      <c r="E78" s="18" t="s">
        <v>144</v>
      </c>
      <c r="F78" s="18" t="s">
        <v>11</v>
      </c>
      <c r="G78" s="112">
        <f>_xlfn.IFNA(VLOOKUP($D78,'B1.ข้อมูลประกอบการปรับเกลี่ย'!$D$32:$T$119,15,0),0)</f>
        <v>946400</v>
      </c>
      <c r="H78" s="112">
        <f>_xlfn.IFNA(VLOOKUP($D78,'B1.ข้อมูลประกอบการปรับเกลี่ย'!$D$32:$T$119,16,0),0)</f>
        <v>729920</v>
      </c>
      <c r="I78" s="112">
        <f>_xlfn.IFNA(VLOOKUP($D78,'B1.ข้อมูลประกอบการปรับเกลี่ย'!$D$32:$T$119,17,0),0)</f>
        <v>1676320</v>
      </c>
      <c r="J78" s="18"/>
      <c r="K78" s="18"/>
      <c r="L78" s="21">
        <f t="shared" si="5"/>
        <v>0</v>
      </c>
      <c r="M78" s="18" t="str">
        <f t="shared" si="6"/>
        <v>ถูกต้อง</v>
      </c>
      <c r="N78" s="117">
        <f t="shared" si="7"/>
        <v>946400</v>
      </c>
      <c r="O78" s="117">
        <f t="shared" si="8"/>
        <v>729920</v>
      </c>
      <c r="P78" s="117">
        <f t="shared" si="9"/>
        <v>1676320</v>
      </c>
    </row>
    <row r="79" spans="1:16">
      <c r="A79" s="18">
        <v>71</v>
      </c>
      <c r="B79" s="19">
        <v>8</v>
      </c>
      <c r="C79" s="18" t="s">
        <v>141</v>
      </c>
      <c r="D79" s="20">
        <v>11025</v>
      </c>
      <c r="E79" s="18" t="s">
        <v>145</v>
      </c>
      <c r="F79" s="18" t="s">
        <v>11</v>
      </c>
      <c r="G79" s="112">
        <f>_xlfn.IFNA(VLOOKUP($D79,'B1.ข้อมูลประกอบการปรับเกลี่ย'!$D$32:$T$119,15,0),0)</f>
        <v>719600</v>
      </c>
      <c r="H79" s="112">
        <f>_xlfn.IFNA(VLOOKUP($D79,'B1.ข้อมูลประกอบการปรับเกลี่ย'!$D$32:$T$119,16,0),0)</f>
        <v>617792</v>
      </c>
      <c r="I79" s="112">
        <f>_xlfn.IFNA(VLOOKUP($D79,'B1.ข้อมูลประกอบการปรับเกลี่ย'!$D$32:$T$119,17,0),0)</f>
        <v>1337392</v>
      </c>
      <c r="J79" s="18"/>
      <c r="K79" s="18"/>
      <c r="L79" s="21">
        <f t="shared" si="5"/>
        <v>0</v>
      </c>
      <c r="M79" s="18" t="str">
        <f t="shared" si="6"/>
        <v>ถูกต้อง</v>
      </c>
      <c r="N79" s="117">
        <f t="shared" si="7"/>
        <v>719600</v>
      </c>
      <c r="O79" s="117">
        <f t="shared" si="8"/>
        <v>617792</v>
      </c>
      <c r="P79" s="117">
        <f t="shared" si="9"/>
        <v>1337392</v>
      </c>
    </row>
    <row r="80" spans="1:16">
      <c r="A80" s="18">
        <v>72</v>
      </c>
      <c r="B80" s="19">
        <v>8</v>
      </c>
      <c r="C80" s="18" t="s">
        <v>141</v>
      </c>
      <c r="D80" s="20">
        <v>11446</v>
      </c>
      <c r="E80" s="18" t="s">
        <v>146</v>
      </c>
      <c r="F80" s="18" t="s">
        <v>11</v>
      </c>
      <c r="G80" s="112">
        <f>_xlfn.IFNA(VLOOKUP($D80,'B1.ข้อมูลประกอบการปรับเกลี่ย'!$D$32:$T$119,15,0),0)</f>
        <v>831200</v>
      </c>
      <c r="H80" s="112">
        <f>_xlfn.IFNA(VLOOKUP($D80,'B1.ข้อมูลประกอบการปรับเกลี่ย'!$D$32:$T$119,16,0),0)</f>
        <v>739020.99999999988</v>
      </c>
      <c r="I80" s="112">
        <f>_xlfn.IFNA(VLOOKUP($D80,'B1.ข้อมูลประกอบการปรับเกลี่ย'!$D$32:$T$119,17,0),0)</f>
        <v>1570221</v>
      </c>
      <c r="J80" s="18"/>
      <c r="K80" s="18"/>
      <c r="L80" s="21">
        <f t="shared" si="5"/>
        <v>0</v>
      </c>
      <c r="M80" s="18" t="str">
        <f t="shared" si="6"/>
        <v>ถูกต้อง</v>
      </c>
      <c r="N80" s="117">
        <f t="shared" si="7"/>
        <v>831200</v>
      </c>
      <c r="O80" s="117">
        <f t="shared" si="8"/>
        <v>739020.99999999988</v>
      </c>
      <c r="P80" s="117">
        <f t="shared" si="9"/>
        <v>1570221</v>
      </c>
    </row>
    <row r="81" spans="1:16">
      <c r="A81" s="18">
        <v>73</v>
      </c>
      <c r="B81" s="19">
        <v>8</v>
      </c>
      <c r="C81" s="18" t="s">
        <v>141</v>
      </c>
      <c r="D81" s="20">
        <v>11018</v>
      </c>
      <c r="E81" s="18" t="s">
        <v>147</v>
      </c>
      <c r="F81" s="18" t="s">
        <v>10</v>
      </c>
      <c r="G81" s="112">
        <f>_xlfn.IFNA(VLOOKUP($D81,'B1.ข้อมูลประกอบการปรับเกลี่ย'!$D$32:$T$119,15,0),0)</f>
        <v>903600</v>
      </c>
      <c r="H81" s="112">
        <f>_xlfn.IFNA(VLOOKUP($D81,'B1.ข้อมูลประกอบการปรับเกลี่ย'!$D$32:$T$119,16,0),0)</f>
        <v>730919</v>
      </c>
      <c r="I81" s="112">
        <f>_xlfn.IFNA(VLOOKUP($D81,'B1.ข้อมูลประกอบการปรับเกลี่ย'!$D$32:$T$119,17,0),0)</f>
        <v>1634519</v>
      </c>
      <c r="J81" s="18"/>
      <c r="K81" s="18"/>
      <c r="L81" s="21">
        <f t="shared" si="5"/>
        <v>0</v>
      </c>
      <c r="M81" s="18" t="str">
        <f t="shared" si="6"/>
        <v>ถูกต้อง</v>
      </c>
      <c r="N81" s="117">
        <f t="shared" si="7"/>
        <v>903600</v>
      </c>
      <c r="O81" s="117">
        <f t="shared" si="8"/>
        <v>730919</v>
      </c>
      <c r="P81" s="117">
        <f t="shared" si="9"/>
        <v>1634519</v>
      </c>
    </row>
    <row r="82" spans="1:16">
      <c r="A82" s="18">
        <v>74</v>
      </c>
      <c r="B82" s="19">
        <v>8</v>
      </c>
      <c r="C82" s="18" t="s">
        <v>141</v>
      </c>
      <c r="D82" s="20">
        <v>11013</v>
      </c>
      <c r="E82" s="18" t="s">
        <v>148</v>
      </c>
      <c r="F82" s="18" t="s">
        <v>11</v>
      </c>
      <c r="G82" s="112">
        <f>_xlfn.IFNA(VLOOKUP($D82,'B1.ข้อมูลประกอบการปรับเกลี่ย'!$D$32:$T$119,15,0),0)</f>
        <v>622400</v>
      </c>
      <c r="H82" s="112">
        <f>_xlfn.IFNA(VLOOKUP($D82,'B1.ข้อมูลประกอบการปรับเกลี่ย'!$D$32:$T$119,16,0),0)</f>
        <v>302210</v>
      </c>
      <c r="I82" s="112">
        <f>_xlfn.IFNA(VLOOKUP($D82,'B1.ข้อมูลประกอบการปรับเกลี่ย'!$D$32:$T$119,17,0),0)</f>
        <v>924610</v>
      </c>
      <c r="J82" s="18"/>
      <c r="K82" s="18"/>
      <c r="L82" s="21">
        <f t="shared" si="5"/>
        <v>0</v>
      </c>
      <c r="M82" s="18" t="str">
        <f t="shared" si="6"/>
        <v>ถูกต้อง</v>
      </c>
      <c r="N82" s="117">
        <f t="shared" si="7"/>
        <v>622400</v>
      </c>
      <c r="O82" s="117">
        <f t="shared" si="8"/>
        <v>302210</v>
      </c>
      <c r="P82" s="117">
        <f t="shared" si="9"/>
        <v>924610</v>
      </c>
    </row>
    <row r="83" spans="1:16">
      <c r="A83" s="18">
        <v>75</v>
      </c>
      <c r="B83" s="19">
        <v>8</v>
      </c>
      <c r="C83" s="18" t="s">
        <v>141</v>
      </c>
      <c r="D83" s="20">
        <v>11020</v>
      </c>
      <c r="E83" s="18" t="s">
        <v>149</v>
      </c>
      <c r="F83" s="18" t="s">
        <v>13</v>
      </c>
      <c r="G83" s="112">
        <f>_xlfn.IFNA(VLOOKUP($D83,'B1.ข้อมูลประกอบการปรับเกลี่ย'!$D$32:$T$119,15,0),0)</f>
        <v>210000</v>
      </c>
      <c r="H83" s="112">
        <f>_xlfn.IFNA(VLOOKUP($D83,'B1.ข้อมูลประกอบการปรับเกลี่ย'!$D$32:$T$119,16,0),0)</f>
        <v>237875</v>
      </c>
      <c r="I83" s="112">
        <f>_xlfn.IFNA(VLOOKUP($D83,'B1.ข้อมูลประกอบการปรับเกลี่ย'!$D$32:$T$119,17,0),0)</f>
        <v>447875</v>
      </c>
      <c r="J83" s="18"/>
      <c r="K83" s="18"/>
      <c r="L83" s="21">
        <f t="shared" si="5"/>
        <v>0</v>
      </c>
      <c r="M83" s="18" t="str">
        <f t="shared" si="6"/>
        <v>ถูกต้อง</v>
      </c>
      <c r="N83" s="117">
        <f t="shared" si="7"/>
        <v>210000</v>
      </c>
      <c r="O83" s="117">
        <f t="shared" si="8"/>
        <v>237875</v>
      </c>
      <c r="P83" s="117">
        <f t="shared" si="9"/>
        <v>447875</v>
      </c>
    </row>
    <row r="84" spans="1:16">
      <c r="A84" s="18">
        <v>76</v>
      </c>
      <c r="B84" s="19">
        <v>8</v>
      </c>
      <c r="C84" s="18" t="s">
        <v>141</v>
      </c>
      <c r="D84" s="20">
        <v>11019</v>
      </c>
      <c r="E84" s="18" t="s">
        <v>150</v>
      </c>
      <c r="F84" s="18" t="s">
        <v>13</v>
      </c>
      <c r="G84" s="112">
        <f>_xlfn.IFNA(VLOOKUP($D84,'B1.ข้อมูลประกอบการปรับเกลี่ย'!$D$32:$T$119,15,0),0)</f>
        <v>271600</v>
      </c>
      <c r="H84" s="112">
        <f>_xlfn.IFNA(VLOOKUP($D84,'B1.ข้อมูลประกอบการปรับเกลี่ย'!$D$32:$T$119,16,0),0)</f>
        <v>245230</v>
      </c>
      <c r="I84" s="112">
        <f>_xlfn.IFNA(VLOOKUP($D84,'B1.ข้อมูลประกอบการปรับเกลี่ย'!$D$32:$T$119,17,0),0)</f>
        <v>516830</v>
      </c>
      <c r="J84" s="18"/>
      <c r="K84" s="18"/>
      <c r="L84" s="21">
        <f t="shared" si="5"/>
        <v>0</v>
      </c>
      <c r="M84" s="18" t="str">
        <f t="shared" si="6"/>
        <v>ถูกต้อง</v>
      </c>
      <c r="N84" s="117">
        <f t="shared" si="7"/>
        <v>271600</v>
      </c>
      <c r="O84" s="117">
        <f t="shared" si="8"/>
        <v>245230</v>
      </c>
      <c r="P84" s="117">
        <f t="shared" si="9"/>
        <v>516830</v>
      </c>
    </row>
    <row r="85" spans="1:16">
      <c r="A85" s="18">
        <v>77</v>
      </c>
      <c r="B85" s="19">
        <v>8</v>
      </c>
      <c r="C85" s="18" t="s">
        <v>141</v>
      </c>
      <c r="D85" s="20">
        <v>11028</v>
      </c>
      <c r="E85" s="18" t="s">
        <v>151</v>
      </c>
      <c r="F85" s="18" t="s">
        <v>12</v>
      </c>
      <c r="G85" s="112">
        <f>_xlfn.IFNA(VLOOKUP($D85,'B1.ข้อมูลประกอบการปรับเกลี่ย'!$D$32:$T$119,15,0),0)</f>
        <v>445200</v>
      </c>
      <c r="H85" s="112">
        <f>_xlfn.IFNA(VLOOKUP($D85,'B1.ข้อมูลประกอบการปรับเกลี่ย'!$D$32:$T$119,16,0),0)</f>
        <v>216058.99999999994</v>
      </c>
      <c r="I85" s="112">
        <f>_xlfn.IFNA(VLOOKUP($D85,'B1.ข้อมูลประกอบการปรับเกลี่ย'!$D$32:$T$119,17,0),0)</f>
        <v>661259</v>
      </c>
      <c r="J85" s="18"/>
      <c r="K85" s="18"/>
      <c r="L85" s="21">
        <f t="shared" si="5"/>
        <v>0</v>
      </c>
      <c r="M85" s="18" t="str">
        <f t="shared" si="6"/>
        <v>ถูกต้อง</v>
      </c>
      <c r="N85" s="117">
        <f t="shared" si="7"/>
        <v>445200</v>
      </c>
      <c r="O85" s="117">
        <f t="shared" si="8"/>
        <v>216058.99999999994</v>
      </c>
      <c r="P85" s="117">
        <f t="shared" si="9"/>
        <v>661259</v>
      </c>
    </row>
    <row r="86" spans="1:16">
      <c r="A86" s="18">
        <v>78</v>
      </c>
      <c r="B86" s="19">
        <v>8</v>
      </c>
      <c r="C86" s="18" t="s">
        <v>141</v>
      </c>
      <c r="D86" s="20">
        <v>11024</v>
      </c>
      <c r="E86" s="18" t="s">
        <v>152</v>
      </c>
      <c r="F86" s="18" t="s">
        <v>12</v>
      </c>
      <c r="G86" s="112">
        <f>_xlfn.IFNA(VLOOKUP($D86,'B1.ข้อมูลประกอบการปรับเกลี่ย'!$D$32:$T$119,15,0),0)</f>
        <v>477200</v>
      </c>
      <c r="H86" s="112">
        <f>_xlfn.IFNA(VLOOKUP($D86,'B1.ข้อมูลประกอบการปรับเกลี่ย'!$D$32:$T$119,16,0),0)</f>
        <v>507447</v>
      </c>
      <c r="I86" s="112">
        <f>_xlfn.IFNA(VLOOKUP($D86,'B1.ข้อมูลประกอบการปรับเกลี่ย'!$D$32:$T$119,17,0),0)</f>
        <v>984647</v>
      </c>
      <c r="J86" s="18"/>
      <c r="K86" s="18"/>
      <c r="L86" s="21">
        <f t="shared" si="5"/>
        <v>0</v>
      </c>
      <c r="M86" s="18" t="str">
        <f t="shared" si="6"/>
        <v>ถูกต้อง</v>
      </c>
      <c r="N86" s="117">
        <f t="shared" si="7"/>
        <v>477200</v>
      </c>
      <c r="O86" s="117">
        <f t="shared" si="8"/>
        <v>507447</v>
      </c>
      <c r="P86" s="117">
        <f t="shared" si="9"/>
        <v>984647</v>
      </c>
    </row>
    <row r="87" spans="1:16">
      <c r="A87" s="18">
        <v>79</v>
      </c>
      <c r="B87" s="19">
        <v>8</v>
      </c>
      <c r="C87" s="18" t="s">
        <v>141</v>
      </c>
      <c r="D87" s="20">
        <v>11017</v>
      </c>
      <c r="E87" s="18" t="s">
        <v>153</v>
      </c>
      <c r="F87" s="18" t="s">
        <v>13</v>
      </c>
      <c r="G87" s="112">
        <f>_xlfn.IFNA(VLOOKUP($D87,'B1.ข้อมูลประกอบการปรับเกลี่ย'!$D$32:$T$119,15,0),0)</f>
        <v>453200</v>
      </c>
      <c r="H87" s="112">
        <f>_xlfn.IFNA(VLOOKUP($D87,'B1.ข้อมูลประกอบการปรับเกลี่ย'!$D$32:$T$119,16,0),0)</f>
        <v>344117</v>
      </c>
      <c r="I87" s="112">
        <f>_xlfn.IFNA(VLOOKUP($D87,'B1.ข้อมูลประกอบการปรับเกลี่ย'!$D$32:$T$119,17,0),0)</f>
        <v>797317</v>
      </c>
      <c r="J87" s="18"/>
      <c r="K87" s="18"/>
      <c r="L87" s="21">
        <f t="shared" si="5"/>
        <v>0</v>
      </c>
      <c r="M87" s="18" t="str">
        <f t="shared" si="6"/>
        <v>ถูกต้อง</v>
      </c>
      <c r="N87" s="117">
        <f t="shared" si="7"/>
        <v>453200</v>
      </c>
      <c r="O87" s="117">
        <f t="shared" si="8"/>
        <v>344117</v>
      </c>
      <c r="P87" s="117">
        <f t="shared" si="9"/>
        <v>797317</v>
      </c>
    </row>
    <row r="88" spans="1:16">
      <c r="A88" s="18">
        <v>80</v>
      </c>
      <c r="B88" s="19">
        <v>8</v>
      </c>
      <c r="C88" s="18" t="s">
        <v>141</v>
      </c>
      <c r="D88" s="20">
        <v>11029</v>
      </c>
      <c r="E88" s="18" t="s">
        <v>154</v>
      </c>
      <c r="F88" s="18" t="s">
        <v>13</v>
      </c>
      <c r="G88" s="112">
        <f>_xlfn.IFNA(VLOOKUP($D88,'B1.ข้อมูลประกอบการปรับเกลี่ย'!$D$32:$T$119,15,0),0)</f>
        <v>204800</v>
      </c>
      <c r="H88" s="112">
        <f>_xlfn.IFNA(VLOOKUP($D88,'B1.ข้อมูลประกอบการปรับเกลี่ย'!$D$32:$T$119,16,0),0)</f>
        <v>221370</v>
      </c>
      <c r="I88" s="112">
        <f>_xlfn.IFNA(VLOOKUP($D88,'B1.ข้อมูลประกอบการปรับเกลี่ย'!$D$32:$T$119,17,0),0)</f>
        <v>426170</v>
      </c>
      <c r="J88" s="18"/>
      <c r="K88" s="18"/>
      <c r="L88" s="21">
        <f t="shared" si="5"/>
        <v>0</v>
      </c>
      <c r="M88" s="18" t="str">
        <f t="shared" si="6"/>
        <v>ถูกต้อง</v>
      </c>
      <c r="N88" s="117">
        <f t="shared" si="7"/>
        <v>204800</v>
      </c>
      <c r="O88" s="117">
        <f t="shared" si="8"/>
        <v>221370</v>
      </c>
      <c r="P88" s="117">
        <f t="shared" si="9"/>
        <v>426170</v>
      </c>
    </row>
    <row r="89" spans="1:16">
      <c r="A89" s="18">
        <v>81</v>
      </c>
      <c r="B89" s="19">
        <v>8</v>
      </c>
      <c r="C89" s="18" t="s">
        <v>141</v>
      </c>
      <c r="D89" s="20">
        <v>11022</v>
      </c>
      <c r="E89" s="18" t="s">
        <v>155</v>
      </c>
      <c r="F89" s="18" t="s">
        <v>13</v>
      </c>
      <c r="G89" s="112">
        <f>_xlfn.IFNA(VLOOKUP($D89,'B1.ข้อมูลประกอบการปรับเกลี่ย'!$D$32:$T$119,15,0),0)</f>
        <v>412000</v>
      </c>
      <c r="H89" s="112">
        <f>_xlfn.IFNA(VLOOKUP($D89,'B1.ข้อมูลประกอบการปรับเกลี่ย'!$D$32:$T$119,16,0),0)</f>
        <v>360074</v>
      </c>
      <c r="I89" s="112">
        <f>_xlfn.IFNA(VLOOKUP($D89,'B1.ข้อมูลประกอบการปรับเกลี่ย'!$D$32:$T$119,17,0),0)</f>
        <v>772074</v>
      </c>
      <c r="J89" s="18"/>
      <c r="K89" s="18"/>
      <c r="L89" s="21">
        <f t="shared" si="5"/>
        <v>0</v>
      </c>
      <c r="M89" s="18" t="str">
        <f t="shared" si="6"/>
        <v>ถูกต้อง</v>
      </c>
      <c r="N89" s="117">
        <f t="shared" si="7"/>
        <v>412000</v>
      </c>
      <c r="O89" s="117">
        <f t="shared" si="8"/>
        <v>360074</v>
      </c>
      <c r="P89" s="117">
        <f t="shared" si="9"/>
        <v>772074</v>
      </c>
    </row>
    <row r="90" spans="1:16">
      <c r="A90" s="18">
        <v>82</v>
      </c>
      <c r="B90" s="19">
        <v>8</v>
      </c>
      <c r="C90" s="18" t="s">
        <v>141</v>
      </c>
      <c r="D90" s="20">
        <v>11021</v>
      </c>
      <c r="E90" s="18" t="s">
        <v>156</v>
      </c>
      <c r="F90" s="18" t="s">
        <v>13</v>
      </c>
      <c r="G90" s="112">
        <f>_xlfn.IFNA(VLOOKUP($D90,'B1.ข้อมูลประกอบการปรับเกลี่ย'!$D$32:$T$119,15,0),0)</f>
        <v>501600</v>
      </c>
      <c r="H90" s="112">
        <f>_xlfn.IFNA(VLOOKUP($D90,'B1.ข้อมูลประกอบการปรับเกลี่ย'!$D$32:$T$119,16,0),0)</f>
        <v>237608</v>
      </c>
      <c r="I90" s="112">
        <f>_xlfn.IFNA(VLOOKUP($D90,'B1.ข้อมูลประกอบการปรับเกลี่ย'!$D$32:$T$119,17,0),0)</f>
        <v>739208</v>
      </c>
      <c r="J90" s="18"/>
      <c r="K90" s="18"/>
      <c r="L90" s="21">
        <f t="shared" si="5"/>
        <v>0</v>
      </c>
      <c r="M90" s="18" t="str">
        <f t="shared" si="6"/>
        <v>ถูกต้อง</v>
      </c>
      <c r="N90" s="117">
        <f t="shared" si="7"/>
        <v>501600</v>
      </c>
      <c r="O90" s="117">
        <f t="shared" si="8"/>
        <v>237608</v>
      </c>
      <c r="P90" s="117">
        <f t="shared" si="9"/>
        <v>739208</v>
      </c>
    </row>
    <row r="91" spans="1:16">
      <c r="A91" s="18">
        <v>83</v>
      </c>
      <c r="B91" s="19">
        <v>8</v>
      </c>
      <c r="C91" s="18" t="s">
        <v>141</v>
      </c>
      <c r="D91" s="20">
        <v>11026</v>
      </c>
      <c r="E91" s="18" t="s">
        <v>157</v>
      </c>
      <c r="F91" s="18" t="s">
        <v>13</v>
      </c>
      <c r="G91" s="112">
        <f>_xlfn.IFNA(VLOOKUP($D91,'B1.ข้อมูลประกอบการปรับเกลี่ย'!$D$32:$T$119,15,0),0)</f>
        <v>233600</v>
      </c>
      <c r="H91" s="112">
        <f>_xlfn.IFNA(VLOOKUP($D91,'B1.ข้อมูลประกอบการปรับเกลี่ย'!$D$32:$T$119,16,0),0)</f>
        <v>212181</v>
      </c>
      <c r="I91" s="112">
        <f>_xlfn.IFNA(VLOOKUP($D91,'B1.ข้อมูลประกอบการปรับเกลี่ย'!$D$32:$T$119,17,0),0)</f>
        <v>445781</v>
      </c>
      <c r="J91" s="18"/>
      <c r="K91" s="18"/>
      <c r="L91" s="21">
        <f t="shared" ref="L91:L96" si="10">ROUND(J91+K91,0)</f>
        <v>0</v>
      </c>
      <c r="M91" s="18" t="str">
        <f t="shared" ref="M91:M96" si="11">IF(OR(J91+K91&gt;L91,J91+K91&lt;L91),"[1]หรือ[2]ทศนิยมไม่เท่ากับ0ให้ปรับตัวเลขรวมให้เท่าช่องรวม","ถูกต้อง")</f>
        <v>ถูกต้อง</v>
      </c>
      <c r="N91" s="117">
        <f t="shared" si="7"/>
        <v>233600</v>
      </c>
      <c r="O91" s="117">
        <f t="shared" si="8"/>
        <v>212181</v>
      </c>
      <c r="P91" s="117">
        <f t="shared" si="9"/>
        <v>445781</v>
      </c>
    </row>
    <row r="92" spans="1:16">
      <c r="A92" s="18">
        <v>84</v>
      </c>
      <c r="B92" s="19">
        <v>8</v>
      </c>
      <c r="C92" s="18" t="s">
        <v>141</v>
      </c>
      <c r="D92" s="20">
        <v>11014</v>
      </c>
      <c r="E92" s="18" t="s">
        <v>158</v>
      </c>
      <c r="F92" s="18" t="s">
        <v>11</v>
      </c>
      <c r="G92" s="112">
        <f>_xlfn.IFNA(VLOOKUP($D92,'B1.ข้อมูลประกอบการปรับเกลี่ย'!$D$32:$T$119,15,0),0)</f>
        <v>654400</v>
      </c>
      <c r="H92" s="112">
        <f>_xlfn.IFNA(VLOOKUP($D92,'B1.ข้อมูลประกอบการปรับเกลี่ย'!$D$32:$T$119,16,0),0)</f>
        <v>336966</v>
      </c>
      <c r="I92" s="112">
        <f>_xlfn.IFNA(VLOOKUP($D92,'B1.ข้อมูลประกอบการปรับเกลี่ย'!$D$32:$T$119,17,0),0)</f>
        <v>991366</v>
      </c>
      <c r="J92" s="18"/>
      <c r="K92" s="18"/>
      <c r="L92" s="21">
        <f t="shared" si="10"/>
        <v>0</v>
      </c>
      <c r="M92" s="18" t="str">
        <f t="shared" si="11"/>
        <v>ถูกต้อง</v>
      </c>
      <c r="N92" s="117">
        <f t="shared" ref="N92:N96" si="12">G92+J92</f>
        <v>654400</v>
      </c>
      <c r="O92" s="117">
        <f t="shared" ref="O92:O96" si="13">H92+K92</f>
        <v>336966</v>
      </c>
      <c r="P92" s="117">
        <f t="shared" ref="P92:P96" si="14">I92+L92</f>
        <v>991366</v>
      </c>
    </row>
    <row r="93" spans="1:16">
      <c r="A93" s="18">
        <v>85</v>
      </c>
      <c r="B93" s="19">
        <v>8</v>
      </c>
      <c r="C93" s="18" t="s">
        <v>141</v>
      </c>
      <c r="D93" s="20">
        <v>11027</v>
      </c>
      <c r="E93" s="18" t="s">
        <v>159</v>
      </c>
      <c r="F93" s="18" t="s">
        <v>13</v>
      </c>
      <c r="G93" s="112">
        <f>_xlfn.IFNA(VLOOKUP($D93,'B1.ข้อมูลประกอบการปรับเกลี่ย'!$D$32:$T$119,15,0),0)</f>
        <v>238400</v>
      </c>
      <c r="H93" s="112">
        <f>_xlfn.IFNA(VLOOKUP($D93,'B1.ข้อมูลประกอบการปรับเกลี่ย'!$D$32:$T$119,16,0),0)</f>
        <v>235144</v>
      </c>
      <c r="I93" s="112">
        <f>_xlfn.IFNA(VLOOKUP($D93,'B1.ข้อมูลประกอบการปรับเกลี่ย'!$D$32:$T$119,17,0),0)</f>
        <v>473544</v>
      </c>
      <c r="J93" s="18"/>
      <c r="K93" s="18"/>
      <c r="L93" s="21">
        <f t="shared" si="10"/>
        <v>0</v>
      </c>
      <c r="M93" s="18" t="str">
        <f t="shared" si="11"/>
        <v>ถูกต้อง</v>
      </c>
      <c r="N93" s="117">
        <f t="shared" si="12"/>
        <v>238400</v>
      </c>
      <c r="O93" s="117">
        <f t="shared" si="13"/>
        <v>235144</v>
      </c>
      <c r="P93" s="117">
        <f t="shared" si="14"/>
        <v>473544</v>
      </c>
    </row>
    <row r="94" spans="1:16">
      <c r="A94" s="18">
        <v>86</v>
      </c>
      <c r="B94" s="19">
        <v>8</v>
      </c>
      <c r="C94" s="18" t="s">
        <v>141</v>
      </c>
      <c r="D94" s="20">
        <v>25058</v>
      </c>
      <c r="E94" s="18" t="s">
        <v>160</v>
      </c>
      <c r="F94" s="18" t="s">
        <v>13</v>
      </c>
      <c r="G94" s="112">
        <f>_xlfn.IFNA(VLOOKUP($D94,'B1.ข้อมูลประกอบการปรับเกลี่ย'!$D$32:$T$119,15,0),0)</f>
        <v>235200</v>
      </c>
      <c r="H94" s="112">
        <f>_xlfn.IFNA(VLOOKUP($D94,'B1.ข้อมูลประกอบการปรับเกลี่ย'!$D$32:$T$119,16,0),0)</f>
        <v>150796</v>
      </c>
      <c r="I94" s="112">
        <f>_xlfn.IFNA(VLOOKUP($D94,'B1.ข้อมูลประกอบการปรับเกลี่ย'!$D$32:$T$119,17,0),0)</f>
        <v>385996</v>
      </c>
      <c r="J94" s="18"/>
      <c r="K94" s="18"/>
      <c r="L94" s="21">
        <f t="shared" si="10"/>
        <v>0</v>
      </c>
      <c r="M94" s="18" t="str">
        <f t="shared" si="11"/>
        <v>ถูกต้อง</v>
      </c>
      <c r="N94" s="117">
        <f t="shared" si="12"/>
        <v>235200</v>
      </c>
      <c r="O94" s="117">
        <f t="shared" si="13"/>
        <v>150796</v>
      </c>
      <c r="P94" s="117">
        <f t="shared" si="14"/>
        <v>385996</v>
      </c>
    </row>
    <row r="95" spans="1:16">
      <c r="A95" s="18">
        <v>87</v>
      </c>
      <c r="B95" s="19">
        <v>8</v>
      </c>
      <c r="C95" s="18" t="s">
        <v>141</v>
      </c>
      <c r="D95" s="20">
        <v>25059</v>
      </c>
      <c r="E95" s="18" t="s">
        <v>161</v>
      </c>
      <c r="F95" s="18" t="s">
        <v>13</v>
      </c>
      <c r="G95" s="112">
        <f>_xlfn.IFNA(VLOOKUP($D95,'B1.ข้อมูลประกอบการปรับเกลี่ย'!$D$32:$T$119,15,0),0)</f>
        <v>222800</v>
      </c>
      <c r="H95" s="112">
        <f>_xlfn.IFNA(VLOOKUP($D95,'B1.ข้อมูลประกอบการปรับเกลี่ย'!$D$32:$T$119,16,0),0)</f>
        <v>155106</v>
      </c>
      <c r="I95" s="112">
        <f>_xlfn.IFNA(VLOOKUP($D95,'B1.ข้อมูลประกอบการปรับเกลี่ย'!$D$32:$T$119,17,0),0)</f>
        <v>377906</v>
      </c>
      <c r="J95" s="18"/>
      <c r="K95" s="18"/>
      <c r="L95" s="21">
        <f t="shared" si="10"/>
        <v>0</v>
      </c>
      <c r="M95" s="18" t="str">
        <f t="shared" si="11"/>
        <v>ถูกต้อง</v>
      </c>
      <c r="N95" s="117">
        <f t="shared" si="12"/>
        <v>222800</v>
      </c>
      <c r="O95" s="117">
        <f t="shared" si="13"/>
        <v>155106</v>
      </c>
      <c r="P95" s="117">
        <f t="shared" si="14"/>
        <v>377906</v>
      </c>
    </row>
    <row r="96" spans="1:16">
      <c r="A96" s="18">
        <v>88</v>
      </c>
      <c r="B96" s="19">
        <v>8</v>
      </c>
      <c r="C96" s="18" t="s">
        <v>141</v>
      </c>
      <c r="D96" s="20">
        <v>11016</v>
      </c>
      <c r="E96" s="18" t="s">
        <v>162</v>
      </c>
      <c r="F96" s="18" t="s">
        <v>13</v>
      </c>
      <c r="G96" s="112">
        <f>_xlfn.IFNA(VLOOKUP($D96,'B1.ข้อมูลประกอบการปรับเกลี่ย'!$D$32:$T$119,15,0),0)</f>
        <v>47200</v>
      </c>
      <c r="H96" s="112">
        <f>_xlfn.IFNA(VLOOKUP($D96,'B1.ข้อมูลประกอบการปรับเกลี่ย'!$D$32:$T$119,16,0),0)</f>
        <v>95829.999999999985</v>
      </c>
      <c r="I96" s="112">
        <f>_xlfn.IFNA(VLOOKUP($D96,'B1.ข้อมูลประกอบการปรับเกลี่ย'!$D$32:$T$119,17,0),0)</f>
        <v>143030</v>
      </c>
      <c r="J96" s="18"/>
      <c r="K96" s="18"/>
      <c r="L96" s="21">
        <f t="shared" si="10"/>
        <v>0</v>
      </c>
      <c r="M96" s="18" t="str">
        <f t="shared" si="11"/>
        <v>ถูกต้อง</v>
      </c>
      <c r="N96" s="117">
        <f t="shared" si="12"/>
        <v>47200</v>
      </c>
      <c r="O96" s="117">
        <f t="shared" si="13"/>
        <v>95829.999999999985</v>
      </c>
      <c r="P96" s="117">
        <f t="shared" si="14"/>
        <v>143030</v>
      </c>
    </row>
  </sheetData>
  <mergeCells count="15">
    <mergeCell ref="F7:F8"/>
    <mergeCell ref="A7:A8"/>
    <mergeCell ref="B7:B8"/>
    <mergeCell ref="C7:C8"/>
    <mergeCell ref="D7:D8"/>
    <mergeCell ref="E7:E8"/>
    <mergeCell ref="G6:I6"/>
    <mergeCell ref="N6:P6"/>
    <mergeCell ref="N7:N8"/>
    <mergeCell ref="O7:O8"/>
    <mergeCell ref="P7:P8"/>
    <mergeCell ref="J6:L6"/>
    <mergeCell ref="J7:J8"/>
    <mergeCell ref="K7:K8"/>
    <mergeCell ref="L7:L8"/>
  </mergeCells>
  <phoneticPr fontId="32" type="noConversion"/>
  <conditionalFormatting sqref="L2">
    <cfRule type="cellIs" dxfId="4" priority="1" operator="equal">
      <formula>"ผ่าน"</formula>
    </cfRule>
    <cfRule type="cellIs" dxfId="3" priority="2" operator="equal">
      <formula>"ไม่ผ่าน"</formula>
    </cfRule>
    <cfRule type="cellIs" dxfId="2" priority="3" operator="equal">
      <formula>"ไม่ผ่าน"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57E69-4FF5-490A-8117-0583E9937621}">
  <sheetPr>
    <tabColor rgb="FF00FCF6"/>
  </sheetPr>
  <dimension ref="A1:U119"/>
  <sheetViews>
    <sheetView topLeftCell="B1" zoomScale="20" zoomScaleNormal="20" workbookViewId="0">
      <pane xSplit="7" ySplit="31" topLeftCell="J101" activePane="bottomRight" state="frozen"/>
      <selection activeCell="B1" sqref="B1"/>
      <selection pane="topRight" activeCell="I1" sqref="I1"/>
      <selection pane="bottomLeft" activeCell="B32" sqref="B32"/>
      <selection pane="bottomRight" activeCell="R32" sqref="R32:S119"/>
    </sheetView>
  </sheetViews>
  <sheetFormatPr defaultRowHeight="20.5"/>
  <cols>
    <col min="1" max="1" width="39.453125" style="64" customWidth="1"/>
    <col min="2" max="2" width="24.90625" style="64" customWidth="1"/>
    <col min="3" max="3" width="61.54296875" style="64" bestFit="1" customWidth="1"/>
    <col min="4" max="4" width="32.54296875" style="64" customWidth="1"/>
    <col min="5" max="5" width="100.90625" style="64" customWidth="1"/>
    <col min="6" max="6" width="30.1796875" style="64" customWidth="1"/>
    <col min="7" max="7" width="47.36328125" style="65" hidden="1" customWidth="1"/>
    <col min="8" max="8" width="153.90625" style="65" hidden="1" customWidth="1"/>
    <col min="9" max="10" width="51.6328125" style="74" customWidth="1"/>
    <col min="11" max="11" width="82.08984375" style="74" customWidth="1"/>
    <col min="12" max="12" width="64.54296875" style="65" bestFit="1" customWidth="1"/>
    <col min="13" max="14" width="71.1796875" style="65" bestFit="1" customWidth="1"/>
    <col min="15" max="17" width="64.54296875" hidden="1" customWidth="1"/>
    <col min="18" max="18" width="72" customWidth="1"/>
    <col min="19" max="19" width="69.81640625" customWidth="1"/>
    <col min="20" max="20" width="72.36328125" customWidth="1"/>
  </cols>
  <sheetData>
    <row r="1" spans="1:21" ht="93.65" customHeight="1">
      <c r="A1" s="288" t="s">
        <v>2089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</row>
    <row r="2" spans="1:21" s="111" customFormat="1" ht="93.65" hidden="1" customHeight="1">
      <c r="A2" s="107" t="s">
        <v>2114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</row>
    <row r="3" spans="1:21" s="89" customFormat="1" ht="83.5" hidden="1" customHeight="1">
      <c r="A3" s="94" t="s">
        <v>2094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21" s="89" customFormat="1" ht="73.5" hidden="1" customHeight="1">
      <c r="A4" s="92"/>
      <c r="B4" s="95" t="s">
        <v>2095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</row>
    <row r="5" spans="1:21" s="89" customFormat="1" ht="73.5" hidden="1" customHeight="1">
      <c r="A5" s="92"/>
      <c r="B5" s="95" t="s">
        <v>2096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</row>
    <row r="6" spans="1:21" s="89" customFormat="1" ht="73.5" hidden="1" customHeight="1">
      <c r="A6" s="92"/>
      <c r="B6" s="95" t="s">
        <v>2097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</row>
    <row r="7" spans="1:21" s="89" customFormat="1" ht="93.5" hidden="1" customHeight="1">
      <c r="A7" s="85" t="s">
        <v>2110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</row>
    <row r="8" spans="1:21" s="87" customFormat="1" ht="56" hidden="1" customHeight="1">
      <c r="A8" s="86"/>
      <c r="B8" s="86" t="s">
        <v>2111</v>
      </c>
      <c r="C8" s="86"/>
      <c r="D8" s="86"/>
      <c r="E8" s="86"/>
      <c r="F8" s="86"/>
      <c r="G8" s="86"/>
      <c r="H8" s="86"/>
      <c r="I8" s="86"/>
      <c r="J8" s="86"/>
      <c r="K8" s="86"/>
      <c r="L8" s="96"/>
      <c r="M8" s="86"/>
      <c r="N8" s="86"/>
      <c r="O8" s="86"/>
      <c r="P8" s="86"/>
      <c r="Q8" s="86"/>
    </row>
    <row r="9" spans="1:21" s="87" customFormat="1" ht="61.5" hidden="1">
      <c r="A9" s="86"/>
      <c r="B9" s="86" t="s">
        <v>2098</v>
      </c>
      <c r="C9" s="86"/>
      <c r="D9" s="86"/>
      <c r="E9" s="86"/>
      <c r="F9" s="86"/>
      <c r="G9" s="86"/>
      <c r="H9" s="86"/>
      <c r="I9" s="86"/>
      <c r="J9" s="86"/>
      <c r="K9" s="86"/>
      <c r="L9" s="96"/>
      <c r="M9" s="86"/>
      <c r="N9" s="86"/>
      <c r="O9" s="86"/>
      <c r="P9" s="86"/>
      <c r="Q9" s="86"/>
    </row>
    <row r="10" spans="1:21" s="87" customFormat="1" ht="61.5" hidden="1">
      <c r="A10" s="86"/>
      <c r="B10" s="86" t="s">
        <v>2099</v>
      </c>
      <c r="C10" s="86"/>
      <c r="D10" s="86"/>
      <c r="E10" s="86"/>
      <c r="F10" s="86"/>
      <c r="G10" s="86"/>
      <c r="H10" s="86"/>
      <c r="I10" s="86"/>
      <c r="J10" s="86"/>
      <c r="K10" s="86"/>
      <c r="L10" s="96"/>
      <c r="M10" s="86"/>
      <c r="N10" s="86"/>
      <c r="O10" s="86"/>
      <c r="P10" s="86"/>
      <c r="Q10" s="86"/>
    </row>
    <row r="11" spans="1:21" s="87" customFormat="1" ht="61.5" hidden="1">
      <c r="A11" s="86"/>
      <c r="B11" s="86" t="s">
        <v>2112</v>
      </c>
      <c r="C11" s="86"/>
      <c r="D11" s="86"/>
      <c r="E11" s="86"/>
      <c r="F11" s="86"/>
      <c r="G11" s="86"/>
      <c r="H11" s="86"/>
      <c r="I11" s="86"/>
      <c r="J11" s="86"/>
      <c r="K11" s="86"/>
      <c r="L11" s="96"/>
      <c r="M11" s="86"/>
      <c r="N11" s="86"/>
      <c r="O11" s="86"/>
      <c r="P11" s="86"/>
      <c r="Q11" s="86"/>
    </row>
    <row r="12" spans="1:21" s="87" customFormat="1" ht="61.5" hidden="1">
      <c r="A12" s="86"/>
      <c r="B12" s="86" t="s">
        <v>2091</v>
      </c>
      <c r="C12" s="86"/>
      <c r="D12" s="86"/>
      <c r="E12" s="86"/>
      <c r="F12" s="86"/>
      <c r="G12" s="86"/>
      <c r="H12" s="86"/>
      <c r="I12" s="86"/>
      <c r="J12" s="86"/>
      <c r="K12" s="86"/>
      <c r="L12" s="96"/>
      <c r="M12" s="86"/>
      <c r="N12" s="86"/>
      <c r="O12" s="86"/>
      <c r="P12" s="86"/>
      <c r="Q12" s="86"/>
    </row>
    <row r="13" spans="1:21" s="88" customFormat="1" ht="61.5" hidden="1">
      <c r="A13" s="86"/>
      <c r="B13" s="86" t="s">
        <v>2092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</row>
    <row r="14" spans="1:21" s="88" customFormat="1" ht="61.5" hidden="1">
      <c r="A14" s="86"/>
      <c r="B14" s="86" t="s">
        <v>2093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</row>
    <row r="15" spans="1:21" s="88" customFormat="1" ht="61.5" hidden="1">
      <c r="A15" s="86"/>
      <c r="B15" s="86" t="s">
        <v>2113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</row>
    <row r="16" spans="1:21" s="109" customFormat="1" ht="93.65" hidden="1" customHeight="1">
      <c r="A16" s="107" t="s">
        <v>2090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</row>
    <row r="17" spans="1:20" s="91" customFormat="1" ht="93.65" hidden="1" customHeight="1">
      <c r="A17" s="85" t="s">
        <v>2100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</row>
    <row r="18" spans="1:20" s="84" customFormat="1" ht="93.65" hidden="1" customHeight="1">
      <c r="A18" s="85" t="s">
        <v>2103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20" s="84" customFormat="1" ht="93.65" hidden="1" customHeight="1">
      <c r="A19" s="85" t="s">
        <v>2101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20" s="100" customFormat="1" ht="68.5" hidden="1" customHeight="1">
      <c r="A20" s="98"/>
      <c r="B20" s="98" t="s">
        <v>2104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</row>
    <row r="21" spans="1:20" s="100" customFormat="1" ht="68.5" hidden="1" customHeight="1">
      <c r="A21" s="99"/>
      <c r="B21" s="98" t="s">
        <v>2105</v>
      </c>
      <c r="C21" s="99"/>
      <c r="D21" s="99"/>
      <c r="E21" s="99"/>
      <c r="F21" s="99"/>
      <c r="G21" s="99"/>
      <c r="H21" s="99"/>
      <c r="I21" s="101"/>
      <c r="J21" s="101"/>
      <c r="K21" s="101"/>
      <c r="L21" s="99"/>
      <c r="M21" s="99"/>
      <c r="N21" s="99"/>
      <c r="O21" s="99"/>
      <c r="P21" s="99"/>
      <c r="Q21" s="99"/>
    </row>
    <row r="22" spans="1:20" s="105" customFormat="1" ht="68.5" hidden="1" customHeight="1">
      <c r="A22" s="102"/>
      <c r="B22" s="98" t="s">
        <v>2106</v>
      </c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4"/>
      <c r="P22" s="104"/>
      <c r="Q22" s="104"/>
    </row>
    <row r="23" spans="1:20" s="105" customFormat="1" ht="68.5" hidden="1" customHeight="1">
      <c r="A23" s="102"/>
      <c r="B23" s="106" t="s">
        <v>2107</v>
      </c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4"/>
      <c r="P23" s="104"/>
      <c r="Q23" s="104"/>
    </row>
    <row r="24" spans="1:20" s="105" customFormat="1" ht="68.5" hidden="1" customHeight="1">
      <c r="A24" s="102"/>
      <c r="B24" s="106" t="s">
        <v>2108</v>
      </c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4"/>
      <c r="P24" s="104"/>
      <c r="Q24" s="104"/>
    </row>
    <row r="25" spans="1:20" s="105" customFormat="1" ht="68.5" hidden="1" customHeight="1">
      <c r="A25" s="103"/>
      <c r="B25" s="106" t="s">
        <v>2109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</row>
    <row r="26" spans="1:20" ht="121.75" customHeight="1" thickBot="1">
      <c r="A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</row>
    <row r="27" spans="1:20" ht="121.75" customHeight="1" thickBot="1">
      <c r="A27" s="46"/>
      <c r="C27" s="47"/>
      <c r="D27" s="47"/>
      <c r="E27" s="47"/>
      <c r="F27" s="47"/>
      <c r="G27" s="47"/>
      <c r="H27" s="47"/>
      <c r="I27" s="285" t="s">
        <v>2085</v>
      </c>
      <c r="J27" s="286"/>
      <c r="K27" s="287"/>
      <c r="L27" s="285" t="s">
        <v>2086</v>
      </c>
      <c r="M27" s="286"/>
      <c r="N27" s="287"/>
      <c r="O27" s="284" t="s">
        <v>2087</v>
      </c>
      <c r="P27" s="284"/>
      <c r="Q27" s="284"/>
      <c r="R27" s="285" t="s">
        <v>2088</v>
      </c>
      <c r="S27" s="286"/>
      <c r="T27" s="287"/>
    </row>
    <row r="28" spans="1:20" s="51" customFormat="1" ht="110" customHeight="1">
      <c r="A28" s="48"/>
      <c r="B28" s="97" t="s">
        <v>1176</v>
      </c>
      <c r="C28" s="49"/>
      <c r="D28" s="49">
        <v>1</v>
      </c>
      <c r="E28" s="49"/>
      <c r="F28" s="49"/>
      <c r="G28" s="50"/>
      <c r="H28" s="50"/>
      <c r="I28" s="282" t="s">
        <v>2078</v>
      </c>
      <c r="J28" s="283"/>
      <c r="K28" s="283"/>
      <c r="L28" s="289" t="s">
        <v>1145</v>
      </c>
      <c r="M28" s="289"/>
      <c r="N28" s="289"/>
      <c r="O28" s="290" t="s">
        <v>1146</v>
      </c>
      <c r="P28" s="290"/>
      <c r="Q28" s="290"/>
      <c r="R28" s="278" t="s">
        <v>2102</v>
      </c>
      <c r="S28" s="278"/>
      <c r="T28" s="279"/>
    </row>
    <row r="29" spans="1:20" s="51" customFormat="1" ht="64.25" customHeight="1" thickBot="1">
      <c r="A29" s="48"/>
      <c r="B29" s="97" t="s">
        <v>1176</v>
      </c>
      <c r="C29" s="49"/>
      <c r="D29" s="49">
        <v>2</v>
      </c>
      <c r="E29" s="49"/>
      <c r="F29" s="49"/>
      <c r="G29" s="52"/>
      <c r="H29" s="52"/>
      <c r="I29" s="80">
        <f t="shared" ref="I29:T29" si="0">SUM(I32:I119)</f>
        <v>778357200</v>
      </c>
      <c r="J29" s="81">
        <f t="shared" si="0"/>
        <v>609068576.56612015</v>
      </c>
      <c r="K29" s="81">
        <f t="shared" si="0"/>
        <v>1387425776.5661199</v>
      </c>
      <c r="L29" s="81">
        <f t="shared" si="0"/>
        <v>97089000</v>
      </c>
      <c r="M29" s="81">
        <f t="shared" si="0"/>
        <v>135840248</v>
      </c>
      <c r="N29" s="81">
        <f t="shared" si="0"/>
        <v>232929248</v>
      </c>
      <c r="O29" s="81">
        <f t="shared" si="0"/>
        <v>32363000</v>
      </c>
      <c r="P29" s="81">
        <f t="shared" si="0"/>
        <v>45280080</v>
      </c>
      <c r="Q29" s="81">
        <f t="shared" si="0"/>
        <v>77643080</v>
      </c>
      <c r="R29" s="81">
        <f t="shared" si="0"/>
        <v>32069800</v>
      </c>
      <c r="S29" s="81">
        <f t="shared" si="0"/>
        <v>45573280</v>
      </c>
      <c r="T29" s="82">
        <f t="shared" si="0"/>
        <v>77643080</v>
      </c>
    </row>
    <row r="30" spans="1:20" s="51" customFormat="1" ht="132">
      <c r="A30" s="280" t="s">
        <v>3</v>
      </c>
      <c r="B30" s="276" t="s">
        <v>1</v>
      </c>
      <c r="C30" s="276" t="s">
        <v>4</v>
      </c>
      <c r="D30" s="276" t="s">
        <v>5</v>
      </c>
      <c r="E30" s="276" t="s">
        <v>5</v>
      </c>
      <c r="F30" s="276" t="s">
        <v>1147</v>
      </c>
      <c r="G30" s="276" t="s">
        <v>1148</v>
      </c>
      <c r="H30" s="276" t="s">
        <v>1106</v>
      </c>
      <c r="I30" s="75" t="s">
        <v>2079</v>
      </c>
      <c r="J30" s="75" t="s">
        <v>2080</v>
      </c>
      <c r="K30" s="75" t="s">
        <v>2081</v>
      </c>
      <c r="L30" s="76" t="s">
        <v>1149</v>
      </c>
      <c r="M30" s="77" t="s">
        <v>7</v>
      </c>
      <c r="N30" s="77" t="s">
        <v>1150</v>
      </c>
      <c r="O30" s="78" t="s">
        <v>1149</v>
      </c>
      <c r="P30" s="78" t="s">
        <v>7</v>
      </c>
      <c r="Q30" s="78" t="s">
        <v>1150</v>
      </c>
      <c r="R30" s="79" t="s">
        <v>1149</v>
      </c>
      <c r="S30" s="79" t="s">
        <v>7</v>
      </c>
      <c r="T30" s="79" t="s">
        <v>1150</v>
      </c>
    </row>
    <row r="31" spans="1:20" s="51" customFormat="1" ht="77.400000000000006" customHeight="1">
      <c r="A31" s="281"/>
      <c r="B31" s="277"/>
      <c r="C31" s="277"/>
      <c r="D31" s="277"/>
      <c r="E31" s="277"/>
      <c r="F31" s="277"/>
      <c r="G31" s="277"/>
      <c r="H31" s="277"/>
      <c r="I31" s="72" t="s">
        <v>190</v>
      </c>
      <c r="J31" s="72" t="s">
        <v>191</v>
      </c>
      <c r="K31" s="72" t="s">
        <v>1151</v>
      </c>
      <c r="L31" s="53" t="s">
        <v>190</v>
      </c>
      <c r="M31" s="53" t="s">
        <v>191</v>
      </c>
      <c r="N31" s="53" t="s">
        <v>1151</v>
      </c>
      <c r="O31" s="53" t="s">
        <v>1152</v>
      </c>
      <c r="P31" s="53" t="s">
        <v>1153</v>
      </c>
      <c r="Q31" s="53" t="s">
        <v>1154</v>
      </c>
      <c r="R31" s="53" t="s">
        <v>1155</v>
      </c>
      <c r="S31" s="53" t="s">
        <v>1156</v>
      </c>
      <c r="T31" s="53" t="s">
        <v>1157</v>
      </c>
    </row>
    <row r="32" spans="1:20" s="62" customFormat="1" ht="70" customHeight="1">
      <c r="A32" s="54">
        <v>1</v>
      </c>
      <c r="B32" s="55">
        <v>8</v>
      </c>
      <c r="C32" s="56" t="s">
        <v>68</v>
      </c>
      <c r="D32" s="57">
        <v>10711</v>
      </c>
      <c r="E32" s="56" t="s">
        <v>69</v>
      </c>
      <c r="F32" s="54" t="s">
        <v>1159</v>
      </c>
      <c r="G32" s="54">
        <v>2100200151</v>
      </c>
      <c r="H32" s="58" t="s">
        <v>1160</v>
      </c>
      <c r="I32" s="73">
        <v>2775600</v>
      </c>
      <c r="J32" s="73">
        <v>43128519.486415006</v>
      </c>
      <c r="K32" s="73">
        <f t="shared" ref="K32:K51" si="1">I32+J32</f>
        <v>45904119.486415006</v>
      </c>
      <c r="L32" s="59">
        <v>2670000</v>
      </c>
      <c r="M32" s="59">
        <v>4544886</v>
      </c>
      <c r="N32" s="59">
        <v>7214886</v>
      </c>
      <c r="O32" s="60">
        <v>890000</v>
      </c>
      <c r="P32" s="60">
        <v>1514962</v>
      </c>
      <c r="Q32" s="60">
        <v>2404962</v>
      </c>
      <c r="R32" s="61">
        <v>890000</v>
      </c>
      <c r="S32" s="61">
        <v>1514961.9999999998</v>
      </c>
      <c r="T32" s="61">
        <v>2404962</v>
      </c>
    </row>
    <row r="33" spans="1:20" s="62" customFormat="1" ht="70" customHeight="1">
      <c r="A33" s="54">
        <v>2</v>
      </c>
      <c r="B33" s="55">
        <v>8</v>
      </c>
      <c r="C33" s="56" t="s">
        <v>68</v>
      </c>
      <c r="D33" s="57">
        <v>11451</v>
      </c>
      <c r="E33" s="56" t="s">
        <v>70</v>
      </c>
      <c r="F33" s="54" t="s">
        <v>199</v>
      </c>
      <c r="G33" s="54">
        <v>2100200150</v>
      </c>
      <c r="H33" s="58" t="s">
        <v>1161</v>
      </c>
      <c r="I33" s="73">
        <v>15094800</v>
      </c>
      <c r="J33" s="73">
        <v>3878250.8501999993</v>
      </c>
      <c r="K33" s="73">
        <f t="shared" si="1"/>
        <v>18973050.850199997</v>
      </c>
      <c r="L33" s="59">
        <v>2348400</v>
      </c>
      <c r="M33" s="59">
        <v>1773607</v>
      </c>
      <c r="N33" s="59">
        <v>4122007</v>
      </c>
      <c r="O33" s="60">
        <v>782800</v>
      </c>
      <c r="P33" s="60">
        <v>591202</v>
      </c>
      <c r="Q33" s="60">
        <v>1374002</v>
      </c>
      <c r="R33" s="61">
        <v>782800</v>
      </c>
      <c r="S33" s="61">
        <v>591202</v>
      </c>
      <c r="T33" s="61">
        <v>1374002</v>
      </c>
    </row>
    <row r="34" spans="1:20" s="62" customFormat="1" ht="70" customHeight="1">
      <c r="A34" s="54">
        <v>3</v>
      </c>
      <c r="B34" s="55">
        <v>8</v>
      </c>
      <c r="C34" s="56" t="s">
        <v>68</v>
      </c>
      <c r="D34" s="57">
        <v>11110</v>
      </c>
      <c r="E34" s="56" t="s">
        <v>71</v>
      </c>
      <c r="F34" s="54" t="s">
        <v>199</v>
      </c>
      <c r="G34" s="54">
        <v>2100200150</v>
      </c>
      <c r="H34" s="58" t="s">
        <v>1161</v>
      </c>
      <c r="I34" s="73">
        <v>12656400</v>
      </c>
      <c r="J34" s="73">
        <v>2950069.6595999999</v>
      </c>
      <c r="K34" s="73">
        <f t="shared" si="1"/>
        <v>15606469.659600001</v>
      </c>
      <c r="L34" s="59">
        <v>1837200</v>
      </c>
      <c r="M34" s="59">
        <v>1406439</v>
      </c>
      <c r="N34" s="59">
        <v>3243639</v>
      </c>
      <c r="O34" s="60">
        <v>612400</v>
      </c>
      <c r="P34" s="60">
        <v>468813</v>
      </c>
      <c r="Q34" s="60">
        <v>1081213</v>
      </c>
      <c r="R34" s="61">
        <v>612400</v>
      </c>
      <c r="S34" s="61">
        <v>468812.99999999988</v>
      </c>
      <c r="T34" s="61">
        <v>1081213</v>
      </c>
    </row>
    <row r="35" spans="1:20" s="62" customFormat="1" ht="70" customHeight="1">
      <c r="A35" s="54">
        <v>4</v>
      </c>
      <c r="B35" s="55">
        <v>8</v>
      </c>
      <c r="C35" s="56" t="s">
        <v>68</v>
      </c>
      <c r="D35" s="57">
        <v>11105</v>
      </c>
      <c r="E35" s="56" t="s">
        <v>72</v>
      </c>
      <c r="F35" s="54" t="s">
        <v>199</v>
      </c>
      <c r="G35" s="54">
        <v>2100200150</v>
      </c>
      <c r="H35" s="58" t="s">
        <v>1161</v>
      </c>
      <c r="I35" s="73">
        <v>7149600</v>
      </c>
      <c r="J35" s="73">
        <v>1861632.1262999997</v>
      </c>
      <c r="K35" s="73">
        <f t="shared" si="1"/>
        <v>9011232.1262999997</v>
      </c>
      <c r="L35" s="59">
        <v>1898400</v>
      </c>
      <c r="M35" s="59">
        <v>834701</v>
      </c>
      <c r="N35" s="59">
        <v>2733101</v>
      </c>
      <c r="O35" s="60">
        <v>632800</v>
      </c>
      <c r="P35" s="60">
        <v>278234</v>
      </c>
      <c r="Q35" s="60">
        <v>911034</v>
      </c>
      <c r="R35" s="61">
        <v>632800</v>
      </c>
      <c r="S35" s="61">
        <v>278234</v>
      </c>
      <c r="T35" s="61">
        <v>911034</v>
      </c>
    </row>
    <row r="36" spans="1:20" s="62" customFormat="1" ht="70" customHeight="1">
      <c r="A36" s="54">
        <v>5</v>
      </c>
      <c r="B36" s="55">
        <v>8</v>
      </c>
      <c r="C36" s="56" t="s">
        <v>68</v>
      </c>
      <c r="D36" s="57">
        <v>11109</v>
      </c>
      <c r="E36" s="56" t="s">
        <v>73</v>
      </c>
      <c r="F36" s="54" t="s">
        <v>199</v>
      </c>
      <c r="G36" s="54">
        <v>2100200150</v>
      </c>
      <c r="H36" s="58" t="s">
        <v>1161</v>
      </c>
      <c r="I36" s="73">
        <v>11020800</v>
      </c>
      <c r="J36" s="73">
        <v>2502362.6474999995</v>
      </c>
      <c r="K36" s="73">
        <f t="shared" si="1"/>
        <v>13523162.647499999</v>
      </c>
      <c r="L36" s="59">
        <v>2659200</v>
      </c>
      <c r="M36" s="59">
        <v>1172424</v>
      </c>
      <c r="N36" s="59">
        <v>3831624</v>
      </c>
      <c r="O36" s="60">
        <v>886400</v>
      </c>
      <c r="P36" s="60">
        <v>390808</v>
      </c>
      <c r="Q36" s="60">
        <v>1277208</v>
      </c>
      <c r="R36" s="61">
        <v>886400</v>
      </c>
      <c r="S36" s="61">
        <v>390807.99999999994</v>
      </c>
      <c r="T36" s="61">
        <v>1277208</v>
      </c>
    </row>
    <row r="37" spans="1:20" s="62" customFormat="1" ht="70" customHeight="1">
      <c r="A37" s="54">
        <v>6</v>
      </c>
      <c r="B37" s="55">
        <v>8</v>
      </c>
      <c r="C37" s="56" t="s">
        <v>68</v>
      </c>
      <c r="D37" s="57">
        <v>11107</v>
      </c>
      <c r="E37" s="56" t="s">
        <v>74</v>
      </c>
      <c r="F37" s="54" t="s">
        <v>199</v>
      </c>
      <c r="G37" s="54">
        <v>2100200150</v>
      </c>
      <c r="H37" s="58" t="s">
        <v>1161</v>
      </c>
      <c r="I37" s="73">
        <v>7866000</v>
      </c>
      <c r="J37" s="73">
        <v>1240005.2675999999</v>
      </c>
      <c r="K37" s="73">
        <f t="shared" si="1"/>
        <v>9106005.2675999999</v>
      </c>
      <c r="L37" s="59">
        <v>519600</v>
      </c>
      <c r="M37" s="59">
        <v>809512</v>
      </c>
      <c r="N37" s="59">
        <v>1329112</v>
      </c>
      <c r="O37" s="60">
        <v>173200</v>
      </c>
      <c r="P37" s="60">
        <v>269837</v>
      </c>
      <c r="Q37" s="60">
        <v>443037</v>
      </c>
      <c r="R37" s="61">
        <v>173200</v>
      </c>
      <c r="S37" s="61">
        <v>269837</v>
      </c>
      <c r="T37" s="61">
        <v>443037</v>
      </c>
    </row>
    <row r="38" spans="1:20" s="62" customFormat="1" ht="70" customHeight="1">
      <c r="A38" s="54">
        <v>7</v>
      </c>
      <c r="B38" s="55">
        <v>8</v>
      </c>
      <c r="C38" s="56" t="s">
        <v>68</v>
      </c>
      <c r="D38" s="57">
        <v>11111</v>
      </c>
      <c r="E38" s="56" t="s">
        <v>75</v>
      </c>
      <c r="F38" s="54" t="s">
        <v>199</v>
      </c>
      <c r="G38" s="54">
        <v>2100200150</v>
      </c>
      <c r="H38" s="58" t="s">
        <v>1161</v>
      </c>
      <c r="I38" s="73">
        <v>7707600</v>
      </c>
      <c r="J38" s="73">
        <v>1784102.4372</v>
      </c>
      <c r="K38" s="73">
        <f t="shared" si="1"/>
        <v>9491702.4372000005</v>
      </c>
      <c r="L38" s="59">
        <v>1058400</v>
      </c>
      <c r="M38" s="59">
        <v>918150</v>
      </c>
      <c r="N38" s="59">
        <v>1976550</v>
      </c>
      <c r="O38" s="60">
        <v>352800</v>
      </c>
      <c r="P38" s="60">
        <v>306050</v>
      </c>
      <c r="Q38" s="60">
        <v>658850</v>
      </c>
      <c r="R38" s="61">
        <v>352800</v>
      </c>
      <c r="S38" s="61">
        <v>306049.99999999994</v>
      </c>
      <c r="T38" s="61">
        <v>658850</v>
      </c>
    </row>
    <row r="39" spans="1:20" s="62" customFormat="1" ht="70" customHeight="1">
      <c r="A39" s="54">
        <v>8</v>
      </c>
      <c r="B39" s="55">
        <v>8</v>
      </c>
      <c r="C39" s="56" t="s">
        <v>68</v>
      </c>
      <c r="D39" s="57">
        <v>11106</v>
      </c>
      <c r="E39" s="56" t="s">
        <v>76</v>
      </c>
      <c r="F39" s="54" t="s">
        <v>199</v>
      </c>
      <c r="G39" s="54">
        <v>2100200150</v>
      </c>
      <c r="H39" s="58" t="s">
        <v>1161</v>
      </c>
      <c r="I39" s="73">
        <v>6078000</v>
      </c>
      <c r="J39" s="73">
        <v>1807580.2277999998</v>
      </c>
      <c r="K39" s="73">
        <f t="shared" si="1"/>
        <v>7885580.2277999995</v>
      </c>
      <c r="L39" s="59">
        <v>717600</v>
      </c>
      <c r="M39" s="59">
        <v>784325</v>
      </c>
      <c r="N39" s="59">
        <v>1501925</v>
      </c>
      <c r="O39" s="60">
        <v>239200</v>
      </c>
      <c r="P39" s="60">
        <v>261442</v>
      </c>
      <c r="Q39" s="60">
        <v>500642</v>
      </c>
      <c r="R39" s="61">
        <v>239200</v>
      </c>
      <c r="S39" s="61">
        <v>261442</v>
      </c>
      <c r="T39" s="61">
        <v>500642</v>
      </c>
    </row>
    <row r="40" spans="1:20" s="62" customFormat="1" ht="70" customHeight="1">
      <c r="A40" s="54">
        <v>9</v>
      </c>
      <c r="B40" s="55">
        <v>8</v>
      </c>
      <c r="C40" s="56" t="s">
        <v>68</v>
      </c>
      <c r="D40" s="57">
        <v>11104</v>
      </c>
      <c r="E40" s="56" t="s">
        <v>77</v>
      </c>
      <c r="F40" s="54" t="s">
        <v>199</v>
      </c>
      <c r="G40" s="54">
        <v>2100200150</v>
      </c>
      <c r="H40" s="58" t="s">
        <v>1161</v>
      </c>
      <c r="I40" s="73">
        <v>7767600</v>
      </c>
      <c r="J40" s="73">
        <v>1744969.8903000001</v>
      </c>
      <c r="K40" s="73">
        <f t="shared" si="1"/>
        <v>9512569.8903000001</v>
      </c>
      <c r="L40" s="59">
        <v>896400</v>
      </c>
      <c r="M40" s="59">
        <v>842929</v>
      </c>
      <c r="N40" s="59">
        <v>1739329</v>
      </c>
      <c r="O40" s="60">
        <v>298800</v>
      </c>
      <c r="P40" s="60">
        <v>280976</v>
      </c>
      <c r="Q40" s="60">
        <v>579776</v>
      </c>
      <c r="R40" s="61">
        <v>298800</v>
      </c>
      <c r="S40" s="61">
        <v>280976</v>
      </c>
      <c r="T40" s="61">
        <v>579776</v>
      </c>
    </row>
    <row r="41" spans="1:20" s="62" customFormat="1" ht="70" customHeight="1">
      <c r="A41" s="54">
        <v>10</v>
      </c>
      <c r="B41" s="55">
        <v>8</v>
      </c>
      <c r="C41" s="56" t="s">
        <v>68</v>
      </c>
      <c r="D41" s="57">
        <v>11112</v>
      </c>
      <c r="E41" s="56" t="s">
        <v>78</v>
      </c>
      <c r="F41" s="54" t="s">
        <v>199</v>
      </c>
      <c r="G41" s="54">
        <v>2100200150</v>
      </c>
      <c r="H41" s="58" t="s">
        <v>1161</v>
      </c>
      <c r="I41" s="73">
        <v>7375200</v>
      </c>
      <c r="J41" s="73">
        <v>1803875.8995000001</v>
      </c>
      <c r="K41" s="73">
        <f t="shared" si="1"/>
        <v>9179075.8994999994</v>
      </c>
      <c r="L41" s="59">
        <v>1582800</v>
      </c>
      <c r="M41" s="59">
        <v>846999</v>
      </c>
      <c r="N41" s="59">
        <v>2429799</v>
      </c>
      <c r="O41" s="60">
        <v>527600</v>
      </c>
      <c r="P41" s="60">
        <v>282333</v>
      </c>
      <c r="Q41" s="60">
        <v>809933</v>
      </c>
      <c r="R41" s="61">
        <v>527600</v>
      </c>
      <c r="S41" s="61">
        <v>282332.99999999994</v>
      </c>
      <c r="T41" s="61">
        <v>809933</v>
      </c>
    </row>
    <row r="42" spans="1:20" s="62" customFormat="1" ht="70" customHeight="1">
      <c r="A42" s="54">
        <v>11</v>
      </c>
      <c r="B42" s="55">
        <v>8</v>
      </c>
      <c r="C42" s="56" t="s">
        <v>68</v>
      </c>
      <c r="D42" s="57">
        <v>11108</v>
      </c>
      <c r="E42" s="56" t="s">
        <v>79</v>
      </c>
      <c r="F42" s="54" t="s">
        <v>199</v>
      </c>
      <c r="G42" s="54">
        <v>2100200150</v>
      </c>
      <c r="H42" s="58" t="s">
        <v>1161</v>
      </c>
      <c r="I42" s="73">
        <v>9666000</v>
      </c>
      <c r="J42" s="73">
        <v>1931487.5769</v>
      </c>
      <c r="K42" s="73">
        <f t="shared" si="1"/>
        <v>11597487.5769</v>
      </c>
      <c r="L42" s="59">
        <v>1225200</v>
      </c>
      <c r="M42" s="59">
        <v>1131212</v>
      </c>
      <c r="N42" s="59">
        <v>2356412</v>
      </c>
      <c r="O42" s="60">
        <v>408400</v>
      </c>
      <c r="P42" s="60">
        <v>377071</v>
      </c>
      <c r="Q42" s="60">
        <v>785471</v>
      </c>
      <c r="R42" s="61">
        <v>408400</v>
      </c>
      <c r="S42" s="61">
        <v>377071</v>
      </c>
      <c r="T42" s="61">
        <v>785471</v>
      </c>
    </row>
    <row r="43" spans="1:20" s="62" customFormat="1" ht="70" customHeight="1">
      <c r="A43" s="54">
        <v>12</v>
      </c>
      <c r="B43" s="55">
        <v>8</v>
      </c>
      <c r="C43" s="56" t="s">
        <v>68</v>
      </c>
      <c r="D43" s="57">
        <v>40840</v>
      </c>
      <c r="E43" s="56" t="s">
        <v>80</v>
      </c>
      <c r="F43" s="54" t="s">
        <v>199</v>
      </c>
      <c r="G43" s="54">
        <v>2100200150</v>
      </c>
      <c r="H43" s="58" t="s">
        <v>1161</v>
      </c>
      <c r="I43" s="73">
        <v>4141200</v>
      </c>
      <c r="J43" s="73">
        <v>605743.46250000002</v>
      </c>
      <c r="K43" s="73">
        <f t="shared" si="1"/>
        <v>4746943.4625000004</v>
      </c>
      <c r="L43" s="59">
        <v>376800</v>
      </c>
      <c r="M43" s="59">
        <v>438362</v>
      </c>
      <c r="N43" s="59">
        <v>815162</v>
      </c>
      <c r="O43" s="60">
        <v>125600</v>
      </c>
      <c r="P43" s="60">
        <v>146121</v>
      </c>
      <c r="Q43" s="60">
        <v>271721</v>
      </c>
      <c r="R43" s="61">
        <v>125600</v>
      </c>
      <c r="S43" s="61">
        <v>146121</v>
      </c>
      <c r="T43" s="61">
        <v>271721</v>
      </c>
    </row>
    <row r="44" spans="1:20" s="62" customFormat="1" ht="70" customHeight="1">
      <c r="A44" s="54">
        <v>13</v>
      </c>
      <c r="B44" s="55">
        <v>8</v>
      </c>
      <c r="C44" s="56" t="s">
        <v>81</v>
      </c>
      <c r="D44" s="57">
        <v>11040</v>
      </c>
      <c r="E44" s="56" t="s">
        <v>82</v>
      </c>
      <c r="F44" s="54" t="s">
        <v>1159</v>
      </c>
      <c r="G44" s="54">
        <v>2100200265</v>
      </c>
      <c r="H44" s="58" t="s">
        <v>1162</v>
      </c>
      <c r="I44" s="73">
        <v>24854400</v>
      </c>
      <c r="J44" s="73">
        <v>13364940.250035001</v>
      </c>
      <c r="K44" s="73">
        <f t="shared" si="1"/>
        <v>38219340.250035003</v>
      </c>
      <c r="L44" s="59">
        <v>2541600</v>
      </c>
      <c r="M44" s="59">
        <v>2971366</v>
      </c>
      <c r="N44" s="59">
        <v>5512966</v>
      </c>
      <c r="O44" s="60">
        <v>847200</v>
      </c>
      <c r="P44" s="60">
        <v>990455</v>
      </c>
      <c r="Q44" s="60">
        <v>1837655</v>
      </c>
      <c r="R44" s="61">
        <v>847200</v>
      </c>
      <c r="S44" s="61">
        <v>990455</v>
      </c>
      <c r="T44" s="61">
        <v>1837655</v>
      </c>
    </row>
    <row r="45" spans="1:20" s="62" customFormat="1" ht="70" customHeight="1">
      <c r="A45" s="54">
        <v>14</v>
      </c>
      <c r="B45" s="55">
        <v>8</v>
      </c>
      <c r="C45" s="56" t="s">
        <v>81</v>
      </c>
      <c r="D45" s="57">
        <v>11046</v>
      </c>
      <c r="E45" s="56" t="s">
        <v>83</v>
      </c>
      <c r="F45" s="54" t="s">
        <v>199</v>
      </c>
      <c r="G45" s="54">
        <v>2100200264</v>
      </c>
      <c r="H45" s="58" t="s">
        <v>1163</v>
      </c>
      <c r="I45" s="73">
        <v>19567200</v>
      </c>
      <c r="J45" s="73">
        <v>3115519.2897000001</v>
      </c>
      <c r="K45" s="73">
        <f t="shared" si="1"/>
        <v>22682719.289700001</v>
      </c>
      <c r="L45" s="59">
        <v>2233200</v>
      </c>
      <c r="M45" s="59">
        <v>2268469</v>
      </c>
      <c r="N45" s="59">
        <v>4501669</v>
      </c>
      <c r="O45" s="60">
        <v>744400</v>
      </c>
      <c r="P45" s="60">
        <v>756156</v>
      </c>
      <c r="Q45" s="60">
        <v>1500556</v>
      </c>
      <c r="R45" s="61">
        <v>744400</v>
      </c>
      <c r="S45" s="61">
        <v>756156</v>
      </c>
      <c r="T45" s="61">
        <v>1500556</v>
      </c>
    </row>
    <row r="46" spans="1:20" s="62" customFormat="1" ht="70" customHeight="1">
      <c r="A46" s="54">
        <v>15</v>
      </c>
      <c r="B46" s="55">
        <v>8</v>
      </c>
      <c r="C46" s="56" t="s">
        <v>81</v>
      </c>
      <c r="D46" s="57">
        <v>11043</v>
      </c>
      <c r="E46" s="56" t="s">
        <v>84</v>
      </c>
      <c r="F46" s="54" t="s">
        <v>199</v>
      </c>
      <c r="G46" s="54">
        <v>2100200264</v>
      </c>
      <c r="H46" s="58" t="s">
        <v>1163</v>
      </c>
      <c r="I46" s="73">
        <v>9061200</v>
      </c>
      <c r="J46" s="73">
        <v>2212230.7611000002</v>
      </c>
      <c r="K46" s="73">
        <f t="shared" si="1"/>
        <v>11273430.7611</v>
      </c>
      <c r="L46" s="59">
        <v>1533600</v>
      </c>
      <c r="M46" s="59">
        <v>1089312</v>
      </c>
      <c r="N46" s="59">
        <v>2622912</v>
      </c>
      <c r="O46" s="60">
        <v>511200</v>
      </c>
      <c r="P46" s="60">
        <v>363104</v>
      </c>
      <c r="Q46" s="60">
        <v>874304</v>
      </c>
      <c r="R46" s="61">
        <v>511200</v>
      </c>
      <c r="S46" s="61">
        <v>363103.99999999994</v>
      </c>
      <c r="T46" s="61">
        <v>874304</v>
      </c>
    </row>
    <row r="47" spans="1:20" s="62" customFormat="1" ht="70" customHeight="1">
      <c r="A47" s="54">
        <v>16</v>
      </c>
      <c r="B47" s="55">
        <v>8</v>
      </c>
      <c r="C47" s="56" t="s">
        <v>81</v>
      </c>
      <c r="D47" s="57">
        <v>11048</v>
      </c>
      <c r="E47" s="56" t="s">
        <v>85</v>
      </c>
      <c r="F47" s="54" t="s">
        <v>199</v>
      </c>
      <c r="G47" s="54">
        <v>2100200264</v>
      </c>
      <c r="H47" s="58" t="s">
        <v>1163</v>
      </c>
      <c r="I47" s="73">
        <v>7482000</v>
      </c>
      <c r="J47" s="73">
        <v>1690175.9859</v>
      </c>
      <c r="K47" s="73">
        <f t="shared" si="1"/>
        <v>9172175.9858999997</v>
      </c>
      <c r="L47" s="59">
        <v>848400</v>
      </c>
      <c r="M47" s="59">
        <v>1076148</v>
      </c>
      <c r="N47" s="59">
        <v>1924548</v>
      </c>
      <c r="O47" s="60">
        <v>282800</v>
      </c>
      <c r="P47" s="60">
        <v>358716</v>
      </c>
      <c r="Q47" s="60">
        <v>641516</v>
      </c>
      <c r="R47" s="61">
        <v>282800</v>
      </c>
      <c r="S47" s="61">
        <v>358715.99999999994</v>
      </c>
      <c r="T47" s="61">
        <v>641516</v>
      </c>
    </row>
    <row r="48" spans="1:20" s="62" customFormat="1" ht="70" customHeight="1">
      <c r="A48" s="54">
        <v>17</v>
      </c>
      <c r="B48" s="55">
        <v>8</v>
      </c>
      <c r="C48" s="56" t="s">
        <v>81</v>
      </c>
      <c r="D48" s="57">
        <v>11047</v>
      </c>
      <c r="E48" s="56" t="s">
        <v>86</v>
      </c>
      <c r="F48" s="54" t="s">
        <v>199</v>
      </c>
      <c r="G48" s="54">
        <v>2100200264</v>
      </c>
      <c r="H48" s="58" t="s">
        <v>1163</v>
      </c>
      <c r="I48" s="73">
        <v>5022000</v>
      </c>
      <c r="J48" s="73">
        <v>1848168.0011999998</v>
      </c>
      <c r="K48" s="73">
        <f t="shared" si="1"/>
        <v>6870168.0011999998</v>
      </c>
      <c r="L48" s="59">
        <v>741600</v>
      </c>
      <c r="M48" s="59">
        <v>792019</v>
      </c>
      <c r="N48" s="59">
        <v>1533619</v>
      </c>
      <c r="O48" s="60">
        <v>247200</v>
      </c>
      <c r="P48" s="60">
        <v>264006</v>
      </c>
      <c r="Q48" s="60">
        <v>511206</v>
      </c>
      <c r="R48" s="61">
        <v>247200</v>
      </c>
      <c r="S48" s="61">
        <v>264006</v>
      </c>
      <c r="T48" s="61">
        <v>511206</v>
      </c>
    </row>
    <row r="49" spans="1:20" s="62" customFormat="1" ht="70" customHeight="1">
      <c r="A49" s="54">
        <v>18</v>
      </c>
      <c r="B49" s="55">
        <v>8</v>
      </c>
      <c r="C49" s="56" t="s">
        <v>81</v>
      </c>
      <c r="D49" s="57">
        <v>11041</v>
      </c>
      <c r="E49" s="56" t="s">
        <v>87</v>
      </c>
      <c r="F49" s="54" t="s">
        <v>199</v>
      </c>
      <c r="G49" s="54">
        <v>2100200264</v>
      </c>
      <c r="H49" s="58" t="s">
        <v>1163</v>
      </c>
      <c r="I49" s="73">
        <v>7143600</v>
      </c>
      <c r="J49" s="73">
        <v>1772137.656</v>
      </c>
      <c r="K49" s="73">
        <f t="shared" si="1"/>
        <v>8915737.6559999995</v>
      </c>
      <c r="L49" s="59">
        <v>1051200</v>
      </c>
      <c r="M49" s="59">
        <v>752834</v>
      </c>
      <c r="N49" s="59">
        <v>1804034</v>
      </c>
      <c r="O49" s="60">
        <v>350400</v>
      </c>
      <c r="P49" s="60">
        <v>250945</v>
      </c>
      <c r="Q49" s="60">
        <v>601345</v>
      </c>
      <c r="R49" s="61">
        <v>350400</v>
      </c>
      <c r="S49" s="61">
        <v>250945</v>
      </c>
      <c r="T49" s="61">
        <v>601345</v>
      </c>
    </row>
    <row r="50" spans="1:20" s="62" customFormat="1" ht="70" customHeight="1">
      <c r="A50" s="54">
        <v>19</v>
      </c>
      <c r="B50" s="55">
        <v>8</v>
      </c>
      <c r="C50" s="56" t="s">
        <v>81</v>
      </c>
      <c r="D50" s="57">
        <v>11049</v>
      </c>
      <c r="E50" s="56" t="s">
        <v>88</v>
      </c>
      <c r="F50" s="54" t="s">
        <v>199</v>
      </c>
      <c r="G50" s="54">
        <v>2100200264</v>
      </c>
      <c r="H50" s="58" t="s">
        <v>1163</v>
      </c>
      <c r="I50" s="73">
        <v>5682000</v>
      </c>
      <c r="J50" s="73">
        <v>1737964.2896999998</v>
      </c>
      <c r="K50" s="73">
        <f t="shared" si="1"/>
        <v>7419964.2896999996</v>
      </c>
      <c r="L50" s="59">
        <v>787200</v>
      </c>
      <c r="M50" s="59">
        <v>776687</v>
      </c>
      <c r="N50" s="59">
        <v>1563887</v>
      </c>
      <c r="O50" s="60">
        <v>262400</v>
      </c>
      <c r="P50" s="60">
        <v>258896</v>
      </c>
      <c r="Q50" s="60">
        <v>521296</v>
      </c>
      <c r="R50" s="61">
        <v>262400</v>
      </c>
      <c r="S50" s="61">
        <v>258896</v>
      </c>
      <c r="T50" s="61">
        <v>521296</v>
      </c>
    </row>
    <row r="51" spans="1:20" s="62" customFormat="1" ht="70" customHeight="1">
      <c r="A51" s="54">
        <v>20</v>
      </c>
      <c r="B51" s="55">
        <v>8</v>
      </c>
      <c r="C51" s="56" t="s">
        <v>81</v>
      </c>
      <c r="D51" s="57">
        <v>11050</v>
      </c>
      <c r="E51" s="56" t="s">
        <v>89</v>
      </c>
      <c r="F51" s="54" t="s">
        <v>199</v>
      </c>
      <c r="G51" s="54">
        <v>2100200264</v>
      </c>
      <c r="H51" s="58" t="s">
        <v>1163</v>
      </c>
      <c r="I51" s="73">
        <v>5335200</v>
      </c>
      <c r="J51" s="73">
        <v>1093560.0629999998</v>
      </c>
      <c r="K51" s="73">
        <f t="shared" si="1"/>
        <v>6428760.0630000001</v>
      </c>
      <c r="L51" s="59">
        <v>418800</v>
      </c>
      <c r="M51" s="59">
        <v>618717</v>
      </c>
      <c r="N51" s="59">
        <v>1037517</v>
      </c>
      <c r="O51" s="60">
        <v>139600</v>
      </c>
      <c r="P51" s="60">
        <v>206239</v>
      </c>
      <c r="Q51" s="60">
        <v>345839</v>
      </c>
      <c r="R51" s="61">
        <v>139600</v>
      </c>
      <c r="S51" s="61">
        <v>206238.99999999994</v>
      </c>
      <c r="T51" s="61">
        <v>345839</v>
      </c>
    </row>
    <row r="52" spans="1:20" s="62" customFormat="1" ht="70" customHeight="1">
      <c r="A52" s="54">
        <v>21</v>
      </c>
      <c r="B52" s="55">
        <v>8</v>
      </c>
      <c r="C52" s="56" t="s">
        <v>90</v>
      </c>
      <c r="D52" s="57">
        <v>10705</v>
      </c>
      <c r="E52" s="56" t="s">
        <v>91</v>
      </c>
      <c r="F52" s="54" t="s">
        <v>1159</v>
      </c>
      <c r="G52" s="54">
        <v>2100200139</v>
      </c>
      <c r="H52" s="58" t="s">
        <v>1164</v>
      </c>
      <c r="I52" s="73">
        <v>2528400</v>
      </c>
      <c r="J52" s="73">
        <v>44553777.599849999</v>
      </c>
      <c r="K52" s="73">
        <f t="shared" ref="K52:K115" si="2">I52+J52</f>
        <v>47082177.599849999</v>
      </c>
      <c r="L52" s="59">
        <v>1992600</v>
      </c>
      <c r="M52" s="59">
        <v>6018048</v>
      </c>
      <c r="N52" s="59">
        <v>8010648</v>
      </c>
      <c r="O52" s="60">
        <v>664200</v>
      </c>
      <c r="P52" s="60">
        <v>2006016</v>
      </c>
      <c r="Q52" s="60">
        <v>2670216</v>
      </c>
      <c r="R52" s="61">
        <v>664200</v>
      </c>
      <c r="S52" s="61">
        <v>2006015.9999999995</v>
      </c>
      <c r="T52" s="61">
        <v>2670216</v>
      </c>
    </row>
    <row r="53" spans="1:20" s="62" customFormat="1" ht="70" customHeight="1">
      <c r="A53" s="54">
        <v>22</v>
      </c>
      <c r="B53" s="55">
        <v>8</v>
      </c>
      <c r="C53" s="56" t="s">
        <v>90</v>
      </c>
      <c r="D53" s="57">
        <v>11036</v>
      </c>
      <c r="E53" s="56" t="s">
        <v>92</v>
      </c>
      <c r="F53" s="54" t="s">
        <v>199</v>
      </c>
      <c r="G53" s="54">
        <v>2100200138</v>
      </c>
      <c r="H53" s="58" t="s">
        <v>1165</v>
      </c>
      <c r="I53" s="73">
        <v>17378400</v>
      </c>
      <c r="J53" s="73">
        <v>4380169.6301999995</v>
      </c>
      <c r="K53" s="73">
        <f t="shared" si="2"/>
        <v>21758569.630199999</v>
      </c>
      <c r="L53" s="59">
        <v>2563200</v>
      </c>
      <c r="M53" s="59">
        <v>2083168</v>
      </c>
      <c r="N53" s="59">
        <v>4646368</v>
      </c>
      <c r="O53" s="60">
        <v>854400</v>
      </c>
      <c r="P53" s="60">
        <v>694389</v>
      </c>
      <c r="Q53" s="60">
        <v>1548789</v>
      </c>
      <c r="R53" s="61">
        <v>854400</v>
      </c>
      <c r="S53" s="61">
        <v>694389</v>
      </c>
      <c r="T53" s="61">
        <v>1548789</v>
      </c>
    </row>
    <row r="54" spans="1:20" s="62" customFormat="1" ht="70" customHeight="1">
      <c r="A54" s="54">
        <v>23</v>
      </c>
      <c r="B54" s="55">
        <v>8</v>
      </c>
      <c r="C54" s="56" t="s">
        <v>90</v>
      </c>
      <c r="D54" s="57">
        <v>11447</v>
      </c>
      <c r="E54" s="56" t="s">
        <v>93</v>
      </c>
      <c r="F54" s="54" t="s">
        <v>199</v>
      </c>
      <c r="G54" s="54">
        <v>2100200138</v>
      </c>
      <c r="H54" s="58" t="s">
        <v>1165</v>
      </c>
      <c r="I54" s="73">
        <v>15255600</v>
      </c>
      <c r="J54" s="73">
        <v>2800651.1856000004</v>
      </c>
      <c r="K54" s="73">
        <f t="shared" si="2"/>
        <v>18056251.185600001</v>
      </c>
      <c r="L54" s="59">
        <v>1371600</v>
      </c>
      <c r="M54" s="59">
        <v>1760596</v>
      </c>
      <c r="N54" s="59">
        <v>3132196</v>
      </c>
      <c r="O54" s="60">
        <v>457200</v>
      </c>
      <c r="P54" s="60">
        <v>586865</v>
      </c>
      <c r="Q54" s="60">
        <v>1044065</v>
      </c>
      <c r="R54" s="61">
        <v>457200</v>
      </c>
      <c r="S54" s="61">
        <v>586865</v>
      </c>
      <c r="T54" s="61">
        <v>1044065</v>
      </c>
    </row>
    <row r="55" spans="1:20" s="62" customFormat="1" ht="70" customHeight="1">
      <c r="A55" s="54">
        <v>24</v>
      </c>
      <c r="B55" s="55">
        <v>8</v>
      </c>
      <c r="C55" s="56" t="s">
        <v>90</v>
      </c>
      <c r="D55" s="57">
        <v>11031</v>
      </c>
      <c r="E55" s="56" t="s">
        <v>94</v>
      </c>
      <c r="F55" s="54" t="s">
        <v>199</v>
      </c>
      <c r="G55" s="54">
        <v>2100200138</v>
      </c>
      <c r="H55" s="58" t="s">
        <v>1165</v>
      </c>
      <c r="I55" s="73">
        <v>10527600</v>
      </c>
      <c r="J55" s="73">
        <v>2346474.6632999997</v>
      </c>
      <c r="K55" s="73">
        <f t="shared" si="2"/>
        <v>12874074.6633</v>
      </c>
      <c r="L55" s="59">
        <v>1586400</v>
      </c>
      <c r="M55" s="59">
        <v>1319815</v>
      </c>
      <c r="N55" s="59">
        <v>2906215</v>
      </c>
      <c r="O55" s="60">
        <v>528800</v>
      </c>
      <c r="P55" s="60">
        <v>439938</v>
      </c>
      <c r="Q55" s="60">
        <v>968738</v>
      </c>
      <c r="R55" s="61">
        <v>528800</v>
      </c>
      <c r="S55" s="61">
        <v>439938</v>
      </c>
      <c r="T55" s="61">
        <v>968738</v>
      </c>
    </row>
    <row r="56" spans="1:20" s="62" customFormat="1" ht="70" customHeight="1">
      <c r="A56" s="54">
        <v>25</v>
      </c>
      <c r="B56" s="55">
        <v>8</v>
      </c>
      <c r="C56" s="56" t="s">
        <v>90</v>
      </c>
      <c r="D56" s="57">
        <v>11035</v>
      </c>
      <c r="E56" s="56" t="s">
        <v>95</v>
      </c>
      <c r="F56" s="54" t="s">
        <v>199</v>
      </c>
      <c r="G56" s="54">
        <v>2100200138</v>
      </c>
      <c r="H56" s="58" t="s">
        <v>1165</v>
      </c>
      <c r="I56" s="73">
        <v>5200800</v>
      </c>
      <c r="J56" s="73">
        <v>1473072.3078000001</v>
      </c>
      <c r="K56" s="73">
        <f t="shared" si="2"/>
        <v>6673872.3078000005</v>
      </c>
      <c r="L56" s="59">
        <v>889200</v>
      </c>
      <c r="M56" s="59">
        <v>635786</v>
      </c>
      <c r="N56" s="59">
        <v>1524986</v>
      </c>
      <c r="O56" s="60">
        <v>296400</v>
      </c>
      <c r="P56" s="60">
        <v>211929</v>
      </c>
      <c r="Q56" s="60">
        <v>508329</v>
      </c>
      <c r="R56" s="61">
        <v>296400</v>
      </c>
      <c r="S56" s="61">
        <v>211929</v>
      </c>
      <c r="T56" s="61">
        <v>508329</v>
      </c>
    </row>
    <row r="57" spans="1:20" s="62" customFormat="1" ht="70" customHeight="1">
      <c r="A57" s="54">
        <v>26</v>
      </c>
      <c r="B57" s="55">
        <v>8</v>
      </c>
      <c r="C57" s="56" t="s">
        <v>90</v>
      </c>
      <c r="D57" s="57">
        <v>11030</v>
      </c>
      <c r="E57" s="56" t="s">
        <v>96</v>
      </c>
      <c r="F57" s="54" t="s">
        <v>199</v>
      </c>
      <c r="G57" s="54">
        <v>2100200138</v>
      </c>
      <c r="H57" s="58" t="s">
        <v>1165</v>
      </c>
      <c r="I57" s="73">
        <v>5034000</v>
      </c>
      <c r="J57" s="73">
        <v>1344521.4486</v>
      </c>
      <c r="K57" s="73">
        <f t="shared" si="2"/>
        <v>6378521.4485999998</v>
      </c>
      <c r="L57" s="59">
        <v>580800</v>
      </c>
      <c r="M57" s="59">
        <v>629482</v>
      </c>
      <c r="N57" s="59">
        <v>1210282</v>
      </c>
      <c r="O57" s="60">
        <v>193600</v>
      </c>
      <c r="P57" s="60">
        <v>209827</v>
      </c>
      <c r="Q57" s="60">
        <v>403427</v>
      </c>
      <c r="R57" s="61">
        <v>193600</v>
      </c>
      <c r="S57" s="61">
        <v>209827</v>
      </c>
      <c r="T57" s="61">
        <v>403427</v>
      </c>
    </row>
    <row r="58" spans="1:20" s="62" customFormat="1" ht="70" customHeight="1">
      <c r="A58" s="54">
        <v>27</v>
      </c>
      <c r="B58" s="55">
        <v>8</v>
      </c>
      <c r="C58" s="56" t="s">
        <v>90</v>
      </c>
      <c r="D58" s="57">
        <v>11032</v>
      </c>
      <c r="E58" s="56" t="s">
        <v>97</v>
      </c>
      <c r="F58" s="54" t="s">
        <v>199</v>
      </c>
      <c r="G58" s="54">
        <v>2100200138</v>
      </c>
      <c r="H58" s="58" t="s">
        <v>1165</v>
      </c>
      <c r="I58" s="73">
        <v>9109200</v>
      </c>
      <c r="J58" s="73">
        <v>1769828.8491000002</v>
      </c>
      <c r="K58" s="73">
        <f t="shared" si="2"/>
        <v>10879028.849100001</v>
      </c>
      <c r="L58" s="59">
        <v>1408800</v>
      </c>
      <c r="M58" s="59">
        <v>1068418</v>
      </c>
      <c r="N58" s="59">
        <v>2477218</v>
      </c>
      <c r="O58" s="60">
        <v>469600</v>
      </c>
      <c r="P58" s="60">
        <v>356139</v>
      </c>
      <c r="Q58" s="60">
        <v>825739</v>
      </c>
      <c r="R58" s="61">
        <v>469600</v>
      </c>
      <c r="S58" s="61">
        <v>356139</v>
      </c>
      <c r="T58" s="61">
        <v>825739</v>
      </c>
    </row>
    <row r="59" spans="1:20" s="62" customFormat="1" ht="70" customHeight="1">
      <c r="A59" s="54">
        <v>28</v>
      </c>
      <c r="B59" s="55">
        <v>8</v>
      </c>
      <c r="C59" s="56" t="s">
        <v>90</v>
      </c>
      <c r="D59" s="57">
        <v>11039</v>
      </c>
      <c r="E59" s="56" t="s">
        <v>98</v>
      </c>
      <c r="F59" s="54" t="s">
        <v>199</v>
      </c>
      <c r="G59" s="54">
        <v>2100200138</v>
      </c>
      <c r="H59" s="58" t="s">
        <v>1165</v>
      </c>
      <c r="I59" s="73">
        <v>9506400</v>
      </c>
      <c r="J59" s="73">
        <v>1849951.5575999999</v>
      </c>
      <c r="K59" s="73">
        <f t="shared" si="2"/>
        <v>11356351.557599999</v>
      </c>
      <c r="L59" s="59">
        <v>1072800</v>
      </c>
      <c r="M59" s="59">
        <v>1151907</v>
      </c>
      <c r="N59" s="59">
        <v>2224707</v>
      </c>
      <c r="O59" s="60">
        <v>357600</v>
      </c>
      <c r="P59" s="60">
        <v>383969</v>
      </c>
      <c r="Q59" s="60">
        <v>741569</v>
      </c>
      <c r="R59" s="61">
        <v>357600</v>
      </c>
      <c r="S59" s="61">
        <v>383968.99999999994</v>
      </c>
      <c r="T59" s="61">
        <v>741569</v>
      </c>
    </row>
    <row r="60" spans="1:20" s="62" customFormat="1" ht="70" customHeight="1">
      <c r="A60" s="54">
        <v>29</v>
      </c>
      <c r="B60" s="55">
        <v>8</v>
      </c>
      <c r="C60" s="56" t="s">
        <v>90</v>
      </c>
      <c r="D60" s="57">
        <v>11037</v>
      </c>
      <c r="E60" s="56" t="s">
        <v>99</v>
      </c>
      <c r="F60" s="54" t="s">
        <v>199</v>
      </c>
      <c r="G60" s="54">
        <v>2100200138</v>
      </c>
      <c r="H60" s="58" t="s">
        <v>1165</v>
      </c>
      <c r="I60" s="73">
        <v>5614800</v>
      </c>
      <c r="J60" s="73">
        <v>1481950.6640999999</v>
      </c>
      <c r="K60" s="73">
        <f t="shared" si="2"/>
        <v>7096750.6640999997</v>
      </c>
      <c r="L60" s="59">
        <v>712800</v>
      </c>
      <c r="M60" s="59">
        <v>638099</v>
      </c>
      <c r="N60" s="59">
        <v>1350899</v>
      </c>
      <c r="O60" s="60">
        <v>237600</v>
      </c>
      <c r="P60" s="60">
        <v>212700</v>
      </c>
      <c r="Q60" s="60">
        <v>450300</v>
      </c>
      <c r="R60" s="61">
        <v>237600</v>
      </c>
      <c r="S60" s="61">
        <v>212700</v>
      </c>
      <c r="T60" s="61">
        <v>450300</v>
      </c>
    </row>
    <row r="61" spans="1:20" s="62" customFormat="1" ht="70" customHeight="1">
      <c r="A61" s="54">
        <v>30</v>
      </c>
      <c r="B61" s="55">
        <v>8</v>
      </c>
      <c r="C61" s="56" t="s">
        <v>90</v>
      </c>
      <c r="D61" s="57">
        <v>11034</v>
      </c>
      <c r="E61" s="56" t="s">
        <v>100</v>
      </c>
      <c r="F61" s="54" t="s">
        <v>199</v>
      </c>
      <c r="G61" s="54">
        <v>2100200138</v>
      </c>
      <c r="H61" s="58" t="s">
        <v>1165</v>
      </c>
      <c r="I61" s="73">
        <v>4802400</v>
      </c>
      <c r="J61" s="73">
        <v>1317846.7280999997</v>
      </c>
      <c r="K61" s="73">
        <f t="shared" si="2"/>
        <v>6120246.7280999999</v>
      </c>
      <c r="L61" s="59">
        <v>603600</v>
      </c>
      <c r="M61" s="59">
        <v>641885</v>
      </c>
      <c r="N61" s="59">
        <v>1245485</v>
      </c>
      <c r="O61" s="60">
        <v>201200</v>
      </c>
      <c r="P61" s="60">
        <v>213962</v>
      </c>
      <c r="Q61" s="60">
        <v>415162</v>
      </c>
      <c r="R61" s="61">
        <v>201200</v>
      </c>
      <c r="S61" s="61">
        <v>213962</v>
      </c>
      <c r="T61" s="61">
        <v>415162</v>
      </c>
    </row>
    <row r="62" spans="1:20" s="62" customFormat="1" ht="70" customHeight="1">
      <c r="A62" s="54">
        <v>31</v>
      </c>
      <c r="B62" s="55">
        <v>8</v>
      </c>
      <c r="C62" s="56" t="s">
        <v>90</v>
      </c>
      <c r="D62" s="57">
        <v>11038</v>
      </c>
      <c r="E62" s="56" t="s">
        <v>101</v>
      </c>
      <c r="F62" s="54" t="s">
        <v>199</v>
      </c>
      <c r="G62" s="54">
        <v>2100200138</v>
      </c>
      <c r="H62" s="58" t="s">
        <v>1165</v>
      </c>
      <c r="I62" s="73">
        <v>6309600</v>
      </c>
      <c r="J62" s="73">
        <v>1488127.5095999998</v>
      </c>
      <c r="K62" s="73">
        <f t="shared" si="2"/>
        <v>7797727.5095999995</v>
      </c>
      <c r="L62" s="59">
        <v>644400</v>
      </c>
      <c r="M62" s="59">
        <v>884684</v>
      </c>
      <c r="N62" s="59">
        <v>1529084</v>
      </c>
      <c r="O62" s="60">
        <v>214800</v>
      </c>
      <c r="P62" s="60">
        <v>294895</v>
      </c>
      <c r="Q62" s="60">
        <v>509695</v>
      </c>
      <c r="R62" s="61">
        <v>214800</v>
      </c>
      <c r="S62" s="61">
        <v>294895</v>
      </c>
      <c r="T62" s="61">
        <v>509695</v>
      </c>
    </row>
    <row r="63" spans="1:20" s="62" customFormat="1" ht="70" customHeight="1">
      <c r="A63" s="54">
        <v>32</v>
      </c>
      <c r="B63" s="55">
        <v>8</v>
      </c>
      <c r="C63" s="56" t="s">
        <v>90</v>
      </c>
      <c r="D63" s="57">
        <v>28861</v>
      </c>
      <c r="E63" s="56" t="s">
        <v>102</v>
      </c>
      <c r="F63" s="54" t="s">
        <v>199</v>
      </c>
      <c r="G63" s="54">
        <v>2100200138</v>
      </c>
      <c r="H63" s="58" t="s">
        <v>1165</v>
      </c>
      <c r="I63" s="73">
        <v>4934400</v>
      </c>
      <c r="J63" s="73">
        <v>1036339.3554</v>
      </c>
      <c r="K63" s="73">
        <f t="shared" si="2"/>
        <v>5970739.3553999998</v>
      </c>
      <c r="L63" s="59">
        <v>801600</v>
      </c>
      <c r="M63" s="59">
        <v>472600</v>
      </c>
      <c r="N63" s="59">
        <v>1274200</v>
      </c>
      <c r="O63" s="60">
        <v>267200</v>
      </c>
      <c r="P63" s="60">
        <v>157533</v>
      </c>
      <c r="Q63" s="60">
        <v>424733</v>
      </c>
      <c r="R63" s="61">
        <v>267200</v>
      </c>
      <c r="S63" s="61">
        <v>157533</v>
      </c>
      <c r="T63" s="61">
        <v>424733</v>
      </c>
    </row>
    <row r="64" spans="1:20" s="62" customFormat="1" ht="70" customHeight="1">
      <c r="A64" s="54">
        <v>33</v>
      </c>
      <c r="B64" s="55">
        <v>8</v>
      </c>
      <c r="C64" s="56" t="s">
        <v>90</v>
      </c>
      <c r="D64" s="57">
        <v>14133</v>
      </c>
      <c r="E64" s="56" t="s">
        <v>103</v>
      </c>
      <c r="F64" s="54" t="s">
        <v>199</v>
      </c>
      <c r="G64" s="54">
        <v>2100200138</v>
      </c>
      <c r="H64" s="58" t="s">
        <v>1165</v>
      </c>
      <c r="I64" s="73">
        <v>6129600</v>
      </c>
      <c r="J64" s="73">
        <v>1477156.2989999999</v>
      </c>
      <c r="K64" s="73">
        <f t="shared" si="2"/>
        <v>7606756.2989999996</v>
      </c>
      <c r="L64" s="59">
        <v>883200</v>
      </c>
      <c r="M64" s="59">
        <v>694429</v>
      </c>
      <c r="N64" s="59">
        <v>1577629</v>
      </c>
      <c r="O64" s="60">
        <v>294400</v>
      </c>
      <c r="P64" s="60">
        <v>231476</v>
      </c>
      <c r="Q64" s="60">
        <v>525876</v>
      </c>
      <c r="R64" s="61">
        <v>294400</v>
      </c>
      <c r="S64" s="61">
        <v>231476</v>
      </c>
      <c r="T64" s="61">
        <v>525876</v>
      </c>
    </row>
    <row r="65" spans="1:20" s="62" customFormat="1" ht="70" customHeight="1">
      <c r="A65" s="54">
        <v>34</v>
      </c>
      <c r="B65" s="55">
        <v>8</v>
      </c>
      <c r="C65" s="56" t="s">
        <v>90</v>
      </c>
      <c r="D65" s="57">
        <v>11033</v>
      </c>
      <c r="E65" s="56" t="s">
        <v>104</v>
      </c>
      <c r="F65" s="54" t="s">
        <v>199</v>
      </c>
      <c r="G65" s="54">
        <v>2100200138</v>
      </c>
      <c r="H65" s="58" t="s">
        <v>1165</v>
      </c>
      <c r="I65" s="73">
        <v>4778400</v>
      </c>
      <c r="J65" s="73">
        <v>1068900.8469</v>
      </c>
      <c r="K65" s="73">
        <f t="shared" si="2"/>
        <v>5847300.8469000002</v>
      </c>
      <c r="L65" s="59">
        <v>669600</v>
      </c>
      <c r="M65" s="59">
        <v>656011</v>
      </c>
      <c r="N65" s="59">
        <v>1325611</v>
      </c>
      <c r="O65" s="60">
        <v>223200</v>
      </c>
      <c r="P65" s="60">
        <v>218670</v>
      </c>
      <c r="Q65" s="60">
        <v>441870</v>
      </c>
      <c r="R65" s="61">
        <v>223200</v>
      </c>
      <c r="S65" s="61">
        <v>218670</v>
      </c>
      <c r="T65" s="61">
        <v>441870</v>
      </c>
    </row>
    <row r="66" spans="1:20" s="62" customFormat="1" ht="70" customHeight="1">
      <c r="A66" s="54">
        <v>35</v>
      </c>
      <c r="B66" s="55">
        <v>8</v>
      </c>
      <c r="C66" s="56" t="s">
        <v>105</v>
      </c>
      <c r="D66" s="57">
        <v>10710</v>
      </c>
      <c r="E66" s="56" t="s">
        <v>106</v>
      </c>
      <c r="F66" s="54" t="s">
        <v>1158</v>
      </c>
      <c r="G66" s="54">
        <v>2100200149</v>
      </c>
      <c r="H66" s="58" t="s">
        <v>1166</v>
      </c>
      <c r="I66" s="73">
        <v>0</v>
      </c>
      <c r="J66" s="73">
        <v>90891547.166970029</v>
      </c>
      <c r="K66" s="73">
        <f t="shared" si="2"/>
        <v>90891547.166970029</v>
      </c>
      <c r="L66" s="59">
        <v>0</v>
      </c>
      <c r="M66" s="59">
        <v>7971087</v>
      </c>
      <c r="N66" s="59">
        <v>7971087</v>
      </c>
      <c r="O66" s="60">
        <v>0</v>
      </c>
      <c r="P66" s="60">
        <v>2657029</v>
      </c>
      <c r="Q66" s="60">
        <v>2657029</v>
      </c>
      <c r="R66" s="61">
        <v>0</v>
      </c>
      <c r="S66" s="61">
        <v>2657029</v>
      </c>
      <c r="T66" s="61">
        <v>2657029</v>
      </c>
    </row>
    <row r="67" spans="1:20" s="62" customFormat="1" ht="70" customHeight="1">
      <c r="A67" s="54">
        <v>36</v>
      </c>
      <c r="B67" s="55">
        <v>8</v>
      </c>
      <c r="C67" s="56" t="s">
        <v>105</v>
      </c>
      <c r="D67" s="57">
        <v>11095</v>
      </c>
      <c r="E67" s="56" t="s">
        <v>107</v>
      </c>
      <c r="F67" s="54" t="s">
        <v>1159</v>
      </c>
      <c r="G67" s="54">
        <v>2100201104</v>
      </c>
      <c r="H67" s="58" t="s">
        <v>1167</v>
      </c>
      <c r="I67" s="73">
        <v>19935600</v>
      </c>
      <c r="J67" s="73">
        <v>9759817.205325</v>
      </c>
      <c r="K67" s="73">
        <f t="shared" si="2"/>
        <v>29695417.205325</v>
      </c>
      <c r="L67" s="59">
        <v>1737600</v>
      </c>
      <c r="M67" s="59">
        <v>2647943</v>
      </c>
      <c r="N67" s="59">
        <v>4385543</v>
      </c>
      <c r="O67" s="60">
        <v>579200</v>
      </c>
      <c r="P67" s="60">
        <v>882648</v>
      </c>
      <c r="Q67" s="60">
        <v>1461848</v>
      </c>
      <c r="R67" s="61">
        <v>579200</v>
      </c>
      <c r="S67" s="61">
        <v>882648</v>
      </c>
      <c r="T67" s="61">
        <v>1461848</v>
      </c>
    </row>
    <row r="68" spans="1:20" s="62" customFormat="1" ht="102">
      <c r="A68" s="54">
        <v>37</v>
      </c>
      <c r="B68" s="55">
        <v>8</v>
      </c>
      <c r="C68" s="56" t="s">
        <v>105</v>
      </c>
      <c r="D68" s="57">
        <v>11450</v>
      </c>
      <c r="E68" s="63" t="s">
        <v>108</v>
      </c>
      <c r="F68" s="54" t="s">
        <v>1159</v>
      </c>
      <c r="G68" s="54">
        <v>2100201092</v>
      </c>
      <c r="H68" s="58" t="s">
        <v>1168</v>
      </c>
      <c r="I68" s="73">
        <v>22022400</v>
      </c>
      <c r="J68" s="73">
        <v>15035439.379455002</v>
      </c>
      <c r="K68" s="73">
        <f t="shared" si="2"/>
        <v>37057839.379455</v>
      </c>
      <c r="L68" s="59">
        <v>1552800</v>
      </c>
      <c r="M68" s="59">
        <v>3303406</v>
      </c>
      <c r="N68" s="59">
        <v>4856206</v>
      </c>
      <c r="O68" s="60">
        <v>517600</v>
      </c>
      <c r="P68" s="60">
        <v>1101135</v>
      </c>
      <c r="Q68" s="60">
        <v>1618735</v>
      </c>
      <c r="R68" s="61">
        <v>517600</v>
      </c>
      <c r="S68" s="61">
        <v>1101135</v>
      </c>
      <c r="T68" s="61">
        <v>1618735</v>
      </c>
    </row>
    <row r="69" spans="1:20" s="62" customFormat="1" ht="70" customHeight="1">
      <c r="A69" s="54">
        <v>38</v>
      </c>
      <c r="B69" s="55">
        <v>8</v>
      </c>
      <c r="C69" s="56" t="s">
        <v>105</v>
      </c>
      <c r="D69" s="57">
        <v>11097</v>
      </c>
      <c r="E69" s="56" t="s">
        <v>109</v>
      </c>
      <c r="F69" s="54" t="s">
        <v>199</v>
      </c>
      <c r="G69" s="54">
        <v>2100200148</v>
      </c>
      <c r="H69" s="58" t="s">
        <v>1169</v>
      </c>
      <c r="I69" s="73">
        <v>11566800</v>
      </c>
      <c r="J69" s="73">
        <v>2759389.8800999997</v>
      </c>
      <c r="K69" s="73">
        <f t="shared" si="2"/>
        <v>14326189.880100001</v>
      </c>
      <c r="L69" s="59">
        <v>0</v>
      </c>
      <c r="M69" s="59">
        <v>1436969</v>
      </c>
      <c r="N69" s="59">
        <v>1436969</v>
      </c>
      <c r="O69" s="60">
        <v>0</v>
      </c>
      <c r="P69" s="60">
        <v>478990</v>
      </c>
      <c r="Q69" s="60">
        <v>478990</v>
      </c>
      <c r="R69" s="61">
        <v>0</v>
      </c>
      <c r="S69" s="61">
        <v>478990</v>
      </c>
      <c r="T69" s="61">
        <v>478990</v>
      </c>
    </row>
    <row r="70" spans="1:20" s="62" customFormat="1" ht="70" customHeight="1">
      <c r="A70" s="54">
        <v>39</v>
      </c>
      <c r="B70" s="55">
        <v>8</v>
      </c>
      <c r="C70" s="56" t="s">
        <v>105</v>
      </c>
      <c r="D70" s="57">
        <v>11092</v>
      </c>
      <c r="E70" s="56" t="s">
        <v>110</v>
      </c>
      <c r="F70" s="54" t="s">
        <v>199</v>
      </c>
      <c r="G70" s="54">
        <v>2100200148</v>
      </c>
      <c r="H70" s="58" t="s">
        <v>1169</v>
      </c>
      <c r="I70" s="73">
        <v>14906400</v>
      </c>
      <c r="J70" s="73">
        <v>3126963.5549999997</v>
      </c>
      <c r="K70" s="73">
        <f t="shared" si="2"/>
        <v>18033363.555</v>
      </c>
      <c r="L70" s="59">
        <v>1419600</v>
      </c>
      <c r="M70" s="59">
        <v>1662853</v>
      </c>
      <c r="N70" s="59">
        <v>3082453</v>
      </c>
      <c r="O70" s="60">
        <v>473200</v>
      </c>
      <c r="P70" s="60">
        <v>554284</v>
      </c>
      <c r="Q70" s="60">
        <v>1027484</v>
      </c>
      <c r="R70" s="61">
        <v>473200</v>
      </c>
      <c r="S70" s="61">
        <v>554284</v>
      </c>
      <c r="T70" s="61">
        <v>1027484</v>
      </c>
    </row>
    <row r="71" spans="1:20" s="62" customFormat="1" ht="70" customHeight="1">
      <c r="A71" s="54">
        <v>40</v>
      </c>
      <c r="B71" s="55">
        <v>8</v>
      </c>
      <c r="C71" s="56" t="s">
        <v>105</v>
      </c>
      <c r="D71" s="57">
        <v>11098</v>
      </c>
      <c r="E71" s="56" t="s">
        <v>111</v>
      </c>
      <c r="F71" s="54" t="s">
        <v>199</v>
      </c>
      <c r="G71" s="54">
        <v>2100200148</v>
      </c>
      <c r="H71" s="58" t="s">
        <v>1169</v>
      </c>
      <c r="I71" s="73">
        <v>12313200</v>
      </c>
      <c r="J71" s="73">
        <v>3109675.4649000005</v>
      </c>
      <c r="K71" s="73">
        <f t="shared" si="2"/>
        <v>15422875.4649</v>
      </c>
      <c r="L71" s="59">
        <v>879600</v>
      </c>
      <c r="M71" s="59">
        <v>1699068</v>
      </c>
      <c r="N71" s="59">
        <v>2578668</v>
      </c>
      <c r="O71" s="60">
        <v>293200</v>
      </c>
      <c r="P71" s="60">
        <v>566356</v>
      </c>
      <c r="Q71" s="60">
        <v>859556</v>
      </c>
      <c r="R71" s="61">
        <v>0</v>
      </c>
      <c r="S71" s="61">
        <v>859556</v>
      </c>
      <c r="T71" s="61">
        <v>859556</v>
      </c>
    </row>
    <row r="72" spans="1:20" s="62" customFormat="1" ht="70" customHeight="1">
      <c r="A72" s="54">
        <v>41</v>
      </c>
      <c r="B72" s="55">
        <v>8</v>
      </c>
      <c r="C72" s="56" t="s">
        <v>105</v>
      </c>
      <c r="D72" s="57">
        <v>11090</v>
      </c>
      <c r="E72" s="56" t="s">
        <v>112</v>
      </c>
      <c r="F72" s="54" t="s">
        <v>199</v>
      </c>
      <c r="G72" s="54">
        <v>2100200148</v>
      </c>
      <c r="H72" s="58" t="s">
        <v>1169</v>
      </c>
      <c r="I72" s="73">
        <v>5788800</v>
      </c>
      <c r="J72" s="73">
        <v>1448925.3272999998</v>
      </c>
      <c r="K72" s="73">
        <f t="shared" si="2"/>
        <v>7237725.3273</v>
      </c>
      <c r="L72" s="59">
        <v>0</v>
      </c>
      <c r="M72" s="59">
        <v>795871</v>
      </c>
      <c r="N72" s="59">
        <v>795871</v>
      </c>
      <c r="O72" s="60">
        <v>0</v>
      </c>
      <c r="P72" s="60">
        <v>265290</v>
      </c>
      <c r="Q72" s="60">
        <v>265290</v>
      </c>
      <c r="R72" s="61">
        <v>0</v>
      </c>
      <c r="S72" s="61">
        <v>265290</v>
      </c>
      <c r="T72" s="61">
        <v>265290</v>
      </c>
    </row>
    <row r="73" spans="1:20" s="62" customFormat="1" ht="70" customHeight="1">
      <c r="A73" s="54">
        <v>42</v>
      </c>
      <c r="B73" s="55">
        <v>8</v>
      </c>
      <c r="C73" s="56" t="s">
        <v>105</v>
      </c>
      <c r="D73" s="57">
        <v>11089</v>
      </c>
      <c r="E73" s="56" t="s">
        <v>113</v>
      </c>
      <c r="F73" s="54" t="s">
        <v>199</v>
      </c>
      <c r="G73" s="54">
        <v>2100200148</v>
      </c>
      <c r="H73" s="58" t="s">
        <v>1169</v>
      </c>
      <c r="I73" s="73">
        <v>6272400</v>
      </c>
      <c r="J73" s="73">
        <v>1799329.1312999998</v>
      </c>
      <c r="K73" s="73">
        <f t="shared" si="2"/>
        <v>8071729.1312999995</v>
      </c>
      <c r="L73" s="59">
        <v>0</v>
      </c>
      <c r="M73" s="59">
        <v>880681</v>
      </c>
      <c r="N73" s="59">
        <v>880681</v>
      </c>
      <c r="O73" s="60">
        <v>0</v>
      </c>
      <c r="P73" s="60">
        <v>293560</v>
      </c>
      <c r="Q73" s="60">
        <v>293560</v>
      </c>
      <c r="R73" s="61">
        <v>0</v>
      </c>
      <c r="S73" s="61">
        <v>293560</v>
      </c>
      <c r="T73" s="61">
        <v>293560</v>
      </c>
    </row>
    <row r="74" spans="1:20" s="62" customFormat="1" ht="70" customHeight="1">
      <c r="A74" s="54">
        <v>43</v>
      </c>
      <c r="B74" s="55">
        <v>8</v>
      </c>
      <c r="C74" s="56" t="s">
        <v>105</v>
      </c>
      <c r="D74" s="57">
        <v>11096</v>
      </c>
      <c r="E74" s="56" t="s">
        <v>114</v>
      </c>
      <c r="F74" s="54" t="s">
        <v>199</v>
      </c>
      <c r="G74" s="54">
        <v>2100200148</v>
      </c>
      <c r="H74" s="58" t="s">
        <v>1169</v>
      </c>
      <c r="I74" s="73">
        <v>6270000</v>
      </c>
      <c r="J74" s="73">
        <v>1729649.2256999998</v>
      </c>
      <c r="K74" s="73">
        <f t="shared" si="2"/>
        <v>7999649.2257000003</v>
      </c>
      <c r="L74" s="59">
        <v>0</v>
      </c>
      <c r="M74" s="59">
        <v>1086444</v>
      </c>
      <c r="N74" s="59">
        <v>1086444</v>
      </c>
      <c r="O74" s="60">
        <v>0</v>
      </c>
      <c r="P74" s="60">
        <v>362148</v>
      </c>
      <c r="Q74" s="60">
        <v>362148</v>
      </c>
      <c r="R74" s="61">
        <v>0</v>
      </c>
      <c r="S74" s="61">
        <v>362148</v>
      </c>
      <c r="T74" s="61">
        <v>362148</v>
      </c>
    </row>
    <row r="75" spans="1:20" s="62" customFormat="1" ht="70" customHeight="1">
      <c r="A75" s="54">
        <v>44</v>
      </c>
      <c r="B75" s="55">
        <v>8</v>
      </c>
      <c r="C75" s="56" t="s">
        <v>105</v>
      </c>
      <c r="D75" s="57">
        <v>11101</v>
      </c>
      <c r="E75" s="56" t="s">
        <v>115</v>
      </c>
      <c r="F75" s="54" t="s">
        <v>199</v>
      </c>
      <c r="G75" s="54">
        <v>2100200148</v>
      </c>
      <c r="H75" s="58" t="s">
        <v>1169</v>
      </c>
      <c r="I75" s="73">
        <v>6364800</v>
      </c>
      <c r="J75" s="73">
        <v>2016405.9279000002</v>
      </c>
      <c r="K75" s="73">
        <f t="shared" si="2"/>
        <v>8381205.9279000005</v>
      </c>
      <c r="L75" s="59">
        <v>0</v>
      </c>
      <c r="M75" s="59">
        <v>1246161</v>
      </c>
      <c r="N75" s="59">
        <v>1246161</v>
      </c>
      <c r="O75" s="60">
        <v>0</v>
      </c>
      <c r="P75" s="60">
        <v>415387</v>
      </c>
      <c r="Q75" s="60">
        <v>415387</v>
      </c>
      <c r="R75" s="61">
        <v>0</v>
      </c>
      <c r="S75" s="61">
        <v>415387</v>
      </c>
      <c r="T75" s="61">
        <v>415387</v>
      </c>
    </row>
    <row r="76" spans="1:20" s="62" customFormat="1" ht="70" customHeight="1">
      <c r="A76" s="54">
        <v>45</v>
      </c>
      <c r="B76" s="55">
        <v>8</v>
      </c>
      <c r="C76" s="56" t="s">
        <v>105</v>
      </c>
      <c r="D76" s="57">
        <v>11102</v>
      </c>
      <c r="E76" s="56" t="s">
        <v>116</v>
      </c>
      <c r="F76" s="54" t="s">
        <v>199</v>
      </c>
      <c r="G76" s="54">
        <v>2100200148</v>
      </c>
      <c r="H76" s="58" t="s">
        <v>1169</v>
      </c>
      <c r="I76" s="73">
        <v>7066800</v>
      </c>
      <c r="J76" s="73">
        <v>1578100.2696</v>
      </c>
      <c r="K76" s="73">
        <f t="shared" si="2"/>
        <v>8644900.2696000002</v>
      </c>
      <c r="L76" s="59">
        <v>0</v>
      </c>
      <c r="M76" s="59">
        <v>800272</v>
      </c>
      <c r="N76" s="59">
        <v>800272</v>
      </c>
      <c r="O76" s="60">
        <v>0</v>
      </c>
      <c r="P76" s="60">
        <v>266757</v>
      </c>
      <c r="Q76" s="60">
        <v>266757</v>
      </c>
      <c r="R76" s="61">
        <v>0</v>
      </c>
      <c r="S76" s="61">
        <v>266757</v>
      </c>
      <c r="T76" s="61">
        <v>266757</v>
      </c>
    </row>
    <row r="77" spans="1:20" s="62" customFormat="1" ht="70" customHeight="1">
      <c r="A77" s="54">
        <v>46</v>
      </c>
      <c r="B77" s="55">
        <v>8</v>
      </c>
      <c r="C77" s="56" t="s">
        <v>105</v>
      </c>
      <c r="D77" s="57">
        <v>11100</v>
      </c>
      <c r="E77" s="56" t="s">
        <v>117</v>
      </c>
      <c r="F77" s="54" t="s">
        <v>199</v>
      </c>
      <c r="G77" s="54">
        <v>2100200148</v>
      </c>
      <c r="H77" s="58" t="s">
        <v>1169</v>
      </c>
      <c r="I77" s="73">
        <v>4089600</v>
      </c>
      <c r="J77" s="73">
        <v>1223848.7867999999</v>
      </c>
      <c r="K77" s="73">
        <f t="shared" si="2"/>
        <v>5313448.7867999999</v>
      </c>
      <c r="L77" s="59">
        <v>0</v>
      </c>
      <c r="M77" s="59">
        <v>626071</v>
      </c>
      <c r="N77" s="59">
        <v>626071</v>
      </c>
      <c r="O77" s="60">
        <v>0</v>
      </c>
      <c r="P77" s="60">
        <v>208690</v>
      </c>
      <c r="Q77" s="60">
        <v>208690</v>
      </c>
      <c r="R77" s="61">
        <v>0</v>
      </c>
      <c r="S77" s="61">
        <v>208690</v>
      </c>
      <c r="T77" s="61">
        <v>208690</v>
      </c>
    </row>
    <row r="78" spans="1:20" s="62" customFormat="1" ht="70" customHeight="1">
      <c r="A78" s="54">
        <v>47</v>
      </c>
      <c r="B78" s="55">
        <v>8</v>
      </c>
      <c r="C78" s="56" t="s">
        <v>105</v>
      </c>
      <c r="D78" s="57">
        <v>21323</v>
      </c>
      <c r="E78" s="56" t="s">
        <v>118</v>
      </c>
      <c r="F78" s="54" t="s">
        <v>199</v>
      </c>
      <c r="G78" s="54">
        <v>2100200148</v>
      </c>
      <c r="H78" s="58" t="s">
        <v>1169</v>
      </c>
      <c r="I78" s="73">
        <v>6301200</v>
      </c>
      <c r="J78" s="73">
        <v>1444477.6242</v>
      </c>
      <c r="K78" s="73">
        <f t="shared" si="2"/>
        <v>7745677.6241999995</v>
      </c>
      <c r="L78" s="59">
        <v>0</v>
      </c>
      <c r="M78" s="59">
        <v>791585</v>
      </c>
      <c r="N78" s="59">
        <v>791585</v>
      </c>
      <c r="O78" s="60">
        <v>0</v>
      </c>
      <c r="P78" s="60">
        <v>263862</v>
      </c>
      <c r="Q78" s="60">
        <v>263862</v>
      </c>
      <c r="R78" s="61">
        <v>0</v>
      </c>
      <c r="S78" s="61">
        <v>263862</v>
      </c>
      <c r="T78" s="61">
        <v>263862</v>
      </c>
    </row>
    <row r="79" spans="1:20" s="62" customFormat="1" ht="70" customHeight="1">
      <c r="A79" s="54">
        <v>48</v>
      </c>
      <c r="B79" s="55">
        <v>8</v>
      </c>
      <c r="C79" s="56" t="s">
        <v>105</v>
      </c>
      <c r="D79" s="57">
        <v>11091</v>
      </c>
      <c r="E79" s="56" t="s">
        <v>119</v>
      </c>
      <c r="F79" s="54" t="s">
        <v>199</v>
      </c>
      <c r="G79" s="54">
        <v>2100200148</v>
      </c>
      <c r="H79" s="58" t="s">
        <v>1169</v>
      </c>
      <c r="I79" s="73">
        <v>10929600</v>
      </c>
      <c r="J79" s="73">
        <v>3152148.2552999994</v>
      </c>
      <c r="K79" s="73">
        <f t="shared" si="2"/>
        <v>14081748.2553</v>
      </c>
      <c r="L79" s="59">
        <v>310800</v>
      </c>
      <c r="M79" s="59">
        <v>1646254</v>
      </c>
      <c r="N79" s="59">
        <v>1957054</v>
      </c>
      <c r="O79" s="60">
        <v>103600</v>
      </c>
      <c r="P79" s="60">
        <v>548751</v>
      </c>
      <c r="Q79" s="60">
        <v>652351</v>
      </c>
      <c r="R79" s="61">
        <v>103600</v>
      </c>
      <c r="S79" s="61">
        <v>548751</v>
      </c>
      <c r="T79" s="61">
        <v>652351</v>
      </c>
    </row>
    <row r="80" spans="1:20" s="62" customFormat="1" ht="70" customHeight="1">
      <c r="A80" s="54">
        <v>49</v>
      </c>
      <c r="B80" s="55">
        <v>8</v>
      </c>
      <c r="C80" s="56" t="s">
        <v>105</v>
      </c>
      <c r="D80" s="57">
        <v>11103</v>
      </c>
      <c r="E80" s="56" t="s">
        <v>120</v>
      </c>
      <c r="F80" s="54" t="s">
        <v>199</v>
      </c>
      <c r="G80" s="54">
        <v>2100200148</v>
      </c>
      <c r="H80" s="58" t="s">
        <v>1169</v>
      </c>
      <c r="I80" s="73">
        <v>5658000</v>
      </c>
      <c r="J80" s="73">
        <v>1483849.4634</v>
      </c>
      <c r="K80" s="73">
        <f t="shared" si="2"/>
        <v>7141849.4633999998</v>
      </c>
      <c r="L80" s="59">
        <v>0</v>
      </c>
      <c r="M80" s="59">
        <v>855167</v>
      </c>
      <c r="N80" s="59">
        <v>855167</v>
      </c>
      <c r="O80" s="60">
        <v>0</v>
      </c>
      <c r="P80" s="60">
        <v>285056</v>
      </c>
      <c r="Q80" s="60">
        <v>285056</v>
      </c>
      <c r="R80" s="61">
        <v>0</v>
      </c>
      <c r="S80" s="61">
        <v>285056</v>
      </c>
      <c r="T80" s="61">
        <v>285056</v>
      </c>
    </row>
    <row r="81" spans="1:20" s="62" customFormat="1" ht="70" customHeight="1">
      <c r="A81" s="54">
        <v>50</v>
      </c>
      <c r="B81" s="55">
        <v>8</v>
      </c>
      <c r="C81" s="56" t="s">
        <v>105</v>
      </c>
      <c r="D81" s="57">
        <v>11093</v>
      </c>
      <c r="E81" s="56" t="s">
        <v>121</v>
      </c>
      <c r="F81" s="54" t="s">
        <v>199</v>
      </c>
      <c r="G81" s="54">
        <v>2100200148</v>
      </c>
      <c r="H81" s="58" t="s">
        <v>1169</v>
      </c>
      <c r="I81" s="73">
        <v>6931200</v>
      </c>
      <c r="J81" s="73">
        <v>1801015.2711</v>
      </c>
      <c r="K81" s="73">
        <f t="shared" si="2"/>
        <v>8732215.2710999995</v>
      </c>
      <c r="L81" s="59">
        <v>0</v>
      </c>
      <c r="M81" s="59">
        <v>940994</v>
      </c>
      <c r="N81" s="59">
        <v>940994</v>
      </c>
      <c r="O81" s="60">
        <v>0</v>
      </c>
      <c r="P81" s="60">
        <v>313665</v>
      </c>
      <c r="Q81" s="60">
        <v>313665</v>
      </c>
      <c r="R81" s="61">
        <v>0</v>
      </c>
      <c r="S81" s="61">
        <v>313665</v>
      </c>
      <c r="T81" s="61">
        <v>313665</v>
      </c>
    </row>
    <row r="82" spans="1:20" s="62" customFormat="1" ht="70" customHeight="1">
      <c r="A82" s="54">
        <v>51</v>
      </c>
      <c r="B82" s="55">
        <v>8</v>
      </c>
      <c r="C82" s="56" t="s">
        <v>105</v>
      </c>
      <c r="D82" s="57">
        <v>11099</v>
      </c>
      <c r="E82" s="56" t="s">
        <v>122</v>
      </c>
      <c r="F82" s="54" t="s">
        <v>199</v>
      </c>
      <c r="G82" s="54">
        <v>2100200148</v>
      </c>
      <c r="H82" s="58" t="s">
        <v>1169</v>
      </c>
      <c r="I82" s="73">
        <v>6630000</v>
      </c>
      <c r="J82" s="73">
        <v>1657023.7277999998</v>
      </c>
      <c r="K82" s="73">
        <f t="shared" si="2"/>
        <v>8287023.7277999995</v>
      </c>
      <c r="L82" s="59">
        <v>0</v>
      </c>
      <c r="M82" s="59">
        <v>854360</v>
      </c>
      <c r="N82" s="59">
        <v>854360</v>
      </c>
      <c r="O82" s="60">
        <v>0</v>
      </c>
      <c r="P82" s="60">
        <v>284787</v>
      </c>
      <c r="Q82" s="60">
        <v>284787</v>
      </c>
      <c r="R82" s="61">
        <v>0</v>
      </c>
      <c r="S82" s="61">
        <v>284787</v>
      </c>
      <c r="T82" s="61">
        <v>284787</v>
      </c>
    </row>
    <row r="83" spans="1:20" s="62" customFormat="1" ht="70" customHeight="1">
      <c r="A83" s="54">
        <v>52</v>
      </c>
      <c r="B83" s="55">
        <v>8</v>
      </c>
      <c r="C83" s="56" t="s">
        <v>105</v>
      </c>
      <c r="D83" s="57">
        <v>11094</v>
      </c>
      <c r="E83" s="56" t="s">
        <v>123</v>
      </c>
      <c r="F83" s="54" t="s">
        <v>199</v>
      </c>
      <c r="G83" s="54">
        <v>2100200148</v>
      </c>
      <c r="H83" s="58" t="s">
        <v>1169</v>
      </c>
      <c r="I83" s="73">
        <v>4371600</v>
      </c>
      <c r="J83" s="73">
        <v>963499.1453999998</v>
      </c>
      <c r="K83" s="73">
        <f t="shared" si="2"/>
        <v>5335099.1453999998</v>
      </c>
      <c r="L83" s="59">
        <v>0</v>
      </c>
      <c r="M83" s="59">
        <v>599015</v>
      </c>
      <c r="N83" s="59">
        <v>599015</v>
      </c>
      <c r="O83" s="60">
        <v>0</v>
      </c>
      <c r="P83" s="60">
        <v>199672</v>
      </c>
      <c r="Q83" s="60">
        <v>199672</v>
      </c>
      <c r="R83" s="61">
        <v>0</v>
      </c>
      <c r="S83" s="61">
        <v>199672</v>
      </c>
      <c r="T83" s="61">
        <v>199672</v>
      </c>
    </row>
    <row r="84" spans="1:20" s="62" customFormat="1" ht="70" customHeight="1">
      <c r="A84" s="54">
        <v>53</v>
      </c>
      <c r="B84" s="55">
        <v>8</v>
      </c>
      <c r="C84" s="56" t="s">
        <v>124</v>
      </c>
      <c r="D84" s="57">
        <v>10706</v>
      </c>
      <c r="E84" s="56" t="s">
        <v>125</v>
      </c>
      <c r="F84" s="54" t="s">
        <v>1159</v>
      </c>
      <c r="G84" s="54">
        <v>2100200141</v>
      </c>
      <c r="H84" s="58" t="s">
        <v>1170</v>
      </c>
      <c r="I84" s="73">
        <v>2833200</v>
      </c>
      <c r="J84" s="73">
        <v>43395752.607299998</v>
      </c>
      <c r="K84" s="73">
        <f t="shared" si="2"/>
        <v>46228952.607299998</v>
      </c>
      <c r="L84" s="59">
        <v>2887200</v>
      </c>
      <c r="M84" s="59">
        <v>5005516</v>
      </c>
      <c r="N84" s="59">
        <v>7892716</v>
      </c>
      <c r="O84" s="60">
        <v>962400</v>
      </c>
      <c r="P84" s="60">
        <v>1668505</v>
      </c>
      <c r="Q84" s="60">
        <v>2630905</v>
      </c>
      <c r="R84" s="61">
        <v>962400</v>
      </c>
      <c r="S84" s="61">
        <v>1668505</v>
      </c>
      <c r="T84" s="61">
        <v>2630905</v>
      </c>
    </row>
    <row r="85" spans="1:20" s="62" customFormat="1" ht="70" customHeight="1">
      <c r="A85" s="54">
        <v>54</v>
      </c>
      <c r="B85" s="55">
        <v>8</v>
      </c>
      <c r="C85" s="56" t="s">
        <v>124</v>
      </c>
      <c r="D85" s="57">
        <v>11448</v>
      </c>
      <c r="E85" s="56" t="s">
        <v>126</v>
      </c>
      <c r="F85" s="54" t="s">
        <v>1159</v>
      </c>
      <c r="G85" s="54">
        <v>2100201119</v>
      </c>
      <c r="H85" s="58" t="s">
        <v>1171</v>
      </c>
      <c r="I85" s="73">
        <v>23160000</v>
      </c>
      <c r="J85" s="73">
        <v>9657069.3525899984</v>
      </c>
      <c r="K85" s="73">
        <f t="shared" si="2"/>
        <v>32817069.352589998</v>
      </c>
      <c r="L85" s="59">
        <v>1792800</v>
      </c>
      <c r="M85" s="59">
        <v>3269621</v>
      </c>
      <c r="N85" s="59">
        <v>5062421</v>
      </c>
      <c r="O85" s="60">
        <v>597600</v>
      </c>
      <c r="P85" s="60">
        <v>1089874</v>
      </c>
      <c r="Q85" s="60">
        <v>1687474</v>
      </c>
      <c r="R85" s="61">
        <v>597600</v>
      </c>
      <c r="S85" s="61">
        <v>1089874</v>
      </c>
      <c r="T85" s="61">
        <v>1687474</v>
      </c>
    </row>
    <row r="86" spans="1:20" s="62" customFormat="1" ht="70" customHeight="1">
      <c r="A86" s="54">
        <v>55</v>
      </c>
      <c r="B86" s="55">
        <v>8</v>
      </c>
      <c r="C86" s="56" t="s">
        <v>124</v>
      </c>
      <c r="D86" s="57">
        <v>11042</v>
      </c>
      <c r="E86" s="56" t="s">
        <v>127</v>
      </c>
      <c r="F86" s="54" t="s">
        <v>199</v>
      </c>
      <c r="G86" s="54">
        <v>2100200140</v>
      </c>
      <c r="H86" s="58" t="s">
        <v>1124</v>
      </c>
      <c r="I86" s="73">
        <v>18336000</v>
      </c>
      <c r="J86" s="73">
        <v>4160353.9179000002</v>
      </c>
      <c r="K86" s="73">
        <f t="shared" si="2"/>
        <v>22496353.9179</v>
      </c>
      <c r="L86" s="59">
        <v>2264400</v>
      </c>
      <c r="M86" s="59">
        <v>2149094</v>
      </c>
      <c r="N86" s="59">
        <v>4413494</v>
      </c>
      <c r="O86" s="60">
        <v>754800</v>
      </c>
      <c r="P86" s="60">
        <v>716365</v>
      </c>
      <c r="Q86" s="60">
        <v>1471165</v>
      </c>
      <c r="R86" s="61">
        <v>754800</v>
      </c>
      <c r="S86" s="61">
        <v>716365</v>
      </c>
      <c r="T86" s="61">
        <v>1471165</v>
      </c>
    </row>
    <row r="87" spans="1:20" s="62" customFormat="1" ht="70" customHeight="1">
      <c r="A87" s="54">
        <v>56</v>
      </c>
      <c r="B87" s="55">
        <v>8</v>
      </c>
      <c r="C87" s="56" t="s">
        <v>124</v>
      </c>
      <c r="D87" s="57">
        <v>28811</v>
      </c>
      <c r="E87" s="56" t="s">
        <v>128</v>
      </c>
      <c r="F87" s="54" t="s">
        <v>199</v>
      </c>
      <c r="G87" s="54">
        <v>2100200140</v>
      </c>
      <c r="H87" s="58" t="s">
        <v>1124</v>
      </c>
      <c r="I87" s="73">
        <v>5425200</v>
      </c>
      <c r="J87" s="73">
        <v>1186010.9369999999</v>
      </c>
      <c r="K87" s="73">
        <f t="shared" si="2"/>
        <v>6611210.9369999999</v>
      </c>
      <c r="L87" s="59">
        <v>1368000</v>
      </c>
      <c r="M87" s="59">
        <v>712490</v>
      </c>
      <c r="N87" s="59">
        <v>2080490</v>
      </c>
      <c r="O87" s="60">
        <v>456000</v>
      </c>
      <c r="P87" s="60">
        <v>237497</v>
      </c>
      <c r="Q87" s="60">
        <v>693497</v>
      </c>
      <c r="R87" s="61">
        <v>456000</v>
      </c>
      <c r="S87" s="61">
        <v>237497</v>
      </c>
      <c r="T87" s="61">
        <v>693497</v>
      </c>
    </row>
    <row r="88" spans="1:20" s="62" customFormat="1" ht="70" customHeight="1">
      <c r="A88" s="54">
        <v>57</v>
      </c>
      <c r="B88" s="55">
        <v>8</v>
      </c>
      <c r="C88" s="56" t="s">
        <v>124</v>
      </c>
      <c r="D88" s="57">
        <v>11044</v>
      </c>
      <c r="E88" s="56" t="s">
        <v>129</v>
      </c>
      <c r="F88" s="54" t="s">
        <v>199</v>
      </c>
      <c r="G88" s="54">
        <v>2100200140</v>
      </c>
      <c r="H88" s="58" t="s">
        <v>1124</v>
      </c>
      <c r="I88" s="73">
        <v>5550000</v>
      </c>
      <c r="J88" s="73">
        <v>1601587.0064999999</v>
      </c>
      <c r="K88" s="73">
        <f t="shared" si="2"/>
        <v>7151587.0065000001</v>
      </c>
      <c r="L88" s="59">
        <v>732000</v>
      </c>
      <c r="M88" s="59">
        <v>715271</v>
      </c>
      <c r="N88" s="59">
        <v>1447271</v>
      </c>
      <c r="O88" s="60">
        <v>244000</v>
      </c>
      <c r="P88" s="60">
        <v>238424</v>
      </c>
      <c r="Q88" s="60">
        <v>482424</v>
      </c>
      <c r="R88" s="61">
        <v>244000</v>
      </c>
      <c r="S88" s="61">
        <v>238424</v>
      </c>
      <c r="T88" s="61">
        <v>482424</v>
      </c>
    </row>
    <row r="89" spans="1:20" s="62" customFormat="1" ht="70" customHeight="1">
      <c r="A89" s="54">
        <v>58</v>
      </c>
      <c r="B89" s="55">
        <v>8</v>
      </c>
      <c r="C89" s="56" t="s">
        <v>124</v>
      </c>
      <c r="D89" s="57">
        <v>11045</v>
      </c>
      <c r="E89" s="56" t="s">
        <v>130</v>
      </c>
      <c r="F89" s="54" t="s">
        <v>199</v>
      </c>
      <c r="G89" s="54">
        <v>2100200140</v>
      </c>
      <c r="H89" s="58" t="s">
        <v>1124</v>
      </c>
      <c r="I89" s="73">
        <v>8043600</v>
      </c>
      <c r="J89" s="73">
        <v>1718747.3805000002</v>
      </c>
      <c r="K89" s="73">
        <f t="shared" si="2"/>
        <v>9762347.3805</v>
      </c>
      <c r="L89" s="59">
        <v>936000</v>
      </c>
      <c r="M89" s="59">
        <v>902663</v>
      </c>
      <c r="N89" s="59">
        <v>1838663</v>
      </c>
      <c r="O89" s="60">
        <v>312000</v>
      </c>
      <c r="P89" s="60">
        <v>300888</v>
      </c>
      <c r="Q89" s="60">
        <v>612888</v>
      </c>
      <c r="R89" s="61">
        <v>312000</v>
      </c>
      <c r="S89" s="61">
        <v>300888</v>
      </c>
      <c r="T89" s="61">
        <v>612888</v>
      </c>
    </row>
    <row r="90" spans="1:20" s="62" customFormat="1" ht="70" customHeight="1">
      <c r="A90" s="54">
        <v>59</v>
      </c>
      <c r="B90" s="55">
        <v>8</v>
      </c>
      <c r="C90" s="56" t="s">
        <v>124</v>
      </c>
      <c r="D90" s="57">
        <v>28778</v>
      </c>
      <c r="E90" s="56" t="s">
        <v>131</v>
      </c>
      <c r="F90" s="54" t="s">
        <v>199</v>
      </c>
      <c r="G90" s="54">
        <v>2100200140</v>
      </c>
      <c r="H90" s="58" t="s">
        <v>1124</v>
      </c>
      <c r="I90" s="73">
        <v>4797600</v>
      </c>
      <c r="J90" s="73">
        <v>861250.37489999994</v>
      </c>
      <c r="K90" s="73">
        <f t="shared" si="2"/>
        <v>5658850.3749000002</v>
      </c>
      <c r="L90" s="59">
        <v>686400</v>
      </c>
      <c r="M90" s="59">
        <v>492749</v>
      </c>
      <c r="N90" s="59">
        <v>1179149</v>
      </c>
      <c r="O90" s="60">
        <v>228800</v>
      </c>
      <c r="P90" s="60">
        <v>164250</v>
      </c>
      <c r="Q90" s="60">
        <v>393050</v>
      </c>
      <c r="R90" s="61">
        <v>228800</v>
      </c>
      <c r="S90" s="61">
        <v>164250</v>
      </c>
      <c r="T90" s="61">
        <v>393050</v>
      </c>
    </row>
    <row r="91" spans="1:20" s="62" customFormat="1" ht="70" customHeight="1">
      <c r="A91" s="54">
        <v>60</v>
      </c>
      <c r="B91" s="55">
        <v>8</v>
      </c>
      <c r="C91" s="56" t="s">
        <v>124</v>
      </c>
      <c r="D91" s="57">
        <v>28815</v>
      </c>
      <c r="E91" s="56" t="s">
        <v>132</v>
      </c>
      <c r="F91" s="54" t="s">
        <v>199</v>
      </c>
      <c r="G91" s="54">
        <v>2100200140</v>
      </c>
      <c r="H91" s="58" t="s">
        <v>1124</v>
      </c>
      <c r="I91" s="73">
        <v>6235200</v>
      </c>
      <c r="J91" s="73">
        <v>1109379.2466</v>
      </c>
      <c r="K91" s="73">
        <f t="shared" si="2"/>
        <v>7344579.2466000002</v>
      </c>
      <c r="L91" s="59">
        <v>1053600</v>
      </c>
      <c r="M91" s="59">
        <v>641725</v>
      </c>
      <c r="N91" s="59">
        <v>1695325</v>
      </c>
      <c r="O91" s="60">
        <v>351200</v>
      </c>
      <c r="P91" s="60">
        <v>213908</v>
      </c>
      <c r="Q91" s="60">
        <v>565108</v>
      </c>
      <c r="R91" s="61">
        <v>351200</v>
      </c>
      <c r="S91" s="61">
        <v>213908</v>
      </c>
      <c r="T91" s="61">
        <v>565108</v>
      </c>
    </row>
    <row r="92" spans="1:20" s="62" customFormat="1" ht="70" customHeight="1">
      <c r="A92" s="54">
        <v>61</v>
      </c>
      <c r="B92" s="55">
        <v>8</v>
      </c>
      <c r="C92" s="56" t="s">
        <v>124</v>
      </c>
      <c r="D92" s="57">
        <v>21356</v>
      </c>
      <c r="E92" s="56" t="s">
        <v>133</v>
      </c>
      <c r="F92" s="54" t="s">
        <v>199</v>
      </c>
      <c r="G92" s="54">
        <v>2100200140</v>
      </c>
      <c r="H92" s="58" t="s">
        <v>1124</v>
      </c>
      <c r="I92" s="73">
        <v>5241600</v>
      </c>
      <c r="J92" s="73">
        <v>1180421.2074</v>
      </c>
      <c r="K92" s="73">
        <f t="shared" si="2"/>
        <v>6422021.2073999997</v>
      </c>
      <c r="L92" s="59">
        <v>546000</v>
      </c>
      <c r="M92" s="59">
        <v>615517</v>
      </c>
      <c r="N92" s="59">
        <v>1161517</v>
      </c>
      <c r="O92" s="60">
        <v>182000</v>
      </c>
      <c r="P92" s="60">
        <v>205172</v>
      </c>
      <c r="Q92" s="60">
        <v>387172</v>
      </c>
      <c r="R92" s="61">
        <v>182000</v>
      </c>
      <c r="S92" s="61">
        <v>205172</v>
      </c>
      <c r="T92" s="61">
        <v>387172</v>
      </c>
    </row>
    <row r="93" spans="1:20" s="62" customFormat="1" ht="70" customHeight="1">
      <c r="A93" s="54">
        <v>62</v>
      </c>
      <c r="B93" s="55">
        <v>8</v>
      </c>
      <c r="C93" s="56" t="s">
        <v>134</v>
      </c>
      <c r="D93" s="57">
        <v>10704</v>
      </c>
      <c r="E93" s="56" t="s">
        <v>135</v>
      </c>
      <c r="F93" s="54" t="s">
        <v>1159</v>
      </c>
      <c r="G93" s="54">
        <v>2100200132</v>
      </c>
      <c r="H93" s="58" t="s">
        <v>1123</v>
      </c>
      <c r="I93" s="73">
        <v>138000</v>
      </c>
      <c r="J93" s="73">
        <v>34604867.663190007</v>
      </c>
      <c r="K93" s="73">
        <f t="shared" si="2"/>
        <v>34742867.663190007</v>
      </c>
      <c r="L93" s="59">
        <v>0</v>
      </c>
      <c r="M93" s="59">
        <v>3485269</v>
      </c>
      <c r="N93" s="59">
        <v>3485269</v>
      </c>
      <c r="O93" s="60">
        <v>0</v>
      </c>
      <c r="P93" s="60">
        <v>1161756</v>
      </c>
      <c r="Q93" s="60">
        <v>1161756</v>
      </c>
      <c r="R93" s="61">
        <v>0</v>
      </c>
      <c r="S93" s="61">
        <v>1161756</v>
      </c>
      <c r="T93" s="61">
        <v>1161756</v>
      </c>
    </row>
    <row r="94" spans="1:20" s="62" customFormat="1" ht="70" customHeight="1">
      <c r="A94" s="54">
        <v>63</v>
      </c>
      <c r="B94" s="55">
        <v>8</v>
      </c>
      <c r="C94" s="56" t="s">
        <v>134</v>
      </c>
      <c r="D94" s="57">
        <v>10991</v>
      </c>
      <c r="E94" s="56" t="s">
        <v>136</v>
      </c>
      <c r="F94" s="54" t="s">
        <v>199</v>
      </c>
      <c r="G94" s="54">
        <v>2100200131</v>
      </c>
      <c r="H94" s="58" t="s">
        <v>1172</v>
      </c>
      <c r="I94" s="73">
        <v>8658000</v>
      </c>
      <c r="J94" s="73">
        <v>2701263.9713999997</v>
      </c>
      <c r="K94" s="73">
        <f t="shared" si="2"/>
        <v>11359263.9714</v>
      </c>
      <c r="L94" s="59">
        <v>0</v>
      </c>
      <c r="M94" s="59">
        <v>1226863</v>
      </c>
      <c r="N94" s="59">
        <v>1226863</v>
      </c>
      <c r="O94" s="60">
        <v>0</v>
      </c>
      <c r="P94" s="60">
        <v>408954</v>
      </c>
      <c r="Q94" s="60">
        <v>408954</v>
      </c>
      <c r="R94" s="61">
        <v>0</v>
      </c>
      <c r="S94" s="61">
        <v>408954</v>
      </c>
      <c r="T94" s="61">
        <v>408954</v>
      </c>
    </row>
    <row r="95" spans="1:20" s="62" customFormat="1" ht="70" customHeight="1">
      <c r="A95" s="54">
        <v>64</v>
      </c>
      <c r="B95" s="55">
        <v>8</v>
      </c>
      <c r="C95" s="56" t="s">
        <v>134</v>
      </c>
      <c r="D95" s="57">
        <v>10993</v>
      </c>
      <c r="E95" s="56" t="s">
        <v>137</v>
      </c>
      <c r="F95" s="54" t="s">
        <v>199</v>
      </c>
      <c r="G95" s="54">
        <v>2100200131</v>
      </c>
      <c r="H95" s="58" t="s">
        <v>1172</v>
      </c>
      <c r="I95" s="73">
        <v>12871200</v>
      </c>
      <c r="J95" s="73">
        <v>2994027.9191999994</v>
      </c>
      <c r="K95" s="73">
        <f t="shared" si="2"/>
        <v>15865227.919199999</v>
      </c>
      <c r="L95" s="59">
        <v>0</v>
      </c>
      <c r="M95" s="59">
        <v>1809368</v>
      </c>
      <c r="N95" s="59">
        <v>1809368</v>
      </c>
      <c r="O95" s="60">
        <v>0</v>
      </c>
      <c r="P95" s="60">
        <v>603123</v>
      </c>
      <c r="Q95" s="60">
        <v>603123</v>
      </c>
      <c r="R95" s="61">
        <v>0</v>
      </c>
      <c r="S95" s="61">
        <v>603123</v>
      </c>
      <c r="T95" s="61">
        <v>603123</v>
      </c>
    </row>
    <row r="96" spans="1:20" s="62" customFormat="1" ht="102">
      <c r="A96" s="54">
        <v>65</v>
      </c>
      <c r="B96" s="55">
        <v>8</v>
      </c>
      <c r="C96" s="56" t="s">
        <v>134</v>
      </c>
      <c r="D96" s="57">
        <v>23367</v>
      </c>
      <c r="E96" s="63" t="s">
        <v>138</v>
      </c>
      <c r="F96" s="54" t="s">
        <v>199</v>
      </c>
      <c r="G96" s="54">
        <v>2100200131</v>
      </c>
      <c r="H96" s="58" t="s">
        <v>1172</v>
      </c>
      <c r="I96" s="73">
        <v>5664000</v>
      </c>
      <c r="J96" s="73">
        <v>1542040.7901000001</v>
      </c>
      <c r="K96" s="73">
        <f t="shared" si="2"/>
        <v>7206040.7900999999</v>
      </c>
      <c r="L96" s="59">
        <v>0</v>
      </c>
      <c r="M96" s="59">
        <v>702607</v>
      </c>
      <c r="N96" s="59">
        <v>702607</v>
      </c>
      <c r="O96" s="60">
        <v>0</v>
      </c>
      <c r="P96" s="60">
        <v>234202</v>
      </c>
      <c r="Q96" s="60">
        <v>234202</v>
      </c>
      <c r="R96" s="61">
        <v>0</v>
      </c>
      <c r="S96" s="61">
        <v>234202</v>
      </c>
      <c r="T96" s="61">
        <v>234202</v>
      </c>
    </row>
    <row r="97" spans="1:20" s="62" customFormat="1" ht="70" customHeight="1">
      <c r="A97" s="54">
        <v>66</v>
      </c>
      <c r="B97" s="55">
        <v>8</v>
      </c>
      <c r="C97" s="56" t="s">
        <v>134</v>
      </c>
      <c r="D97" s="57">
        <v>10992</v>
      </c>
      <c r="E97" s="56" t="s">
        <v>139</v>
      </c>
      <c r="F97" s="54" t="s">
        <v>199</v>
      </c>
      <c r="G97" s="54">
        <v>2100200131</v>
      </c>
      <c r="H97" s="58" t="s">
        <v>1172</v>
      </c>
      <c r="I97" s="73">
        <v>7098000</v>
      </c>
      <c r="J97" s="73">
        <v>1936105.9004999998</v>
      </c>
      <c r="K97" s="73">
        <f t="shared" si="2"/>
        <v>9034105.9004999995</v>
      </c>
      <c r="L97" s="59">
        <v>0</v>
      </c>
      <c r="M97" s="59">
        <v>946239</v>
      </c>
      <c r="N97" s="59">
        <v>946239</v>
      </c>
      <c r="O97" s="60">
        <v>0</v>
      </c>
      <c r="P97" s="60">
        <v>315413</v>
      </c>
      <c r="Q97" s="60">
        <v>315413</v>
      </c>
      <c r="R97" s="61">
        <v>0</v>
      </c>
      <c r="S97" s="61">
        <v>315412.99999999994</v>
      </c>
      <c r="T97" s="61">
        <v>315413</v>
      </c>
    </row>
    <row r="98" spans="1:20" s="62" customFormat="1" ht="70" customHeight="1">
      <c r="A98" s="54">
        <v>67</v>
      </c>
      <c r="B98" s="55">
        <v>8</v>
      </c>
      <c r="C98" s="56" t="s">
        <v>134</v>
      </c>
      <c r="D98" s="57">
        <v>10994</v>
      </c>
      <c r="E98" s="56" t="s">
        <v>140</v>
      </c>
      <c r="F98" s="54" t="s">
        <v>199</v>
      </c>
      <c r="G98" s="54">
        <v>2100200131</v>
      </c>
      <c r="H98" s="58" t="s">
        <v>1172</v>
      </c>
      <c r="I98" s="73">
        <v>9436800</v>
      </c>
      <c r="J98" s="73">
        <v>2154044.6258999999</v>
      </c>
      <c r="K98" s="73">
        <f t="shared" si="2"/>
        <v>11590844.6259</v>
      </c>
      <c r="L98" s="59">
        <v>0</v>
      </c>
      <c r="M98" s="59">
        <v>1194610</v>
      </c>
      <c r="N98" s="59">
        <v>1194610</v>
      </c>
      <c r="O98" s="60">
        <v>0</v>
      </c>
      <c r="P98" s="60">
        <v>398203</v>
      </c>
      <c r="Q98" s="60">
        <v>398203</v>
      </c>
      <c r="R98" s="61">
        <v>0</v>
      </c>
      <c r="S98" s="61">
        <v>398203</v>
      </c>
      <c r="T98" s="61">
        <v>398203</v>
      </c>
    </row>
    <row r="99" spans="1:20" s="62" customFormat="1" ht="70" customHeight="1">
      <c r="A99" s="54">
        <v>68</v>
      </c>
      <c r="B99" s="55">
        <v>8</v>
      </c>
      <c r="C99" s="56" t="s">
        <v>141</v>
      </c>
      <c r="D99" s="57">
        <v>10671</v>
      </c>
      <c r="E99" s="56" t="s">
        <v>142</v>
      </c>
      <c r="F99" s="54" t="s">
        <v>1158</v>
      </c>
      <c r="G99" s="54">
        <v>2100200137</v>
      </c>
      <c r="H99" s="58" t="s">
        <v>1173</v>
      </c>
      <c r="I99" s="73">
        <v>6811200</v>
      </c>
      <c r="J99" s="73">
        <v>139700724.78483</v>
      </c>
      <c r="K99" s="73">
        <f t="shared" si="2"/>
        <v>146511924.78483</v>
      </c>
      <c r="L99" s="59">
        <v>6555600</v>
      </c>
      <c r="M99" s="59">
        <v>14107220</v>
      </c>
      <c r="N99" s="59">
        <v>20662820</v>
      </c>
      <c r="O99" s="60">
        <v>2185200</v>
      </c>
      <c r="P99" s="60">
        <v>4702407</v>
      </c>
      <c r="Q99" s="60">
        <v>6887607</v>
      </c>
      <c r="R99" s="61">
        <v>2185200</v>
      </c>
      <c r="S99" s="61">
        <v>4702407</v>
      </c>
      <c r="T99" s="61">
        <v>6887607</v>
      </c>
    </row>
    <row r="100" spans="1:20" s="62" customFormat="1" ht="70" customHeight="1">
      <c r="A100" s="54">
        <v>69</v>
      </c>
      <c r="B100" s="55">
        <v>8</v>
      </c>
      <c r="C100" s="56" t="s">
        <v>141</v>
      </c>
      <c r="D100" s="57">
        <v>11015</v>
      </c>
      <c r="E100" s="56" t="s">
        <v>143</v>
      </c>
      <c r="F100" s="54" t="s">
        <v>1159</v>
      </c>
      <c r="G100" s="54">
        <v>2100201099</v>
      </c>
      <c r="H100" s="58" t="s">
        <v>1174</v>
      </c>
      <c r="I100" s="73">
        <v>26095200</v>
      </c>
      <c r="J100" s="73">
        <v>12049170.758460002</v>
      </c>
      <c r="K100" s="73">
        <f t="shared" si="2"/>
        <v>38144370.75846</v>
      </c>
      <c r="L100" s="59">
        <v>2749200</v>
      </c>
      <c r="M100" s="59">
        <v>3488198</v>
      </c>
      <c r="N100" s="59">
        <v>6237398</v>
      </c>
      <c r="O100" s="60">
        <v>916400</v>
      </c>
      <c r="P100" s="60">
        <v>1162733</v>
      </c>
      <c r="Q100" s="60">
        <v>2079133</v>
      </c>
      <c r="R100" s="61">
        <v>916400</v>
      </c>
      <c r="S100" s="61">
        <v>1162733</v>
      </c>
      <c r="T100" s="61">
        <v>2079133</v>
      </c>
    </row>
    <row r="101" spans="1:20" s="62" customFormat="1" ht="70" customHeight="1">
      <c r="A101" s="54">
        <v>70</v>
      </c>
      <c r="B101" s="55">
        <v>8</v>
      </c>
      <c r="C101" s="56" t="s">
        <v>141</v>
      </c>
      <c r="D101" s="57">
        <v>11023</v>
      </c>
      <c r="E101" s="56" t="s">
        <v>144</v>
      </c>
      <c r="F101" s="54" t="s">
        <v>199</v>
      </c>
      <c r="G101" s="54">
        <v>2100200136</v>
      </c>
      <c r="H101" s="58" t="s">
        <v>1175</v>
      </c>
      <c r="I101" s="73">
        <v>19570800</v>
      </c>
      <c r="J101" s="73">
        <v>4301999.4887999995</v>
      </c>
      <c r="K101" s="73">
        <f t="shared" si="2"/>
        <v>23872799.4888</v>
      </c>
      <c r="L101" s="59">
        <v>2839200</v>
      </c>
      <c r="M101" s="59">
        <v>2189761</v>
      </c>
      <c r="N101" s="59">
        <v>5028961</v>
      </c>
      <c r="O101" s="60">
        <v>946400</v>
      </c>
      <c r="P101" s="60">
        <v>729920</v>
      </c>
      <c r="Q101" s="60">
        <v>1676320</v>
      </c>
      <c r="R101" s="61">
        <v>946400</v>
      </c>
      <c r="S101" s="61">
        <v>729920</v>
      </c>
      <c r="T101" s="61">
        <v>1676320</v>
      </c>
    </row>
    <row r="102" spans="1:20" s="62" customFormat="1" ht="70" customHeight="1">
      <c r="A102" s="54">
        <v>71</v>
      </c>
      <c r="B102" s="55">
        <v>8</v>
      </c>
      <c r="C102" s="56" t="s">
        <v>141</v>
      </c>
      <c r="D102" s="57">
        <v>11025</v>
      </c>
      <c r="E102" s="56" t="s">
        <v>145</v>
      </c>
      <c r="F102" s="54" t="s">
        <v>199</v>
      </c>
      <c r="G102" s="54">
        <v>2100200136</v>
      </c>
      <c r="H102" s="58" t="s">
        <v>1175</v>
      </c>
      <c r="I102" s="73">
        <v>16198800</v>
      </c>
      <c r="J102" s="73">
        <v>3696623.0139000001</v>
      </c>
      <c r="K102" s="73">
        <f t="shared" si="2"/>
        <v>19895423.013900001</v>
      </c>
      <c r="L102" s="59">
        <v>2158800</v>
      </c>
      <c r="M102" s="59">
        <v>1853377</v>
      </c>
      <c r="N102" s="59">
        <v>4012177</v>
      </c>
      <c r="O102" s="60">
        <v>719600</v>
      </c>
      <c r="P102" s="60">
        <v>617792</v>
      </c>
      <c r="Q102" s="60">
        <v>1337392</v>
      </c>
      <c r="R102" s="61">
        <v>719600</v>
      </c>
      <c r="S102" s="61">
        <v>617792</v>
      </c>
      <c r="T102" s="61">
        <v>1337392</v>
      </c>
    </row>
    <row r="103" spans="1:20" s="62" customFormat="1" ht="70" customHeight="1">
      <c r="A103" s="54">
        <v>72</v>
      </c>
      <c r="B103" s="55">
        <v>8</v>
      </c>
      <c r="C103" s="56" t="s">
        <v>141</v>
      </c>
      <c r="D103" s="57">
        <v>11446</v>
      </c>
      <c r="E103" s="56" t="s">
        <v>146</v>
      </c>
      <c r="F103" s="54" t="s">
        <v>199</v>
      </c>
      <c r="G103" s="54">
        <v>2100200136</v>
      </c>
      <c r="H103" s="58" t="s">
        <v>1175</v>
      </c>
      <c r="I103" s="73">
        <v>18159600</v>
      </c>
      <c r="J103" s="73">
        <v>4858039.5470999992</v>
      </c>
      <c r="K103" s="73">
        <f t="shared" si="2"/>
        <v>23017639.5471</v>
      </c>
      <c r="L103" s="59">
        <v>2493600</v>
      </c>
      <c r="M103" s="59">
        <v>2217063</v>
      </c>
      <c r="N103" s="59">
        <v>4710663</v>
      </c>
      <c r="O103" s="60">
        <v>831200</v>
      </c>
      <c r="P103" s="60">
        <v>739021</v>
      </c>
      <c r="Q103" s="60">
        <v>1570221</v>
      </c>
      <c r="R103" s="61">
        <v>831200</v>
      </c>
      <c r="S103" s="61">
        <v>739020.99999999988</v>
      </c>
      <c r="T103" s="61">
        <v>1570221</v>
      </c>
    </row>
    <row r="104" spans="1:20" s="62" customFormat="1" ht="70" customHeight="1">
      <c r="A104" s="54">
        <v>73</v>
      </c>
      <c r="B104" s="55">
        <v>8</v>
      </c>
      <c r="C104" s="56" t="s">
        <v>141</v>
      </c>
      <c r="D104" s="57">
        <v>11018</v>
      </c>
      <c r="E104" s="56" t="s">
        <v>147</v>
      </c>
      <c r="F104" s="54" t="s">
        <v>199</v>
      </c>
      <c r="G104" s="54">
        <v>2100200136</v>
      </c>
      <c r="H104" s="58" t="s">
        <v>1175</v>
      </c>
      <c r="I104" s="73">
        <v>18045600</v>
      </c>
      <c r="J104" s="73">
        <v>4610375.6334000006</v>
      </c>
      <c r="K104" s="73">
        <f t="shared" si="2"/>
        <v>22655975.633400001</v>
      </c>
      <c r="L104" s="59">
        <v>2710800</v>
      </c>
      <c r="M104" s="59">
        <v>2192758</v>
      </c>
      <c r="N104" s="59">
        <v>4903558</v>
      </c>
      <c r="O104" s="60">
        <v>903600</v>
      </c>
      <c r="P104" s="60">
        <v>730919</v>
      </c>
      <c r="Q104" s="60">
        <v>1634519</v>
      </c>
      <c r="R104" s="61">
        <v>903600</v>
      </c>
      <c r="S104" s="61">
        <v>730919</v>
      </c>
      <c r="T104" s="61">
        <v>1634519</v>
      </c>
    </row>
    <row r="105" spans="1:20" s="62" customFormat="1" ht="70" customHeight="1">
      <c r="A105" s="54">
        <v>74</v>
      </c>
      <c r="B105" s="55">
        <v>8</v>
      </c>
      <c r="C105" s="56" t="s">
        <v>141</v>
      </c>
      <c r="D105" s="57">
        <v>11013</v>
      </c>
      <c r="E105" s="56" t="s">
        <v>148</v>
      </c>
      <c r="F105" s="54" t="s">
        <v>199</v>
      </c>
      <c r="G105" s="54">
        <v>2100200136</v>
      </c>
      <c r="H105" s="58" t="s">
        <v>1175</v>
      </c>
      <c r="I105" s="73">
        <v>8775600</v>
      </c>
      <c r="J105" s="73">
        <v>2326166.9270999995</v>
      </c>
      <c r="K105" s="73">
        <f t="shared" si="2"/>
        <v>11101766.927099999</v>
      </c>
      <c r="L105" s="59">
        <v>1867200</v>
      </c>
      <c r="M105" s="59">
        <v>906631</v>
      </c>
      <c r="N105" s="59">
        <v>2773831</v>
      </c>
      <c r="O105" s="60">
        <v>622400</v>
      </c>
      <c r="P105" s="60">
        <v>302210</v>
      </c>
      <c r="Q105" s="60">
        <v>924610</v>
      </c>
      <c r="R105" s="61">
        <v>622400</v>
      </c>
      <c r="S105" s="61">
        <v>302210</v>
      </c>
      <c r="T105" s="61">
        <v>924610</v>
      </c>
    </row>
    <row r="106" spans="1:20" s="62" customFormat="1" ht="70" customHeight="1">
      <c r="A106" s="54">
        <v>75</v>
      </c>
      <c r="B106" s="55">
        <v>8</v>
      </c>
      <c r="C106" s="56" t="s">
        <v>141</v>
      </c>
      <c r="D106" s="57">
        <v>11020</v>
      </c>
      <c r="E106" s="56" t="s">
        <v>149</v>
      </c>
      <c r="F106" s="54" t="s">
        <v>199</v>
      </c>
      <c r="G106" s="54">
        <v>2100200136</v>
      </c>
      <c r="H106" s="58" t="s">
        <v>1175</v>
      </c>
      <c r="I106" s="73">
        <v>5727600</v>
      </c>
      <c r="J106" s="73">
        <v>1405766.0036999998</v>
      </c>
      <c r="K106" s="73">
        <f t="shared" si="2"/>
        <v>7133366.0036999993</v>
      </c>
      <c r="L106" s="59">
        <v>630000</v>
      </c>
      <c r="M106" s="59">
        <v>713624</v>
      </c>
      <c r="N106" s="59">
        <v>1343624</v>
      </c>
      <c r="O106" s="60">
        <v>210000</v>
      </c>
      <c r="P106" s="60">
        <v>237875</v>
      </c>
      <c r="Q106" s="60">
        <v>447875</v>
      </c>
      <c r="R106" s="61">
        <v>210000</v>
      </c>
      <c r="S106" s="61">
        <v>237875</v>
      </c>
      <c r="T106" s="61">
        <v>447875</v>
      </c>
    </row>
    <row r="107" spans="1:20" s="62" customFormat="1" ht="70" customHeight="1">
      <c r="A107" s="54">
        <v>76</v>
      </c>
      <c r="B107" s="55">
        <v>8</v>
      </c>
      <c r="C107" s="56" t="s">
        <v>141</v>
      </c>
      <c r="D107" s="57">
        <v>11019</v>
      </c>
      <c r="E107" s="56" t="s">
        <v>150</v>
      </c>
      <c r="F107" s="54" t="s">
        <v>199</v>
      </c>
      <c r="G107" s="54">
        <v>2100200136</v>
      </c>
      <c r="H107" s="58" t="s">
        <v>1175</v>
      </c>
      <c r="I107" s="73">
        <v>5989200</v>
      </c>
      <c r="J107" s="73">
        <v>1466690.6076</v>
      </c>
      <c r="K107" s="73">
        <f t="shared" si="2"/>
        <v>7455890.6075999998</v>
      </c>
      <c r="L107" s="59">
        <v>814800</v>
      </c>
      <c r="M107" s="59">
        <v>735691</v>
      </c>
      <c r="N107" s="59">
        <v>1550491</v>
      </c>
      <c r="O107" s="60">
        <v>271600</v>
      </c>
      <c r="P107" s="60">
        <v>245230</v>
      </c>
      <c r="Q107" s="60">
        <v>516830</v>
      </c>
      <c r="R107" s="61">
        <v>271600</v>
      </c>
      <c r="S107" s="61">
        <v>245230</v>
      </c>
      <c r="T107" s="61">
        <v>516830</v>
      </c>
    </row>
    <row r="108" spans="1:20" s="62" customFormat="1" ht="70" customHeight="1">
      <c r="A108" s="54">
        <v>77</v>
      </c>
      <c r="B108" s="55">
        <v>8</v>
      </c>
      <c r="C108" s="56" t="s">
        <v>141</v>
      </c>
      <c r="D108" s="57">
        <v>11028</v>
      </c>
      <c r="E108" s="56" t="s">
        <v>151</v>
      </c>
      <c r="F108" s="54" t="s">
        <v>199</v>
      </c>
      <c r="G108" s="54">
        <v>2100200136</v>
      </c>
      <c r="H108" s="58" t="s">
        <v>1175</v>
      </c>
      <c r="I108" s="73">
        <v>7257600</v>
      </c>
      <c r="J108" s="73">
        <v>1234347.5723999999</v>
      </c>
      <c r="K108" s="73">
        <f t="shared" si="2"/>
        <v>8491947.5723999999</v>
      </c>
      <c r="L108" s="59">
        <v>1335600</v>
      </c>
      <c r="M108" s="59">
        <v>648177</v>
      </c>
      <c r="N108" s="59">
        <v>1983777</v>
      </c>
      <c r="O108" s="60">
        <v>445200</v>
      </c>
      <c r="P108" s="60">
        <v>216059</v>
      </c>
      <c r="Q108" s="60">
        <v>661259</v>
      </c>
      <c r="R108" s="61">
        <v>445200</v>
      </c>
      <c r="S108" s="61">
        <v>216058.99999999994</v>
      </c>
      <c r="T108" s="61">
        <v>661259</v>
      </c>
    </row>
    <row r="109" spans="1:20" s="62" customFormat="1" ht="70" customHeight="1">
      <c r="A109" s="54">
        <v>78</v>
      </c>
      <c r="B109" s="55">
        <v>8</v>
      </c>
      <c r="C109" s="56" t="s">
        <v>141</v>
      </c>
      <c r="D109" s="57">
        <v>11024</v>
      </c>
      <c r="E109" s="56" t="s">
        <v>152</v>
      </c>
      <c r="F109" s="54" t="s">
        <v>199</v>
      </c>
      <c r="G109" s="54">
        <v>2100200136</v>
      </c>
      <c r="H109" s="58" t="s">
        <v>1175</v>
      </c>
      <c r="I109" s="73">
        <v>12397200</v>
      </c>
      <c r="J109" s="73">
        <v>2524763.4542999999</v>
      </c>
      <c r="K109" s="73">
        <f t="shared" si="2"/>
        <v>14921963.454299999</v>
      </c>
      <c r="L109" s="59">
        <v>1431600</v>
      </c>
      <c r="M109" s="59">
        <v>1522342</v>
      </c>
      <c r="N109" s="59">
        <v>2953942</v>
      </c>
      <c r="O109" s="60">
        <v>477200</v>
      </c>
      <c r="P109" s="60">
        <v>507447</v>
      </c>
      <c r="Q109" s="60">
        <v>984647</v>
      </c>
      <c r="R109" s="61">
        <v>477200</v>
      </c>
      <c r="S109" s="61">
        <v>507447</v>
      </c>
      <c r="T109" s="61">
        <v>984647</v>
      </c>
    </row>
    <row r="110" spans="1:20" s="62" customFormat="1" ht="70" customHeight="1">
      <c r="A110" s="54">
        <v>79</v>
      </c>
      <c r="B110" s="55">
        <v>8</v>
      </c>
      <c r="C110" s="56" t="s">
        <v>141</v>
      </c>
      <c r="D110" s="57">
        <v>11017</v>
      </c>
      <c r="E110" s="56" t="s">
        <v>153</v>
      </c>
      <c r="F110" s="54" t="s">
        <v>199</v>
      </c>
      <c r="G110" s="54">
        <v>2100200136</v>
      </c>
      <c r="H110" s="58" t="s">
        <v>1175</v>
      </c>
      <c r="I110" s="73">
        <v>9462000</v>
      </c>
      <c r="J110" s="73">
        <v>1770520.8233999999</v>
      </c>
      <c r="K110" s="73">
        <f t="shared" si="2"/>
        <v>11232520.8234</v>
      </c>
      <c r="L110" s="59">
        <v>1359600</v>
      </c>
      <c r="M110" s="59">
        <v>1032350</v>
      </c>
      <c r="N110" s="59">
        <v>2391950</v>
      </c>
      <c r="O110" s="60">
        <v>453200</v>
      </c>
      <c r="P110" s="60">
        <v>344117</v>
      </c>
      <c r="Q110" s="60">
        <v>797317</v>
      </c>
      <c r="R110" s="61">
        <v>453200</v>
      </c>
      <c r="S110" s="61">
        <v>344117</v>
      </c>
      <c r="T110" s="61">
        <v>797317</v>
      </c>
    </row>
    <row r="111" spans="1:20" s="62" customFormat="1" ht="70" customHeight="1">
      <c r="A111" s="54">
        <v>80</v>
      </c>
      <c r="B111" s="55">
        <v>8</v>
      </c>
      <c r="C111" s="56" t="s">
        <v>141</v>
      </c>
      <c r="D111" s="57">
        <v>11029</v>
      </c>
      <c r="E111" s="56" t="s">
        <v>154</v>
      </c>
      <c r="F111" s="54" t="s">
        <v>199</v>
      </c>
      <c r="G111" s="54">
        <v>2100200136</v>
      </c>
      <c r="H111" s="58" t="s">
        <v>1175</v>
      </c>
      <c r="I111" s="73">
        <v>5667600</v>
      </c>
      <c r="J111" s="73">
        <v>1362007.2648</v>
      </c>
      <c r="K111" s="73">
        <f t="shared" si="2"/>
        <v>7029607.2648</v>
      </c>
      <c r="L111" s="59">
        <v>614400</v>
      </c>
      <c r="M111" s="59">
        <v>664111</v>
      </c>
      <c r="N111" s="59">
        <v>1278511</v>
      </c>
      <c r="O111" s="60">
        <v>204800</v>
      </c>
      <c r="P111" s="60">
        <v>221370</v>
      </c>
      <c r="Q111" s="60">
        <v>426170</v>
      </c>
      <c r="R111" s="61">
        <v>204800</v>
      </c>
      <c r="S111" s="61">
        <v>221370</v>
      </c>
      <c r="T111" s="61">
        <v>426170</v>
      </c>
    </row>
    <row r="112" spans="1:20" s="62" customFormat="1" ht="70" customHeight="1">
      <c r="A112" s="54">
        <v>81</v>
      </c>
      <c r="B112" s="55">
        <v>8</v>
      </c>
      <c r="C112" s="56" t="s">
        <v>141</v>
      </c>
      <c r="D112" s="57">
        <v>11022</v>
      </c>
      <c r="E112" s="56" t="s">
        <v>155</v>
      </c>
      <c r="F112" s="54" t="s">
        <v>199</v>
      </c>
      <c r="G112" s="54">
        <v>2100200136</v>
      </c>
      <c r="H112" s="58" t="s">
        <v>1175</v>
      </c>
      <c r="I112" s="73">
        <v>8902800</v>
      </c>
      <c r="J112" s="73">
        <v>2242887.6554999999</v>
      </c>
      <c r="K112" s="73">
        <f t="shared" si="2"/>
        <v>11145687.6555</v>
      </c>
      <c r="L112" s="59">
        <v>1236000</v>
      </c>
      <c r="M112" s="59">
        <v>1080221</v>
      </c>
      <c r="N112" s="59">
        <v>2316221</v>
      </c>
      <c r="O112" s="60">
        <v>412000</v>
      </c>
      <c r="P112" s="60">
        <v>360074</v>
      </c>
      <c r="Q112" s="60">
        <v>772074</v>
      </c>
      <c r="R112" s="61">
        <v>412000</v>
      </c>
      <c r="S112" s="61">
        <v>360074</v>
      </c>
      <c r="T112" s="61">
        <v>772074</v>
      </c>
    </row>
    <row r="113" spans="1:20" s="62" customFormat="1" ht="70" customHeight="1">
      <c r="A113" s="54">
        <v>82</v>
      </c>
      <c r="B113" s="55">
        <v>8</v>
      </c>
      <c r="C113" s="56" t="s">
        <v>141</v>
      </c>
      <c r="D113" s="57">
        <v>11021</v>
      </c>
      <c r="E113" s="56" t="s">
        <v>156</v>
      </c>
      <c r="F113" s="54" t="s">
        <v>199</v>
      </c>
      <c r="G113" s="54">
        <v>2100200136</v>
      </c>
      <c r="H113" s="58" t="s">
        <v>1175</v>
      </c>
      <c r="I113" s="73">
        <v>7071600</v>
      </c>
      <c r="J113" s="73">
        <v>1779154.3953000002</v>
      </c>
      <c r="K113" s="73">
        <f t="shared" si="2"/>
        <v>8850754.3953000009</v>
      </c>
      <c r="L113" s="59">
        <v>1504800</v>
      </c>
      <c r="M113" s="59">
        <v>712825</v>
      </c>
      <c r="N113" s="59">
        <v>2217625</v>
      </c>
      <c r="O113" s="60">
        <v>501600</v>
      </c>
      <c r="P113" s="60">
        <v>237608</v>
      </c>
      <c r="Q113" s="60">
        <v>739208</v>
      </c>
      <c r="R113" s="61">
        <v>501600</v>
      </c>
      <c r="S113" s="61">
        <v>237608</v>
      </c>
      <c r="T113" s="61">
        <v>739208</v>
      </c>
    </row>
    <row r="114" spans="1:20" s="62" customFormat="1" ht="70" customHeight="1">
      <c r="A114" s="54">
        <v>83</v>
      </c>
      <c r="B114" s="55">
        <v>8</v>
      </c>
      <c r="C114" s="56" t="s">
        <v>141</v>
      </c>
      <c r="D114" s="57">
        <v>11026</v>
      </c>
      <c r="E114" s="56" t="s">
        <v>157</v>
      </c>
      <c r="F114" s="54" t="s">
        <v>199</v>
      </c>
      <c r="G114" s="54">
        <v>2100200136</v>
      </c>
      <c r="H114" s="58" t="s">
        <v>1175</v>
      </c>
      <c r="I114" s="73">
        <v>5263200</v>
      </c>
      <c r="J114" s="73">
        <v>1332949.2449999999</v>
      </c>
      <c r="K114" s="73">
        <f t="shared" si="2"/>
        <v>6596149.2450000001</v>
      </c>
      <c r="L114" s="59">
        <v>700800</v>
      </c>
      <c r="M114" s="59">
        <v>636544</v>
      </c>
      <c r="N114" s="59">
        <v>1337344</v>
      </c>
      <c r="O114" s="60">
        <v>233600</v>
      </c>
      <c r="P114" s="60">
        <v>212181</v>
      </c>
      <c r="Q114" s="60">
        <v>445781</v>
      </c>
      <c r="R114" s="61">
        <v>233600</v>
      </c>
      <c r="S114" s="61">
        <v>212181</v>
      </c>
      <c r="T114" s="61">
        <v>445781</v>
      </c>
    </row>
    <row r="115" spans="1:20" s="62" customFormat="1" ht="70" customHeight="1">
      <c r="A115" s="54">
        <v>84</v>
      </c>
      <c r="B115" s="55">
        <v>8</v>
      </c>
      <c r="C115" s="56" t="s">
        <v>141</v>
      </c>
      <c r="D115" s="57">
        <v>11014</v>
      </c>
      <c r="E115" s="56" t="s">
        <v>158</v>
      </c>
      <c r="F115" s="54" t="s">
        <v>199</v>
      </c>
      <c r="G115" s="54">
        <v>2100200136</v>
      </c>
      <c r="H115" s="58" t="s">
        <v>1175</v>
      </c>
      <c r="I115" s="73">
        <v>9456000</v>
      </c>
      <c r="J115" s="73">
        <v>2344737.6194999996</v>
      </c>
      <c r="K115" s="73">
        <f t="shared" si="2"/>
        <v>11800737.6195</v>
      </c>
      <c r="L115" s="59">
        <v>1963200</v>
      </c>
      <c r="M115" s="59">
        <v>1010899</v>
      </c>
      <c r="N115" s="59">
        <v>2974099</v>
      </c>
      <c r="O115" s="60">
        <v>654400</v>
      </c>
      <c r="P115" s="60">
        <v>336966</v>
      </c>
      <c r="Q115" s="60">
        <v>991366</v>
      </c>
      <c r="R115" s="61">
        <v>654400</v>
      </c>
      <c r="S115" s="61">
        <v>336966</v>
      </c>
      <c r="T115" s="61">
        <v>991366</v>
      </c>
    </row>
    <row r="116" spans="1:20" s="62" customFormat="1" ht="70" customHeight="1">
      <c r="A116" s="54">
        <v>85</v>
      </c>
      <c r="B116" s="55">
        <v>8</v>
      </c>
      <c r="C116" s="56" t="s">
        <v>141</v>
      </c>
      <c r="D116" s="57">
        <v>11027</v>
      </c>
      <c r="E116" s="56" t="s">
        <v>159</v>
      </c>
      <c r="F116" s="54" t="s">
        <v>199</v>
      </c>
      <c r="G116" s="54">
        <v>2100200136</v>
      </c>
      <c r="H116" s="58" t="s">
        <v>1175</v>
      </c>
      <c r="I116" s="73">
        <v>5182800</v>
      </c>
      <c r="J116" s="73">
        <v>1398719.2082999998</v>
      </c>
      <c r="K116" s="73">
        <f t="shared" ref="K116:K119" si="3">I116+J116</f>
        <v>6581519.2083000001</v>
      </c>
      <c r="L116" s="59">
        <v>715200</v>
      </c>
      <c r="M116" s="59">
        <v>705431</v>
      </c>
      <c r="N116" s="59">
        <v>1420631</v>
      </c>
      <c r="O116" s="60">
        <v>238400</v>
      </c>
      <c r="P116" s="60">
        <v>235144</v>
      </c>
      <c r="Q116" s="60">
        <v>473544</v>
      </c>
      <c r="R116" s="61">
        <v>238400</v>
      </c>
      <c r="S116" s="61">
        <v>235144</v>
      </c>
      <c r="T116" s="61">
        <v>473544</v>
      </c>
    </row>
    <row r="117" spans="1:20" s="62" customFormat="1" ht="70" customHeight="1">
      <c r="A117" s="54">
        <v>86</v>
      </c>
      <c r="B117" s="55">
        <v>8</v>
      </c>
      <c r="C117" s="56" t="s">
        <v>141</v>
      </c>
      <c r="D117" s="57">
        <v>25058</v>
      </c>
      <c r="E117" s="56" t="s">
        <v>160</v>
      </c>
      <c r="F117" s="54" t="s">
        <v>199</v>
      </c>
      <c r="G117" s="54">
        <v>2100200136</v>
      </c>
      <c r="H117" s="58" t="s">
        <v>1175</v>
      </c>
      <c r="I117" s="73">
        <v>4513200</v>
      </c>
      <c r="J117" s="73">
        <v>908035.43430000008</v>
      </c>
      <c r="K117" s="73">
        <f t="shared" si="3"/>
        <v>5421235.4342999998</v>
      </c>
      <c r="L117" s="59">
        <v>705600</v>
      </c>
      <c r="M117" s="59">
        <v>452389</v>
      </c>
      <c r="N117" s="59">
        <v>1157989</v>
      </c>
      <c r="O117" s="60">
        <v>235200</v>
      </c>
      <c r="P117" s="60">
        <v>150796</v>
      </c>
      <c r="Q117" s="60">
        <v>385996</v>
      </c>
      <c r="R117" s="61">
        <v>235200</v>
      </c>
      <c r="S117" s="61">
        <v>150796</v>
      </c>
      <c r="T117" s="61">
        <v>385996</v>
      </c>
    </row>
    <row r="118" spans="1:20" s="62" customFormat="1" ht="70" customHeight="1">
      <c r="A118" s="54">
        <v>87</v>
      </c>
      <c r="B118" s="55">
        <v>8</v>
      </c>
      <c r="C118" s="56" t="s">
        <v>141</v>
      </c>
      <c r="D118" s="57">
        <v>25059</v>
      </c>
      <c r="E118" s="56" t="s">
        <v>161</v>
      </c>
      <c r="F118" s="54" t="s">
        <v>199</v>
      </c>
      <c r="G118" s="54">
        <v>2100200136</v>
      </c>
      <c r="H118" s="58" t="s">
        <v>1175</v>
      </c>
      <c r="I118" s="73">
        <v>4090800</v>
      </c>
      <c r="J118" s="73">
        <v>864729.09179999994</v>
      </c>
      <c r="K118" s="73">
        <f t="shared" si="3"/>
        <v>4955529.0917999996</v>
      </c>
      <c r="L118" s="59">
        <v>668400</v>
      </c>
      <c r="M118" s="59">
        <v>465317</v>
      </c>
      <c r="N118" s="59">
        <v>1133717</v>
      </c>
      <c r="O118" s="60">
        <v>222800</v>
      </c>
      <c r="P118" s="60">
        <v>155106</v>
      </c>
      <c r="Q118" s="60">
        <v>377906</v>
      </c>
      <c r="R118" s="61">
        <v>222800</v>
      </c>
      <c r="S118" s="61">
        <v>155106</v>
      </c>
      <c r="T118" s="61">
        <v>377906</v>
      </c>
    </row>
    <row r="119" spans="1:20" s="62" customFormat="1" ht="70" customHeight="1">
      <c r="A119" s="54">
        <v>88</v>
      </c>
      <c r="B119" s="55">
        <v>8</v>
      </c>
      <c r="C119" s="56" t="s">
        <v>141</v>
      </c>
      <c r="D119" s="57">
        <v>11016</v>
      </c>
      <c r="E119" s="56" t="s">
        <v>162</v>
      </c>
      <c r="F119" s="54" t="s">
        <v>199</v>
      </c>
      <c r="G119" s="54">
        <v>2100200136</v>
      </c>
      <c r="H119" s="58" t="s">
        <v>1175</v>
      </c>
      <c r="I119" s="73">
        <v>2256000</v>
      </c>
      <c r="J119" s="73">
        <v>644075.8544999999</v>
      </c>
      <c r="K119" s="73">
        <f t="shared" si="3"/>
        <v>2900075.8544999999</v>
      </c>
      <c r="L119" s="59">
        <v>141600</v>
      </c>
      <c r="M119" s="59">
        <v>287490</v>
      </c>
      <c r="N119" s="59">
        <v>429090</v>
      </c>
      <c r="O119" s="60">
        <v>47200</v>
      </c>
      <c r="P119" s="60">
        <v>95830</v>
      </c>
      <c r="Q119" s="60">
        <v>143030</v>
      </c>
      <c r="R119" s="61">
        <v>47200</v>
      </c>
      <c r="S119" s="61">
        <v>95829.999999999985</v>
      </c>
      <c r="T119" s="61">
        <v>143030</v>
      </c>
    </row>
  </sheetData>
  <mergeCells count="17">
    <mergeCell ref="O27:Q27"/>
    <mergeCell ref="R27:T27"/>
    <mergeCell ref="A1:Q1"/>
    <mergeCell ref="L28:N28"/>
    <mergeCell ref="O28:Q28"/>
    <mergeCell ref="I27:K27"/>
    <mergeCell ref="L27:N27"/>
    <mergeCell ref="H30:H31"/>
    <mergeCell ref="R28:T28"/>
    <mergeCell ref="A30:A31"/>
    <mergeCell ref="B30:B31"/>
    <mergeCell ref="C30:C31"/>
    <mergeCell ref="D30:D31"/>
    <mergeCell ref="E30:E31"/>
    <mergeCell ref="F30:F31"/>
    <mergeCell ref="G30:G31"/>
    <mergeCell ref="I28:K28"/>
  </mergeCells>
  <phoneticPr fontId="32" type="noConversion"/>
  <conditionalFormatting sqref="O32:Q119">
    <cfRule type="cellIs" dxfId="1" priority="17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8ACDD-758F-4CC9-A69A-56613E8CDA66}">
  <sheetPr>
    <tabColor theme="5" tint="0.59999389629810485"/>
  </sheetPr>
  <dimension ref="A1:Y119"/>
  <sheetViews>
    <sheetView zoomScale="20" zoomScaleNormal="20" workbookViewId="0">
      <selection activeCell="V32" sqref="V32"/>
    </sheetView>
  </sheetViews>
  <sheetFormatPr defaultRowHeight="20.5"/>
  <cols>
    <col min="1" max="1" width="39.453125" style="64" customWidth="1"/>
    <col min="2" max="2" width="24.90625" style="64" customWidth="1"/>
    <col min="3" max="3" width="61.54296875" style="64" bestFit="1" customWidth="1"/>
    <col min="4" max="4" width="32.54296875" style="64" customWidth="1"/>
    <col min="5" max="5" width="100.90625" style="64" customWidth="1"/>
    <col min="6" max="6" width="30.1796875" style="64" customWidth="1"/>
    <col min="7" max="7" width="47.36328125" style="65" hidden="1" customWidth="1"/>
    <col min="8" max="8" width="153.90625" style="65" hidden="1" customWidth="1"/>
    <col min="9" max="11" width="51.6328125" style="74" customWidth="1"/>
    <col min="12" max="12" width="64.54296875" style="65" bestFit="1" customWidth="1"/>
    <col min="13" max="14" width="71.1796875" style="65" bestFit="1" customWidth="1"/>
    <col min="15" max="17" width="64.54296875" hidden="1" customWidth="1"/>
    <col min="18" max="21" width="64.54296875" customWidth="1"/>
    <col min="22" max="22" width="72" customWidth="1"/>
    <col min="23" max="23" width="69.81640625" customWidth="1"/>
    <col min="24" max="24" width="72.36328125" customWidth="1"/>
  </cols>
  <sheetData>
    <row r="1" spans="1:25" ht="93.65" customHeight="1">
      <c r="A1" s="288" t="s">
        <v>2089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165"/>
      <c r="S1" s="165"/>
      <c r="T1" s="165"/>
      <c r="U1" s="165"/>
    </row>
    <row r="2" spans="1:25" s="111" customFormat="1" ht="93.65" hidden="1" customHeight="1">
      <c r="A2" s="107" t="s">
        <v>2114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s="89" customFormat="1" ht="83.5" hidden="1" customHeight="1">
      <c r="A3" s="94" t="s">
        <v>2094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</row>
    <row r="4" spans="1:25" s="89" customFormat="1" ht="73.5" hidden="1" customHeight="1">
      <c r="A4" s="92"/>
      <c r="B4" s="95" t="s">
        <v>2095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</row>
    <row r="5" spans="1:25" s="89" customFormat="1" ht="73.5" hidden="1" customHeight="1">
      <c r="A5" s="92"/>
      <c r="B5" s="95" t="s">
        <v>2096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</row>
    <row r="6" spans="1:25" s="89" customFormat="1" ht="73.5" hidden="1" customHeight="1">
      <c r="A6" s="92"/>
      <c r="B6" s="95" t="s">
        <v>2097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</row>
    <row r="7" spans="1:25" s="89" customFormat="1" ht="93.5" hidden="1" customHeight="1">
      <c r="A7" s="85" t="s">
        <v>2110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</row>
    <row r="8" spans="1:25" s="87" customFormat="1" ht="56" hidden="1" customHeight="1">
      <c r="A8" s="86"/>
      <c r="B8" s="86" t="s">
        <v>2111</v>
      </c>
      <c r="C8" s="86"/>
      <c r="D8" s="86"/>
      <c r="E8" s="86"/>
      <c r="F8" s="86"/>
      <c r="G8" s="86"/>
      <c r="H8" s="86"/>
      <c r="I8" s="86"/>
      <c r="J8" s="86"/>
      <c r="K8" s="86"/>
      <c r="L8" s="96"/>
      <c r="M8" s="86"/>
      <c r="N8" s="86"/>
      <c r="O8" s="86"/>
      <c r="P8" s="86"/>
      <c r="Q8" s="86"/>
      <c r="R8" s="86"/>
      <c r="S8" s="86"/>
      <c r="T8" s="86"/>
      <c r="U8" s="86"/>
    </row>
    <row r="9" spans="1:25" s="87" customFormat="1" ht="61.5" hidden="1">
      <c r="A9" s="86"/>
      <c r="B9" s="86" t="s">
        <v>2098</v>
      </c>
      <c r="C9" s="86"/>
      <c r="D9" s="86"/>
      <c r="E9" s="86"/>
      <c r="F9" s="86"/>
      <c r="G9" s="86"/>
      <c r="H9" s="86"/>
      <c r="I9" s="86"/>
      <c r="J9" s="86"/>
      <c r="K9" s="86"/>
      <c r="L9" s="96"/>
      <c r="M9" s="86"/>
      <c r="N9" s="86"/>
      <c r="O9" s="86"/>
      <c r="P9" s="86"/>
      <c r="Q9" s="86"/>
      <c r="R9" s="86"/>
      <c r="S9" s="86"/>
      <c r="T9" s="86"/>
      <c r="U9" s="86"/>
    </row>
    <row r="10" spans="1:25" s="87" customFormat="1" ht="61.5" hidden="1">
      <c r="A10" s="86"/>
      <c r="B10" s="86" t="s">
        <v>2099</v>
      </c>
      <c r="C10" s="86"/>
      <c r="D10" s="86"/>
      <c r="E10" s="86"/>
      <c r="F10" s="86"/>
      <c r="G10" s="86"/>
      <c r="H10" s="86"/>
      <c r="I10" s="86"/>
      <c r="J10" s="86"/>
      <c r="K10" s="86"/>
      <c r="L10" s="96"/>
      <c r="M10" s="86"/>
      <c r="N10" s="86"/>
      <c r="O10" s="86"/>
      <c r="P10" s="86"/>
      <c r="Q10" s="86"/>
      <c r="R10" s="86"/>
      <c r="S10" s="86"/>
      <c r="T10" s="86"/>
      <c r="U10" s="86"/>
    </row>
    <row r="11" spans="1:25" s="87" customFormat="1" ht="61.5" hidden="1">
      <c r="A11" s="86"/>
      <c r="B11" s="86" t="s">
        <v>2112</v>
      </c>
      <c r="C11" s="86"/>
      <c r="D11" s="86"/>
      <c r="E11" s="86"/>
      <c r="F11" s="86"/>
      <c r="G11" s="86"/>
      <c r="H11" s="86"/>
      <c r="I11" s="86"/>
      <c r="J11" s="86"/>
      <c r="K11" s="86"/>
      <c r="L11" s="96"/>
      <c r="M11" s="86"/>
      <c r="N11" s="86"/>
      <c r="O11" s="86"/>
      <c r="P11" s="86"/>
      <c r="Q11" s="86"/>
      <c r="R11" s="86"/>
      <c r="S11" s="86"/>
      <c r="T11" s="86"/>
      <c r="U11" s="86"/>
    </row>
    <row r="12" spans="1:25" s="87" customFormat="1" ht="61.5" hidden="1">
      <c r="A12" s="86"/>
      <c r="B12" s="86" t="s">
        <v>2091</v>
      </c>
      <c r="C12" s="86"/>
      <c r="D12" s="86"/>
      <c r="E12" s="86"/>
      <c r="F12" s="86"/>
      <c r="G12" s="86"/>
      <c r="H12" s="86"/>
      <c r="I12" s="86"/>
      <c r="J12" s="86"/>
      <c r="K12" s="86"/>
      <c r="L12" s="96"/>
      <c r="M12" s="86"/>
      <c r="N12" s="86"/>
      <c r="O12" s="86"/>
      <c r="P12" s="86"/>
      <c r="Q12" s="86"/>
      <c r="R12" s="86"/>
      <c r="S12" s="86"/>
      <c r="T12" s="86"/>
      <c r="U12" s="86"/>
    </row>
    <row r="13" spans="1:25" s="88" customFormat="1" ht="61.5" hidden="1">
      <c r="A13" s="86"/>
      <c r="B13" s="86" t="s">
        <v>2092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</row>
    <row r="14" spans="1:25" s="88" customFormat="1" ht="61.5" hidden="1">
      <c r="A14" s="86"/>
      <c r="B14" s="86" t="s">
        <v>2093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</row>
    <row r="15" spans="1:25" s="88" customFormat="1" ht="61.5" hidden="1">
      <c r="A15" s="86"/>
      <c r="B15" s="86" t="s">
        <v>2113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</row>
    <row r="16" spans="1:25" s="109" customFormat="1" ht="93.65" hidden="1" customHeight="1">
      <c r="A16" s="107" t="s">
        <v>2090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</row>
    <row r="17" spans="1:24" s="91" customFormat="1" ht="93.65" hidden="1" customHeight="1">
      <c r="A17" s="85" t="s">
        <v>2100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</row>
    <row r="18" spans="1:24" s="84" customFormat="1" ht="93.65" hidden="1" customHeight="1">
      <c r="A18" s="85" t="s">
        <v>2103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</row>
    <row r="19" spans="1:24" s="84" customFormat="1" ht="93.65" hidden="1" customHeight="1">
      <c r="A19" s="85" t="s">
        <v>2101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</row>
    <row r="20" spans="1:24" s="100" customFormat="1" ht="68.5" hidden="1" customHeight="1">
      <c r="A20" s="98"/>
      <c r="B20" s="98" t="s">
        <v>2104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</row>
    <row r="21" spans="1:24" s="100" customFormat="1" ht="68.5" hidden="1" customHeight="1">
      <c r="A21" s="99"/>
      <c r="B21" s="98" t="s">
        <v>2105</v>
      </c>
      <c r="C21" s="99"/>
      <c r="D21" s="99"/>
      <c r="E21" s="99"/>
      <c r="F21" s="99"/>
      <c r="G21" s="99"/>
      <c r="H21" s="99"/>
      <c r="I21" s="101"/>
      <c r="J21" s="101"/>
      <c r="K21" s="101"/>
      <c r="L21" s="99"/>
      <c r="M21" s="99"/>
      <c r="N21" s="99"/>
      <c r="O21" s="99"/>
      <c r="P21" s="99"/>
      <c r="Q21" s="99"/>
      <c r="R21" s="99"/>
      <c r="S21" s="99"/>
      <c r="T21" s="99"/>
      <c r="U21" s="99"/>
    </row>
    <row r="22" spans="1:24" s="105" customFormat="1" ht="68.5" hidden="1" customHeight="1">
      <c r="A22" s="102"/>
      <c r="B22" s="98" t="s">
        <v>2106</v>
      </c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4"/>
      <c r="P22" s="104"/>
      <c r="Q22" s="104"/>
      <c r="R22" s="104"/>
      <c r="S22" s="104"/>
      <c r="T22" s="104"/>
      <c r="U22" s="104"/>
    </row>
    <row r="23" spans="1:24" s="105" customFormat="1" ht="68.5" hidden="1" customHeight="1">
      <c r="A23" s="102"/>
      <c r="B23" s="106" t="s">
        <v>2107</v>
      </c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4"/>
      <c r="P23" s="104"/>
      <c r="Q23" s="104"/>
      <c r="R23" s="104"/>
      <c r="S23" s="104"/>
      <c r="T23" s="104"/>
      <c r="U23" s="104"/>
    </row>
    <row r="24" spans="1:24" s="105" customFormat="1" ht="68.5" hidden="1" customHeight="1">
      <c r="A24" s="102"/>
      <c r="B24" s="106" t="s">
        <v>2108</v>
      </c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4"/>
      <c r="P24" s="104"/>
      <c r="Q24" s="104"/>
      <c r="R24" s="104"/>
      <c r="S24" s="104"/>
      <c r="T24" s="104"/>
      <c r="U24" s="104"/>
    </row>
    <row r="25" spans="1:24" s="105" customFormat="1" ht="68.5" hidden="1" customHeight="1">
      <c r="A25" s="103"/>
      <c r="B25" s="106" t="s">
        <v>2109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</row>
    <row r="26" spans="1:24" ht="121.75" customHeight="1" thickBot="1">
      <c r="A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</row>
    <row r="27" spans="1:24" ht="121.75" customHeight="1" thickBot="1">
      <c r="A27" s="46"/>
      <c r="C27" s="47"/>
      <c r="D27" s="47"/>
      <c r="E27" s="47"/>
      <c r="F27" s="47"/>
      <c r="G27" s="47"/>
      <c r="H27" s="47"/>
      <c r="I27" s="285" t="s">
        <v>2085</v>
      </c>
      <c r="J27" s="286"/>
      <c r="K27" s="287"/>
      <c r="L27" s="285" t="s">
        <v>2086</v>
      </c>
      <c r="M27" s="286"/>
      <c r="N27" s="287"/>
      <c r="O27" s="284" t="s">
        <v>2087</v>
      </c>
      <c r="P27" s="284"/>
      <c r="Q27" s="284"/>
      <c r="R27" s="167"/>
      <c r="S27" s="167"/>
      <c r="T27" s="167"/>
      <c r="U27" s="167"/>
      <c r="V27" s="285" t="s">
        <v>2088</v>
      </c>
      <c r="W27" s="286"/>
      <c r="X27" s="287"/>
    </row>
    <row r="28" spans="1:24" s="51" customFormat="1" ht="110" customHeight="1">
      <c r="A28" s="48"/>
      <c r="B28" s="97" t="s">
        <v>1176</v>
      </c>
      <c r="C28" s="49"/>
      <c r="D28" s="49">
        <v>1</v>
      </c>
      <c r="E28" s="49"/>
      <c r="F28" s="49"/>
      <c r="G28" s="50"/>
      <c r="H28" s="50"/>
      <c r="I28" s="282" t="s">
        <v>2078</v>
      </c>
      <c r="J28" s="283"/>
      <c r="K28" s="283"/>
      <c r="L28" s="289" t="s">
        <v>1145</v>
      </c>
      <c r="M28" s="289"/>
      <c r="N28" s="289"/>
      <c r="O28" s="290" t="s">
        <v>1146</v>
      </c>
      <c r="P28" s="290"/>
      <c r="Q28" s="290"/>
      <c r="R28" s="166"/>
      <c r="S28" s="166"/>
      <c r="T28" s="166"/>
      <c r="U28" s="166"/>
      <c r="V28" s="278" t="s">
        <v>2102</v>
      </c>
      <c r="W28" s="278"/>
      <c r="X28" s="279"/>
    </row>
    <row r="29" spans="1:24" s="51" customFormat="1" ht="64.25" customHeight="1" thickBot="1">
      <c r="A29" s="48"/>
      <c r="B29" s="97" t="s">
        <v>1176</v>
      </c>
      <c r="C29" s="49"/>
      <c r="D29" s="49">
        <v>2</v>
      </c>
      <c r="E29" s="49"/>
      <c r="F29" s="49"/>
      <c r="G29" s="52"/>
      <c r="H29" s="52"/>
      <c r="I29" s="80">
        <f t="shared" ref="I29:X29" si="0">SUM(I32:I119)</f>
        <v>778357200</v>
      </c>
      <c r="J29" s="81">
        <f t="shared" si="0"/>
        <v>609068576.56612015</v>
      </c>
      <c r="K29" s="81">
        <f t="shared" si="0"/>
        <v>1387425776.5661199</v>
      </c>
      <c r="L29" s="81">
        <f t="shared" si="0"/>
        <v>97089000</v>
      </c>
      <c r="M29" s="81">
        <f t="shared" si="0"/>
        <v>135840248</v>
      </c>
      <c r="N29" s="81">
        <f t="shared" si="0"/>
        <v>232929248</v>
      </c>
      <c r="O29" s="81">
        <f t="shared" si="0"/>
        <v>32363000</v>
      </c>
      <c r="P29" s="81">
        <f t="shared" si="0"/>
        <v>45280080</v>
      </c>
      <c r="Q29" s="81">
        <f t="shared" si="0"/>
        <v>77643080</v>
      </c>
      <c r="R29" s="81"/>
      <c r="S29" s="81"/>
      <c r="T29" s="81"/>
      <c r="U29" s="81"/>
      <c r="V29" s="81">
        <f t="shared" si="0"/>
        <v>32069800</v>
      </c>
      <c r="W29" s="81">
        <f t="shared" si="0"/>
        <v>45573280</v>
      </c>
      <c r="X29" s="82">
        <f t="shared" si="0"/>
        <v>77643080</v>
      </c>
    </row>
    <row r="30" spans="1:24" s="51" customFormat="1" ht="220">
      <c r="A30" s="280" t="s">
        <v>3</v>
      </c>
      <c r="B30" s="276" t="s">
        <v>1</v>
      </c>
      <c r="C30" s="276" t="s">
        <v>4</v>
      </c>
      <c r="D30" s="276" t="s">
        <v>5</v>
      </c>
      <c r="E30" s="276" t="s">
        <v>5</v>
      </c>
      <c r="F30" s="276" t="s">
        <v>1147</v>
      </c>
      <c r="G30" s="276" t="s">
        <v>1148</v>
      </c>
      <c r="H30" s="276" t="s">
        <v>1106</v>
      </c>
      <c r="I30" s="75" t="s">
        <v>2079</v>
      </c>
      <c r="J30" s="75" t="s">
        <v>2080</v>
      </c>
      <c r="K30" s="75" t="s">
        <v>2081</v>
      </c>
      <c r="L30" s="76" t="s">
        <v>1149</v>
      </c>
      <c r="M30" s="77" t="s">
        <v>7</v>
      </c>
      <c r="N30" s="77" t="s">
        <v>1150</v>
      </c>
      <c r="O30" s="78" t="s">
        <v>1149</v>
      </c>
      <c r="P30" s="78" t="s">
        <v>7</v>
      </c>
      <c r="Q30" s="78" t="s">
        <v>1150</v>
      </c>
      <c r="R30" s="78" t="s">
        <v>23</v>
      </c>
      <c r="S30" s="78" t="s">
        <v>24</v>
      </c>
      <c r="T30" s="78" t="s">
        <v>25</v>
      </c>
      <c r="U30" s="78"/>
      <c r="V30" s="79" t="s">
        <v>1149</v>
      </c>
      <c r="W30" s="79" t="s">
        <v>7</v>
      </c>
      <c r="X30" s="79" t="s">
        <v>1150</v>
      </c>
    </row>
    <row r="31" spans="1:24" s="51" customFormat="1" ht="77.400000000000006" customHeight="1">
      <c r="A31" s="281"/>
      <c r="B31" s="277"/>
      <c r="C31" s="277"/>
      <c r="D31" s="277"/>
      <c r="E31" s="277"/>
      <c r="F31" s="277"/>
      <c r="G31" s="277"/>
      <c r="H31" s="277"/>
      <c r="I31" s="72" t="s">
        <v>190</v>
      </c>
      <c r="J31" s="72" t="s">
        <v>191</v>
      </c>
      <c r="K31" s="72" t="s">
        <v>1151</v>
      </c>
      <c r="L31" s="53" t="s">
        <v>190</v>
      </c>
      <c r="M31" s="53" t="s">
        <v>191</v>
      </c>
      <c r="N31" s="53" t="s">
        <v>1151</v>
      </c>
      <c r="O31" s="53" t="s">
        <v>1152</v>
      </c>
      <c r="P31" s="53" t="s">
        <v>1153</v>
      </c>
      <c r="Q31" s="53" t="s">
        <v>1154</v>
      </c>
      <c r="R31" s="53"/>
      <c r="S31" s="53"/>
      <c r="T31" s="53"/>
      <c r="U31" s="53"/>
      <c r="V31" s="53" t="s">
        <v>1155</v>
      </c>
      <c r="W31" s="53" t="s">
        <v>1156</v>
      </c>
      <c r="X31" s="53" t="s">
        <v>1157</v>
      </c>
    </row>
    <row r="32" spans="1:24" s="62" customFormat="1" ht="70" customHeight="1">
      <c r="A32" s="54">
        <v>1</v>
      </c>
      <c r="B32" s="55">
        <v>8</v>
      </c>
      <c r="C32" s="56" t="s">
        <v>68</v>
      </c>
      <c r="D32" s="57">
        <v>10711</v>
      </c>
      <c r="E32" s="56" t="s">
        <v>69</v>
      </c>
      <c r="F32" s="54" t="s">
        <v>1159</v>
      </c>
      <c r="G32" s="54">
        <v>2100200151</v>
      </c>
      <c r="H32" s="58" t="s">
        <v>1160</v>
      </c>
      <c r="I32" s="73">
        <v>2775600</v>
      </c>
      <c r="J32" s="73">
        <v>43128519.486415006</v>
      </c>
      <c r="K32" s="73">
        <f t="shared" ref="K32:K95" si="1">I32+J32</f>
        <v>45904119.486415006</v>
      </c>
      <c r="L32" s="59">
        <v>2670000</v>
      </c>
      <c r="M32" s="59">
        <v>4544886</v>
      </c>
      <c r="N32" s="59">
        <v>7214886</v>
      </c>
      <c r="O32" s="60">
        <v>890000</v>
      </c>
      <c r="P32" s="60">
        <v>1514962</v>
      </c>
      <c r="Q32" s="60">
        <v>2404962</v>
      </c>
      <c r="R32" s="60">
        <v>2670000</v>
      </c>
      <c r="S32" s="60">
        <v>4544886</v>
      </c>
      <c r="T32" s="60">
        <v>7214886</v>
      </c>
      <c r="U32" s="60">
        <f>N32-T32</f>
        <v>0</v>
      </c>
      <c r="V32" s="61">
        <v>890000</v>
      </c>
      <c r="W32" s="61">
        <v>1514961.9999999998</v>
      </c>
      <c r="X32" s="61">
        <v>2404962</v>
      </c>
    </row>
    <row r="33" spans="1:24" s="62" customFormat="1" ht="70" customHeight="1">
      <c r="A33" s="54">
        <v>2</v>
      </c>
      <c r="B33" s="55">
        <v>8</v>
      </c>
      <c r="C33" s="56" t="s">
        <v>68</v>
      </c>
      <c r="D33" s="57">
        <v>11451</v>
      </c>
      <c r="E33" s="56" t="s">
        <v>70</v>
      </c>
      <c r="F33" s="54" t="s">
        <v>199</v>
      </c>
      <c r="G33" s="54">
        <v>2100200150</v>
      </c>
      <c r="H33" s="58" t="s">
        <v>1161</v>
      </c>
      <c r="I33" s="73">
        <v>15094800</v>
      </c>
      <c r="J33" s="73">
        <v>3878250.8501999993</v>
      </c>
      <c r="K33" s="73">
        <f t="shared" si="1"/>
        <v>18973050.850199997</v>
      </c>
      <c r="L33" s="59">
        <v>2348400</v>
      </c>
      <c r="M33" s="59">
        <v>1773607</v>
      </c>
      <c r="N33" s="59">
        <v>4122007</v>
      </c>
      <c r="O33" s="60">
        <v>782800</v>
      </c>
      <c r="P33" s="60">
        <v>591202</v>
      </c>
      <c r="Q33" s="60">
        <v>1374002</v>
      </c>
      <c r="R33" s="60">
        <v>2348400</v>
      </c>
      <c r="S33" s="60">
        <v>1773607</v>
      </c>
      <c r="T33" s="60">
        <v>4122007</v>
      </c>
      <c r="U33" s="60">
        <f t="shared" ref="U33:U96" si="2">N33-T33</f>
        <v>0</v>
      </c>
      <c r="V33" s="61">
        <v>782800</v>
      </c>
      <c r="W33" s="61">
        <v>591202</v>
      </c>
      <c r="X33" s="61">
        <v>1374002</v>
      </c>
    </row>
    <row r="34" spans="1:24" s="62" customFormat="1" ht="70" customHeight="1">
      <c r="A34" s="54">
        <v>3</v>
      </c>
      <c r="B34" s="55">
        <v>8</v>
      </c>
      <c r="C34" s="56" t="s">
        <v>68</v>
      </c>
      <c r="D34" s="57">
        <v>11110</v>
      </c>
      <c r="E34" s="56" t="s">
        <v>71</v>
      </c>
      <c r="F34" s="54" t="s">
        <v>199</v>
      </c>
      <c r="G34" s="54">
        <v>2100200150</v>
      </c>
      <c r="H34" s="58" t="s">
        <v>1161</v>
      </c>
      <c r="I34" s="73">
        <v>12656400</v>
      </c>
      <c r="J34" s="73">
        <v>2950069.6595999999</v>
      </c>
      <c r="K34" s="73">
        <f t="shared" si="1"/>
        <v>15606469.659600001</v>
      </c>
      <c r="L34" s="59">
        <v>1837200</v>
      </c>
      <c r="M34" s="59">
        <v>1406439</v>
      </c>
      <c r="N34" s="59">
        <v>3243639</v>
      </c>
      <c r="O34" s="60">
        <v>612400</v>
      </c>
      <c r="P34" s="60">
        <v>468813</v>
      </c>
      <c r="Q34" s="60">
        <v>1081213</v>
      </c>
      <c r="R34" s="60">
        <v>1837200</v>
      </c>
      <c r="S34" s="60">
        <v>1406439</v>
      </c>
      <c r="T34" s="60">
        <v>3243639</v>
      </c>
      <c r="U34" s="60">
        <f t="shared" si="2"/>
        <v>0</v>
      </c>
      <c r="V34" s="61">
        <v>612400</v>
      </c>
      <c r="W34" s="61">
        <v>468812.99999999988</v>
      </c>
      <c r="X34" s="61">
        <v>1081213</v>
      </c>
    </row>
    <row r="35" spans="1:24" s="62" customFormat="1" ht="70" customHeight="1">
      <c r="A35" s="54">
        <v>4</v>
      </c>
      <c r="B35" s="55">
        <v>8</v>
      </c>
      <c r="C35" s="56" t="s">
        <v>68</v>
      </c>
      <c r="D35" s="57">
        <v>11105</v>
      </c>
      <c r="E35" s="56" t="s">
        <v>72</v>
      </c>
      <c r="F35" s="54" t="s">
        <v>199</v>
      </c>
      <c r="G35" s="54">
        <v>2100200150</v>
      </c>
      <c r="H35" s="58" t="s">
        <v>1161</v>
      </c>
      <c r="I35" s="73">
        <v>7149600</v>
      </c>
      <c r="J35" s="73">
        <v>1861632.1262999997</v>
      </c>
      <c r="K35" s="73">
        <f t="shared" si="1"/>
        <v>9011232.1262999997</v>
      </c>
      <c r="L35" s="59">
        <v>1898400</v>
      </c>
      <c r="M35" s="59">
        <v>834701</v>
      </c>
      <c r="N35" s="59">
        <v>2733101</v>
      </c>
      <c r="O35" s="60">
        <v>632800</v>
      </c>
      <c r="P35" s="60">
        <v>278234</v>
      </c>
      <c r="Q35" s="60">
        <v>911034</v>
      </c>
      <c r="R35" s="60">
        <v>1898400</v>
      </c>
      <c r="S35" s="60">
        <v>834701</v>
      </c>
      <c r="T35" s="60">
        <v>2733101</v>
      </c>
      <c r="U35" s="60">
        <f t="shared" si="2"/>
        <v>0</v>
      </c>
      <c r="V35" s="61">
        <v>632800</v>
      </c>
      <c r="W35" s="61">
        <v>278234</v>
      </c>
      <c r="X35" s="61">
        <v>911034</v>
      </c>
    </row>
    <row r="36" spans="1:24" s="62" customFormat="1" ht="70" customHeight="1">
      <c r="A36" s="54">
        <v>5</v>
      </c>
      <c r="B36" s="55">
        <v>8</v>
      </c>
      <c r="C36" s="56" t="s">
        <v>68</v>
      </c>
      <c r="D36" s="57">
        <v>11109</v>
      </c>
      <c r="E36" s="56" t="s">
        <v>73</v>
      </c>
      <c r="F36" s="54" t="s">
        <v>199</v>
      </c>
      <c r="G36" s="54">
        <v>2100200150</v>
      </c>
      <c r="H36" s="58" t="s">
        <v>1161</v>
      </c>
      <c r="I36" s="73">
        <v>11020800</v>
      </c>
      <c r="J36" s="73">
        <v>2502362.6474999995</v>
      </c>
      <c r="K36" s="73">
        <f t="shared" si="1"/>
        <v>13523162.647499999</v>
      </c>
      <c r="L36" s="59">
        <v>2659200</v>
      </c>
      <c r="M36" s="59">
        <v>1172424</v>
      </c>
      <c r="N36" s="59">
        <v>3831624</v>
      </c>
      <c r="O36" s="60">
        <v>886400</v>
      </c>
      <c r="P36" s="60">
        <v>390808</v>
      </c>
      <c r="Q36" s="60">
        <v>1277208</v>
      </c>
      <c r="R36" s="60">
        <v>2659200</v>
      </c>
      <c r="S36" s="60">
        <v>1172424</v>
      </c>
      <c r="T36" s="60">
        <v>3831624</v>
      </c>
      <c r="U36" s="60">
        <f t="shared" si="2"/>
        <v>0</v>
      </c>
      <c r="V36" s="61">
        <v>886400</v>
      </c>
      <c r="W36" s="61">
        <v>390807.99999999994</v>
      </c>
      <c r="X36" s="61">
        <v>1277208</v>
      </c>
    </row>
    <row r="37" spans="1:24" s="62" customFormat="1" ht="70" customHeight="1">
      <c r="A37" s="54">
        <v>6</v>
      </c>
      <c r="B37" s="55">
        <v>8</v>
      </c>
      <c r="C37" s="56" t="s">
        <v>68</v>
      </c>
      <c r="D37" s="57">
        <v>11107</v>
      </c>
      <c r="E37" s="56" t="s">
        <v>74</v>
      </c>
      <c r="F37" s="54" t="s">
        <v>199</v>
      </c>
      <c r="G37" s="54">
        <v>2100200150</v>
      </c>
      <c r="H37" s="58" t="s">
        <v>1161</v>
      </c>
      <c r="I37" s="73">
        <v>7866000</v>
      </c>
      <c r="J37" s="73">
        <v>1240005.2675999999</v>
      </c>
      <c r="K37" s="73">
        <f t="shared" si="1"/>
        <v>9106005.2675999999</v>
      </c>
      <c r="L37" s="59">
        <v>519600</v>
      </c>
      <c r="M37" s="59">
        <v>809512</v>
      </c>
      <c r="N37" s="59">
        <v>1329112</v>
      </c>
      <c r="O37" s="60">
        <v>173200</v>
      </c>
      <c r="P37" s="60">
        <v>269837</v>
      </c>
      <c r="Q37" s="60">
        <v>443037</v>
      </c>
      <c r="R37" s="60">
        <v>519600</v>
      </c>
      <c r="S37" s="60">
        <v>809512</v>
      </c>
      <c r="T37" s="60">
        <v>1329112</v>
      </c>
      <c r="U37" s="60">
        <f t="shared" si="2"/>
        <v>0</v>
      </c>
      <c r="V37" s="61">
        <v>173200</v>
      </c>
      <c r="W37" s="61">
        <v>269837</v>
      </c>
      <c r="X37" s="61">
        <v>443037</v>
      </c>
    </row>
    <row r="38" spans="1:24" s="62" customFormat="1" ht="70" customHeight="1">
      <c r="A38" s="54">
        <v>7</v>
      </c>
      <c r="B38" s="55">
        <v>8</v>
      </c>
      <c r="C38" s="56" t="s">
        <v>68</v>
      </c>
      <c r="D38" s="57">
        <v>11111</v>
      </c>
      <c r="E38" s="56" t="s">
        <v>75</v>
      </c>
      <c r="F38" s="54" t="s">
        <v>199</v>
      </c>
      <c r="G38" s="54">
        <v>2100200150</v>
      </c>
      <c r="H38" s="58" t="s">
        <v>1161</v>
      </c>
      <c r="I38" s="73">
        <v>7707600</v>
      </c>
      <c r="J38" s="73">
        <v>1784102.4372</v>
      </c>
      <c r="K38" s="73">
        <f t="shared" si="1"/>
        <v>9491702.4372000005</v>
      </c>
      <c r="L38" s="59">
        <v>1058400</v>
      </c>
      <c r="M38" s="59">
        <v>918150</v>
      </c>
      <c r="N38" s="59">
        <v>1976550</v>
      </c>
      <c r="O38" s="60">
        <v>352800</v>
      </c>
      <c r="P38" s="60">
        <v>306050</v>
      </c>
      <c r="Q38" s="60">
        <v>658850</v>
      </c>
      <c r="R38" s="60">
        <v>1058400</v>
      </c>
      <c r="S38" s="60">
        <v>918150</v>
      </c>
      <c r="T38" s="60">
        <v>1976550</v>
      </c>
      <c r="U38" s="60">
        <f t="shared" si="2"/>
        <v>0</v>
      </c>
      <c r="V38" s="61">
        <v>352800</v>
      </c>
      <c r="W38" s="61">
        <v>306049.99999999994</v>
      </c>
      <c r="X38" s="61">
        <v>658850</v>
      </c>
    </row>
    <row r="39" spans="1:24" s="62" customFormat="1" ht="70" customHeight="1">
      <c r="A39" s="54">
        <v>8</v>
      </c>
      <c r="B39" s="55">
        <v>8</v>
      </c>
      <c r="C39" s="56" t="s">
        <v>68</v>
      </c>
      <c r="D39" s="57">
        <v>11106</v>
      </c>
      <c r="E39" s="56" t="s">
        <v>76</v>
      </c>
      <c r="F39" s="54" t="s">
        <v>199</v>
      </c>
      <c r="G39" s="54">
        <v>2100200150</v>
      </c>
      <c r="H39" s="58" t="s">
        <v>1161</v>
      </c>
      <c r="I39" s="73">
        <v>6078000</v>
      </c>
      <c r="J39" s="73">
        <v>1807580.2277999998</v>
      </c>
      <c r="K39" s="73">
        <f t="shared" si="1"/>
        <v>7885580.2277999995</v>
      </c>
      <c r="L39" s="59">
        <v>717600</v>
      </c>
      <c r="M39" s="59">
        <v>784325</v>
      </c>
      <c r="N39" s="59">
        <v>1501925</v>
      </c>
      <c r="O39" s="60">
        <v>239200</v>
      </c>
      <c r="P39" s="60">
        <v>261442</v>
      </c>
      <c r="Q39" s="60">
        <v>500642</v>
      </c>
      <c r="R39" s="60">
        <v>717600</v>
      </c>
      <c r="S39" s="60">
        <v>784325</v>
      </c>
      <c r="T39" s="60">
        <v>1501925</v>
      </c>
      <c r="U39" s="60">
        <f t="shared" si="2"/>
        <v>0</v>
      </c>
      <c r="V39" s="61">
        <v>239200</v>
      </c>
      <c r="W39" s="61">
        <v>261442</v>
      </c>
      <c r="X39" s="61">
        <v>500642</v>
      </c>
    </row>
    <row r="40" spans="1:24" s="62" customFormat="1" ht="70" customHeight="1">
      <c r="A40" s="54">
        <v>9</v>
      </c>
      <c r="B40" s="55">
        <v>8</v>
      </c>
      <c r="C40" s="56" t="s">
        <v>68</v>
      </c>
      <c r="D40" s="57">
        <v>11104</v>
      </c>
      <c r="E40" s="56" t="s">
        <v>77</v>
      </c>
      <c r="F40" s="54" t="s">
        <v>199</v>
      </c>
      <c r="G40" s="54">
        <v>2100200150</v>
      </c>
      <c r="H40" s="58" t="s">
        <v>1161</v>
      </c>
      <c r="I40" s="73">
        <v>7767600</v>
      </c>
      <c r="J40" s="73">
        <v>1744969.8903000001</v>
      </c>
      <c r="K40" s="73">
        <f t="shared" si="1"/>
        <v>9512569.8903000001</v>
      </c>
      <c r="L40" s="59">
        <v>896400</v>
      </c>
      <c r="M40" s="59">
        <v>842929</v>
      </c>
      <c r="N40" s="59">
        <v>1739329</v>
      </c>
      <c r="O40" s="60">
        <v>298800</v>
      </c>
      <c r="P40" s="60">
        <v>280976</v>
      </c>
      <c r="Q40" s="60">
        <v>579776</v>
      </c>
      <c r="R40" s="60">
        <v>896400</v>
      </c>
      <c r="S40" s="60">
        <v>842929</v>
      </c>
      <c r="T40" s="60">
        <v>1739329</v>
      </c>
      <c r="U40" s="60">
        <f t="shared" si="2"/>
        <v>0</v>
      </c>
      <c r="V40" s="61">
        <v>298800</v>
      </c>
      <c r="W40" s="61">
        <v>280976</v>
      </c>
      <c r="X40" s="61">
        <v>579776</v>
      </c>
    </row>
    <row r="41" spans="1:24" s="62" customFormat="1" ht="70" customHeight="1">
      <c r="A41" s="54">
        <v>10</v>
      </c>
      <c r="B41" s="55">
        <v>8</v>
      </c>
      <c r="C41" s="56" t="s">
        <v>68</v>
      </c>
      <c r="D41" s="57">
        <v>11112</v>
      </c>
      <c r="E41" s="56" t="s">
        <v>78</v>
      </c>
      <c r="F41" s="54" t="s">
        <v>199</v>
      </c>
      <c r="G41" s="54">
        <v>2100200150</v>
      </c>
      <c r="H41" s="58" t="s">
        <v>1161</v>
      </c>
      <c r="I41" s="73">
        <v>7375200</v>
      </c>
      <c r="J41" s="73">
        <v>1803875.8995000001</v>
      </c>
      <c r="K41" s="73">
        <f t="shared" si="1"/>
        <v>9179075.8994999994</v>
      </c>
      <c r="L41" s="59">
        <v>1582800</v>
      </c>
      <c r="M41" s="59">
        <v>846999</v>
      </c>
      <c r="N41" s="59">
        <v>2429799</v>
      </c>
      <c r="O41" s="60">
        <v>527600</v>
      </c>
      <c r="P41" s="60">
        <v>282333</v>
      </c>
      <c r="Q41" s="60">
        <v>809933</v>
      </c>
      <c r="R41" s="60">
        <v>1582800</v>
      </c>
      <c r="S41" s="60">
        <v>846999</v>
      </c>
      <c r="T41" s="60">
        <v>2429799</v>
      </c>
      <c r="U41" s="60">
        <f t="shared" si="2"/>
        <v>0</v>
      </c>
      <c r="V41" s="61">
        <v>527600</v>
      </c>
      <c r="W41" s="61">
        <v>282332.99999999994</v>
      </c>
      <c r="X41" s="61">
        <v>809933</v>
      </c>
    </row>
    <row r="42" spans="1:24" s="62" customFormat="1" ht="70" customHeight="1">
      <c r="A42" s="54">
        <v>11</v>
      </c>
      <c r="B42" s="55">
        <v>8</v>
      </c>
      <c r="C42" s="56" t="s">
        <v>68</v>
      </c>
      <c r="D42" s="57">
        <v>11108</v>
      </c>
      <c r="E42" s="56" t="s">
        <v>79</v>
      </c>
      <c r="F42" s="54" t="s">
        <v>199</v>
      </c>
      <c r="G42" s="54">
        <v>2100200150</v>
      </c>
      <c r="H42" s="58" t="s">
        <v>1161</v>
      </c>
      <c r="I42" s="73">
        <v>9666000</v>
      </c>
      <c r="J42" s="73">
        <v>1931487.5769</v>
      </c>
      <c r="K42" s="73">
        <f t="shared" si="1"/>
        <v>11597487.5769</v>
      </c>
      <c r="L42" s="59">
        <v>1225200</v>
      </c>
      <c r="M42" s="59">
        <v>1131212</v>
      </c>
      <c r="N42" s="59">
        <v>2356412</v>
      </c>
      <c r="O42" s="60">
        <v>408400</v>
      </c>
      <c r="P42" s="60">
        <v>377071</v>
      </c>
      <c r="Q42" s="60">
        <v>785471</v>
      </c>
      <c r="R42" s="60">
        <v>1225200</v>
      </c>
      <c r="S42" s="60">
        <v>1131212</v>
      </c>
      <c r="T42" s="60">
        <v>2356412</v>
      </c>
      <c r="U42" s="60">
        <f t="shared" si="2"/>
        <v>0</v>
      </c>
      <c r="V42" s="61">
        <v>408400</v>
      </c>
      <c r="W42" s="61">
        <v>377071</v>
      </c>
      <c r="X42" s="61">
        <v>785471</v>
      </c>
    </row>
    <row r="43" spans="1:24" s="62" customFormat="1" ht="70" customHeight="1">
      <c r="A43" s="54">
        <v>12</v>
      </c>
      <c r="B43" s="55">
        <v>8</v>
      </c>
      <c r="C43" s="56" t="s">
        <v>68</v>
      </c>
      <c r="D43" s="57">
        <v>40840</v>
      </c>
      <c r="E43" s="56" t="s">
        <v>80</v>
      </c>
      <c r="F43" s="54" t="s">
        <v>199</v>
      </c>
      <c r="G43" s="54">
        <v>2100200150</v>
      </c>
      <c r="H43" s="58" t="s">
        <v>1161</v>
      </c>
      <c r="I43" s="73">
        <v>4141200</v>
      </c>
      <c r="J43" s="73">
        <v>605743.46250000002</v>
      </c>
      <c r="K43" s="73">
        <f t="shared" si="1"/>
        <v>4746943.4625000004</v>
      </c>
      <c r="L43" s="59">
        <v>376800</v>
      </c>
      <c r="M43" s="59">
        <v>438362</v>
      </c>
      <c r="N43" s="59">
        <v>815162</v>
      </c>
      <c r="O43" s="60">
        <v>125600</v>
      </c>
      <c r="P43" s="60">
        <v>146121</v>
      </c>
      <c r="Q43" s="60">
        <v>271721</v>
      </c>
      <c r="R43" s="60">
        <v>376800</v>
      </c>
      <c r="S43" s="60">
        <v>438362</v>
      </c>
      <c r="T43" s="60">
        <v>815162</v>
      </c>
      <c r="U43" s="60">
        <f t="shared" si="2"/>
        <v>0</v>
      </c>
      <c r="V43" s="61">
        <v>125600</v>
      </c>
      <c r="W43" s="61">
        <v>146121</v>
      </c>
      <c r="X43" s="61">
        <v>271721</v>
      </c>
    </row>
    <row r="44" spans="1:24" s="62" customFormat="1" ht="70" customHeight="1">
      <c r="A44" s="54">
        <v>13</v>
      </c>
      <c r="B44" s="55">
        <v>8</v>
      </c>
      <c r="C44" s="56" t="s">
        <v>81</v>
      </c>
      <c r="D44" s="57">
        <v>11040</v>
      </c>
      <c r="E44" s="56" t="s">
        <v>82</v>
      </c>
      <c r="F44" s="54" t="s">
        <v>1159</v>
      </c>
      <c r="G44" s="54">
        <v>2100200265</v>
      </c>
      <c r="H44" s="58" t="s">
        <v>1162</v>
      </c>
      <c r="I44" s="73">
        <v>24854400</v>
      </c>
      <c r="J44" s="73">
        <v>13364940.250035001</v>
      </c>
      <c r="K44" s="73">
        <f t="shared" si="1"/>
        <v>38219340.250035003</v>
      </c>
      <c r="L44" s="59">
        <v>2541600</v>
      </c>
      <c r="M44" s="59">
        <v>2971366</v>
      </c>
      <c r="N44" s="59">
        <v>5512966</v>
      </c>
      <c r="O44" s="60">
        <v>847200</v>
      </c>
      <c r="P44" s="60">
        <v>990455</v>
      </c>
      <c r="Q44" s="60">
        <v>1837655</v>
      </c>
      <c r="R44" s="60">
        <v>2541600</v>
      </c>
      <c r="S44" s="60">
        <v>2971366</v>
      </c>
      <c r="T44" s="60">
        <v>5512966</v>
      </c>
      <c r="U44" s="60">
        <f t="shared" si="2"/>
        <v>0</v>
      </c>
      <c r="V44" s="61">
        <v>847200</v>
      </c>
      <c r="W44" s="61">
        <v>990455</v>
      </c>
      <c r="X44" s="61">
        <v>1837655</v>
      </c>
    </row>
    <row r="45" spans="1:24" s="62" customFormat="1" ht="70" customHeight="1">
      <c r="A45" s="54">
        <v>14</v>
      </c>
      <c r="B45" s="55">
        <v>8</v>
      </c>
      <c r="C45" s="56" t="s">
        <v>81</v>
      </c>
      <c r="D45" s="57">
        <v>11046</v>
      </c>
      <c r="E45" s="56" t="s">
        <v>83</v>
      </c>
      <c r="F45" s="54" t="s">
        <v>199</v>
      </c>
      <c r="G45" s="54">
        <v>2100200264</v>
      </c>
      <c r="H45" s="58" t="s">
        <v>1163</v>
      </c>
      <c r="I45" s="73">
        <v>19567200</v>
      </c>
      <c r="J45" s="73">
        <v>3115519.2897000001</v>
      </c>
      <c r="K45" s="73">
        <f t="shared" si="1"/>
        <v>22682719.289700001</v>
      </c>
      <c r="L45" s="59">
        <v>2233200</v>
      </c>
      <c r="M45" s="59">
        <v>2268469</v>
      </c>
      <c r="N45" s="59">
        <v>4501669</v>
      </c>
      <c r="O45" s="60">
        <v>744400</v>
      </c>
      <c r="P45" s="60">
        <v>756156</v>
      </c>
      <c r="Q45" s="60">
        <v>1500556</v>
      </c>
      <c r="R45" s="60">
        <v>2233200</v>
      </c>
      <c r="S45" s="60">
        <v>2268469</v>
      </c>
      <c r="T45" s="60">
        <v>4501669</v>
      </c>
      <c r="U45" s="60">
        <f t="shared" si="2"/>
        <v>0</v>
      </c>
      <c r="V45" s="61">
        <v>744400</v>
      </c>
      <c r="W45" s="61">
        <v>756156</v>
      </c>
      <c r="X45" s="61">
        <v>1500556</v>
      </c>
    </row>
    <row r="46" spans="1:24" s="62" customFormat="1" ht="70" customHeight="1">
      <c r="A46" s="54">
        <v>15</v>
      </c>
      <c r="B46" s="55">
        <v>8</v>
      </c>
      <c r="C46" s="56" t="s">
        <v>81</v>
      </c>
      <c r="D46" s="57">
        <v>11043</v>
      </c>
      <c r="E46" s="56" t="s">
        <v>84</v>
      </c>
      <c r="F46" s="54" t="s">
        <v>199</v>
      </c>
      <c r="G46" s="54">
        <v>2100200264</v>
      </c>
      <c r="H46" s="58" t="s">
        <v>1163</v>
      </c>
      <c r="I46" s="73">
        <v>9061200</v>
      </c>
      <c r="J46" s="73">
        <v>2212230.7611000002</v>
      </c>
      <c r="K46" s="73">
        <f t="shared" si="1"/>
        <v>11273430.7611</v>
      </c>
      <c r="L46" s="59">
        <v>1533600</v>
      </c>
      <c r="M46" s="59">
        <v>1089312</v>
      </c>
      <c r="N46" s="59">
        <v>2622912</v>
      </c>
      <c r="O46" s="60">
        <v>511200</v>
      </c>
      <c r="P46" s="60">
        <v>363104</v>
      </c>
      <c r="Q46" s="60">
        <v>874304</v>
      </c>
      <c r="R46" s="60">
        <v>1533600</v>
      </c>
      <c r="S46" s="60">
        <v>1089312</v>
      </c>
      <c r="T46" s="60">
        <v>2622912</v>
      </c>
      <c r="U46" s="60">
        <f t="shared" si="2"/>
        <v>0</v>
      </c>
      <c r="V46" s="61">
        <v>511200</v>
      </c>
      <c r="W46" s="61">
        <v>363103.99999999994</v>
      </c>
      <c r="X46" s="61">
        <v>874304</v>
      </c>
    </row>
    <row r="47" spans="1:24" s="62" customFormat="1" ht="70" customHeight="1">
      <c r="A47" s="54">
        <v>16</v>
      </c>
      <c r="B47" s="55">
        <v>8</v>
      </c>
      <c r="C47" s="56" t="s">
        <v>81</v>
      </c>
      <c r="D47" s="57">
        <v>11048</v>
      </c>
      <c r="E47" s="56" t="s">
        <v>85</v>
      </c>
      <c r="F47" s="54" t="s">
        <v>199</v>
      </c>
      <c r="G47" s="54">
        <v>2100200264</v>
      </c>
      <c r="H47" s="58" t="s">
        <v>1163</v>
      </c>
      <c r="I47" s="73">
        <v>7482000</v>
      </c>
      <c r="J47" s="73">
        <v>1690175.9859</v>
      </c>
      <c r="K47" s="73">
        <f t="shared" si="1"/>
        <v>9172175.9858999997</v>
      </c>
      <c r="L47" s="59">
        <v>848400</v>
      </c>
      <c r="M47" s="59">
        <v>1076148</v>
      </c>
      <c r="N47" s="59">
        <v>1924548</v>
      </c>
      <c r="O47" s="60">
        <v>282800</v>
      </c>
      <c r="P47" s="60">
        <v>358716</v>
      </c>
      <c r="Q47" s="60">
        <v>641516</v>
      </c>
      <c r="R47" s="60">
        <v>848400</v>
      </c>
      <c r="S47" s="60">
        <v>1076148</v>
      </c>
      <c r="T47" s="60">
        <v>1924548</v>
      </c>
      <c r="U47" s="60">
        <f t="shared" si="2"/>
        <v>0</v>
      </c>
      <c r="V47" s="61">
        <v>282800</v>
      </c>
      <c r="W47" s="61">
        <v>358715.99999999994</v>
      </c>
      <c r="X47" s="61">
        <v>641516</v>
      </c>
    </row>
    <row r="48" spans="1:24" s="62" customFormat="1" ht="70" customHeight="1">
      <c r="A48" s="54">
        <v>17</v>
      </c>
      <c r="B48" s="55">
        <v>8</v>
      </c>
      <c r="C48" s="56" t="s">
        <v>81</v>
      </c>
      <c r="D48" s="57">
        <v>11047</v>
      </c>
      <c r="E48" s="56" t="s">
        <v>86</v>
      </c>
      <c r="F48" s="54" t="s">
        <v>199</v>
      </c>
      <c r="G48" s="54">
        <v>2100200264</v>
      </c>
      <c r="H48" s="58" t="s">
        <v>1163</v>
      </c>
      <c r="I48" s="73">
        <v>5022000</v>
      </c>
      <c r="J48" s="73">
        <v>1848168.0011999998</v>
      </c>
      <c r="K48" s="73">
        <f t="shared" si="1"/>
        <v>6870168.0011999998</v>
      </c>
      <c r="L48" s="59">
        <v>741600</v>
      </c>
      <c r="M48" s="59">
        <v>792019</v>
      </c>
      <c r="N48" s="59">
        <v>1533619</v>
      </c>
      <c r="O48" s="60">
        <v>247200</v>
      </c>
      <c r="P48" s="60">
        <v>264006</v>
      </c>
      <c r="Q48" s="60">
        <v>511206</v>
      </c>
      <c r="R48" s="60">
        <v>741600</v>
      </c>
      <c r="S48" s="60">
        <v>792019</v>
      </c>
      <c r="T48" s="60">
        <v>1533619</v>
      </c>
      <c r="U48" s="60">
        <f t="shared" si="2"/>
        <v>0</v>
      </c>
      <c r="V48" s="61">
        <v>247200</v>
      </c>
      <c r="W48" s="61">
        <v>264006</v>
      </c>
      <c r="X48" s="61">
        <v>511206</v>
      </c>
    </row>
    <row r="49" spans="1:24" s="62" customFormat="1" ht="70" customHeight="1">
      <c r="A49" s="54">
        <v>18</v>
      </c>
      <c r="B49" s="55">
        <v>8</v>
      </c>
      <c r="C49" s="56" t="s">
        <v>81</v>
      </c>
      <c r="D49" s="57">
        <v>11041</v>
      </c>
      <c r="E49" s="56" t="s">
        <v>87</v>
      </c>
      <c r="F49" s="54" t="s">
        <v>199</v>
      </c>
      <c r="G49" s="54">
        <v>2100200264</v>
      </c>
      <c r="H49" s="58" t="s">
        <v>1163</v>
      </c>
      <c r="I49" s="73">
        <v>7143600</v>
      </c>
      <c r="J49" s="73">
        <v>1772137.656</v>
      </c>
      <c r="K49" s="73">
        <f t="shared" si="1"/>
        <v>8915737.6559999995</v>
      </c>
      <c r="L49" s="59">
        <v>1051200</v>
      </c>
      <c r="M49" s="59">
        <v>752834</v>
      </c>
      <c r="N49" s="59">
        <v>1804034</v>
      </c>
      <c r="O49" s="60">
        <v>350400</v>
      </c>
      <c r="P49" s="60">
        <v>250945</v>
      </c>
      <c r="Q49" s="60">
        <v>601345</v>
      </c>
      <c r="R49" s="60">
        <v>1051200</v>
      </c>
      <c r="S49" s="60">
        <v>752834</v>
      </c>
      <c r="T49" s="60">
        <v>1804034</v>
      </c>
      <c r="U49" s="60">
        <f t="shared" si="2"/>
        <v>0</v>
      </c>
      <c r="V49" s="61">
        <v>350400</v>
      </c>
      <c r="W49" s="61">
        <v>250945</v>
      </c>
      <c r="X49" s="61">
        <v>601345</v>
      </c>
    </row>
    <row r="50" spans="1:24" s="62" customFormat="1" ht="70" customHeight="1">
      <c r="A50" s="54">
        <v>19</v>
      </c>
      <c r="B50" s="55">
        <v>8</v>
      </c>
      <c r="C50" s="56" t="s">
        <v>81</v>
      </c>
      <c r="D50" s="57">
        <v>11049</v>
      </c>
      <c r="E50" s="56" t="s">
        <v>88</v>
      </c>
      <c r="F50" s="54" t="s">
        <v>199</v>
      </c>
      <c r="G50" s="54">
        <v>2100200264</v>
      </c>
      <c r="H50" s="58" t="s">
        <v>1163</v>
      </c>
      <c r="I50" s="73">
        <v>5682000</v>
      </c>
      <c r="J50" s="73">
        <v>1737964.2896999998</v>
      </c>
      <c r="K50" s="73">
        <f t="shared" si="1"/>
        <v>7419964.2896999996</v>
      </c>
      <c r="L50" s="59">
        <v>787200</v>
      </c>
      <c r="M50" s="59">
        <v>776687</v>
      </c>
      <c r="N50" s="59">
        <v>1563887</v>
      </c>
      <c r="O50" s="60">
        <v>262400</v>
      </c>
      <c r="P50" s="60">
        <v>258896</v>
      </c>
      <c r="Q50" s="60">
        <v>521296</v>
      </c>
      <c r="R50" s="60">
        <v>787200</v>
      </c>
      <c r="S50" s="60">
        <v>776687</v>
      </c>
      <c r="T50" s="60">
        <v>1563887</v>
      </c>
      <c r="U50" s="60">
        <f t="shared" si="2"/>
        <v>0</v>
      </c>
      <c r="V50" s="61">
        <v>262400</v>
      </c>
      <c r="W50" s="61">
        <v>258896</v>
      </c>
      <c r="X50" s="61">
        <v>521296</v>
      </c>
    </row>
    <row r="51" spans="1:24" s="62" customFormat="1" ht="70" customHeight="1">
      <c r="A51" s="54">
        <v>20</v>
      </c>
      <c r="B51" s="55">
        <v>8</v>
      </c>
      <c r="C51" s="56" t="s">
        <v>81</v>
      </c>
      <c r="D51" s="57">
        <v>11050</v>
      </c>
      <c r="E51" s="56" t="s">
        <v>89</v>
      </c>
      <c r="F51" s="54" t="s">
        <v>199</v>
      </c>
      <c r="G51" s="54">
        <v>2100200264</v>
      </c>
      <c r="H51" s="58" t="s">
        <v>1163</v>
      </c>
      <c r="I51" s="73">
        <v>5335200</v>
      </c>
      <c r="J51" s="73">
        <v>1093560.0629999998</v>
      </c>
      <c r="K51" s="73">
        <f t="shared" si="1"/>
        <v>6428760.0630000001</v>
      </c>
      <c r="L51" s="59">
        <v>418800</v>
      </c>
      <c r="M51" s="59">
        <v>618717</v>
      </c>
      <c r="N51" s="59">
        <v>1037517</v>
      </c>
      <c r="O51" s="60">
        <v>139600</v>
      </c>
      <c r="P51" s="60">
        <v>206239</v>
      </c>
      <c r="Q51" s="60">
        <v>345839</v>
      </c>
      <c r="R51" s="60">
        <v>418800</v>
      </c>
      <c r="S51" s="60">
        <v>618717</v>
      </c>
      <c r="T51" s="60">
        <v>1037517</v>
      </c>
      <c r="U51" s="60">
        <f t="shared" si="2"/>
        <v>0</v>
      </c>
      <c r="V51" s="61">
        <v>139600</v>
      </c>
      <c r="W51" s="61">
        <v>206238.99999999994</v>
      </c>
      <c r="X51" s="61">
        <v>345839</v>
      </c>
    </row>
    <row r="52" spans="1:24" s="62" customFormat="1" ht="70" customHeight="1">
      <c r="A52" s="54">
        <v>21</v>
      </c>
      <c r="B52" s="55">
        <v>8</v>
      </c>
      <c r="C52" s="56" t="s">
        <v>90</v>
      </c>
      <c r="D52" s="57">
        <v>10705</v>
      </c>
      <c r="E52" s="56" t="s">
        <v>91</v>
      </c>
      <c r="F52" s="54" t="s">
        <v>1159</v>
      </c>
      <c r="G52" s="54">
        <v>2100200139</v>
      </c>
      <c r="H52" s="58" t="s">
        <v>1164</v>
      </c>
      <c r="I52" s="73">
        <v>2528400</v>
      </c>
      <c r="J52" s="73">
        <v>44553777.599849999</v>
      </c>
      <c r="K52" s="73">
        <f t="shared" si="1"/>
        <v>47082177.599849999</v>
      </c>
      <c r="L52" s="59">
        <v>1992600</v>
      </c>
      <c r="M52" s="59">
        <v>6018048</v>
      </c>
      <c r="N52" s="59">
        <v>8010648</v>
      </c>
      <c r="O52" s="60">
        <v>664200</v>
      </c>
      <c r="P52" s="60">
        <v>2006016</v>
      </c>
      <c r="Q52" s="60">
        <v>2670216</v>
      </c>
      <c r="R52" s="60">
        <v>1992600</v>
      </c>
      <c r="S52" s="60">
        <v>6018048</v>
      </c>
      <c r="T52" s="60">
        <v>8010648</v>
      </c>
      <c r="U52" s="60">
        <f t="shared" si="2"/>
        <v>0</v>
      </c>
      <c r="V52" s="61">
        <v>664200</v>
      </c>
      <c r="W52" s="61">
        <v>2006015.9999999995</v>
      </c>
      <c r="X52" s="61">
        <v>2670216</v>
      </c>
    </row>
    <row r="53" spans="1:24" s="62" customFormat="1" ht="70" customHeight="1">
      <c r="A53" s="54">
        <v>22</v>
      </c>
      <c r="B53" s="55">
        <v>8</v>
      </c>
      <c r="C53" s="56" t="s">
        <v>90</v>
      </c>
      <c r="D53" s="57">
        <v>11036</v>
      </c>
      <c r="E53" s="56" t="s">
        <v>92</v>
      </c>
      <c r="F53" s="54" t="s">
        <v>199</v>
      </c>
      <c r="G53" s="54">
        <v>2100200138</v>
      </c>
      <c r="H53" s="58" t="s">
        <v>1165</v>
      </c>
      <c r="I53" s="73">
        <v>17378400</v>
      </c>
      <c r="J53" s="73">
        <v>4380169.6301999995</v>
      </c>
      <c r="K53" s="73">
        <f t="shared" si="1"/>
        <v>21758569.630199999</v>
      </c>
      <c r="L53" s="59">
        <v>2563200</v>
      </c>
      <c r="M53" s="59">
        <v>2083168</v>
      </c>
      <c r="N53" s="59">
        <v>4646368</v>
      </c>
      <c r="O53" s="60">
        <v>854400</v>
      </c>
      <c r="P53" s="60">
        <v>694389</v>
      </c>
      <c r="Q53" s="60">
        <v>1548789</v>
      </c>
      <c r="R53" s="60">
        <v>2563200</v>
      </c>
      <c r="S53" s="60">
        <v>2083168</v>
      </c>
      <c r="T53" s="60">
        <v>4646368</v>
      </c>
      <c r="U53" s="60">
        <f t="shared" si="2"/>
        <v>0</v>
      </c>
      <c r="V53" s="61">
        <v>854400</v>
      </c>
      <c r="W53" s="61">
        <v>694389</v>
      </c>
      <c r="X53" s="61">
        <v>1548789</v>
      </c>
    </row>
    <row r="54" spans="1:24" s="62" customFormat="1" ht="70" customHeight="1">
      <c r="A54" s="54">
        <v>23</v>
      </c>
      <c r="B54" s="55">
        <v>8</v>
      </c>
      <c r="C54" s="56" t="s">
        <v>90</v>
      </c>
      <c r="D54" s="57">
        <v>11447</v>
      </c>
      <c r="E54" s="56" t="s">
        <v>93</v>
      </c>
      <c r="F54" s="54" t="s">
        <v>199</v>
      </c>
      <c r="G54" s="54">
        <v>2100200138</v>
      </c>
      <c r="H54" s="58" t="s">
        <v>1165</v>
      </c>
      <c r="I54" s="73">
        <v>15255600</v>
      </c>
      <c r="J54" s="73">
        <v>2800651.1856000004</v>
      </c>
      <c r="K54" s="73">
        <f t="shared" si="1"/>
        <v>18056251.185600001</v>
      </c>
      <c r="L54" s="59">
        <v>1371600</v>
      </c>
      <c r="M54" s="59">
        <v>1760596</v>
      </c>
      <c r="N54" s="59">
        <v>3132196</v>
      </c>
      <c r="O54" s="60">
        <v>457200</v>
      </c>
      <c r="P54" s="60">
        <v>586865</v>
      </c>
      <c r="Q54" s="60">
        <v>1044065</v>
      </c>
      <c r="R54" s="60">
        <v>1371600</v>
      </c>
      <c r="S54" s="60">
        <v>1760596</v>
      </c>
      <c r="T54" s="60">
        <v>3132196</v>
      </c>
      <c r="U54" s="60">
        <f t="shared" si="2"/>
        <v>0</v>
      </c>
      <c r="V54" s="61">
        <v>457200</v>
      </c>
      <c r="W54" s="61">
        <v>586865</v>
      </c>
      <c r="X54" s="61">
        <v>1044065</v>
      </c>
    </row>
    <row r="55" spans="1:24" s="62" customFormat="1" ht="70" customHeight="1">
      <c r="A55" s="54">
        <v>24</v>
      </c>
      <c r="B55" s="55">
        <v>8</v>
      </c>
      <c r="C55" s="56" t="s">
        <v>90</v>
      </c>
      <c r="D55" s="57">
        <v>11031</v>
      </c>
      <c r="E55" s="56" t="s">
        <v>94</v>
      </c>
      <c r="F55" s="54" t="s">
        <v>199</v>
      </c>
      <c r="G55" s="54">
        <v>2100200138</v>
      </c>
      <c r="H55" s="58" t="s">
        <v>1165</v>
      </c>
      <c r="I55" s="73">
        <v>10527600</v>
      </c>
      <c r="J55" s="73">
        <v>2346474.6632999997</v>
      </c>
      <c r="K55" s="73">
        <f t="shared" si="1"/>
        <v>12874074.6633</v>
      </c>
      <c r="L55" s="59">
        <v>1586400</v>
      </c>
      <c r="M55" s="59">
        <v>1319815</v>
      </c>
      <c r="N55" s="59">
        <v>2906215</v>
      </c>
      <c r="O55" s="60">
        <v>528800</v>
      </c>
      <c r="P55" s="60">
        <v>439938</v>
      </c>
      <c r="Q55" s="60">
        <v>968738</v>
      </c>
      <c r="R55" s="60">
        <v>1586400</v>
      </c>
      <c r="S55" s="60">
        <v>1319815</v>
      </c>
      <c r="T55" s="60">
        <v>2906215</v>
      </c>
      <c r="U55" s="60">
        <f t="shared" si="2"/>
        <v>0</v>
      </c>
      <c r="V55" s="61">
        <v>528800</v>
      </c>
      <c r="W55" s="61">
        <v>439938</v>
      </c>
      <c r="X55" s="61">
        <v>968738</v>
      </c>
    </row>
    <row r="56" spans="1:24" s="62" customFormat="1" ht="70" customHeight="1">
      <c r="A56" s="54">
        <v>25</v>
      </c>
      <c r="B56" s="55">
        <v>8</v>
      </c>
      <c r="C56" s="56" t="s">
        <v>90</v>
      </c>
      <c r="D56" s="57">
        <v>11035</v>
      </c>
      <c r="E56" s="56" t="s">
        <v>95</v>
      </c>
      <c r="F56" s="54" t="s">
        <v>199</v>
      </c>
      <c r="G56" s="54">
        <v>2100200138</v>
      </c>
      <c r="H56" s="58" t="s">
        <v>1165</v>
      </c>
      <c r="I56" s="73">
        <v>5200800</v>
      </c>
      <c r="J56" s="73">
        <v>1473072.3078000001</v>
      </c>
      <c r="K56" s="73">
        <f t="shared" si="1"/>
        <v>6673872.3078000005</v>
      </c>
      <c r="L56" s="59">
        <v>889200</v>
      </c>
      <c r="M56" s="59">
        <v>635786</v>
      </c>
      <c r="N56" s="59">
        <v>1524986</v>
      </c>
      <c r="O56" s="60">
        <v>296400</v>
      </c>
      <c r="P56" s="60">
        <v>211929</v>
      </c>
      <c r="Q56" s="60">
        <v>508329</v>
      </c>
      <c r="R56" s="60">
        <v>889200</v>
      </c>
      <c r="S56" s="60">
        <v>635786</v>
      </c>
      <c r="T56" s="60">
        <v>1524986</v>
      </c>
      <c r="U56" s="60">
        <f t="shared" si="2"/>
        <v>0</v>
      </c>
      <c r="V56" s="61">
        <v>296400</v>
      </c>
      <c r="W56" s="61">
        <v>211929</v>
      </c>
      <c r="X56" s="61">
        <v>508329</v>
      </c>
    </row>
    <row r="57" spans="1:24" s="62" customFormat="1" ht="70" customHeight="1">
      <c r="A57" s="54">
        <v>26</v>
      </c>
      <c r="B57" s="55">
        <v>8</v>
      </c>
      <c r="C57" s="56" t="s">
        <v>90</v>
      </c>
      <c r="D57" s="57">
        <v>11030</v>
      </c>
      <c r="E57" s="56" t="s">
        <v>96</v>
      </c>
      <c r="F57" s="54" t="s">
        <v>199</v>
      </c>
      <c r="G57" s="54">
        <v>2100200138</v>
      </c>
      <c r="H57" s="58" t="s">
        <v>1165</v>
      </c>
      <c r="I57" s="73">
        <v>5034000</v>
      </c>
      <c r="J57" s="73">
        <v>1344521.4486</v>
      </c>
      <c r="K57" s="73">
        <f t="shared" si="1"/>
        <v>6378521.4485999998</v>
      </c>
      <c r="L57" s="59">
        <v>580800</v>
      </c>
      <c r="M57" s="59">
        <v>629482</v>
      </c>
      <c r="N57" s="59">
        <v>1210282</v>
      </c>
      <c r="O57" s="60">
        <v>193600</v>
      </c>
      <c r="P57" s="60">
        <v>209827</v>
      </c>
      <c r="Q57" s="60">
        <v>403427</v>
      </c>
      <c r="R57" s="60">
        <v>580800</v>
      </c>
      <c r="S57" s="60">
        <v>629482</v>
      </c>
      <c r="T57" s="60">
        <v>1210282</v>
      </c>
      <c r="U57" s="60">
        <f t="shared" si="2"/>
        <v>0</v>
      </c>
      <c r="V57" s="61">
        <v>193600</v>
      </c>
      <c r="W57" s="61">
        <v>209827</v>
      </c>
      <c r="X57" s="61">
        <v>403427</v>
      </c>
    </row>
    <row r="58" spans="1:24" s="62" customFormat="1" ht="70" customHeight="1">
      <c r="A58" s="54">
        <v>27</v>
      </c>
      <c r="B58" s="55">
        <v>8</v>
      </c>
      <c r="C58" s="56" t="s">
        <v>90</v>
      </c>
      <c r="D58" s="57">
        <v>11032</v>
      </c>
      <c r="E58" s="56" t="s">
        <v>97</v>
      </c>
      <c r="F58" s="54" t="s">
        <v>199</v>
      </c>
      <c r="G58" s="54">
        <v>2100200138</v>
      </c>
      <c r="H58" s="58" t="s">
        <v>1165</v>
      </c>
      <c r="I58" s="73">
        <v>9109200</v>
      </c>
      <c r="J58" s="73">
        <v>1769828.8491000002</v>
      </c>
      <c r="K58" s="73">
        <f t="shared" si="1"/>
        <v>10879028.849100001</v>
      </c>
      <c r="L58" s="59">
        <v>1408800</v>
      </c>
      <c r="M58" s="59">
        <v>1068418</v>
      </c>
      <c r="N58" s="59">
        <v>2477218</v>
      </c>
      <c r="O58" s="60">
        <v>469600</v>
      </c>
      <c r="P58" s="60">
        <v>356139</v>
      </c>
      <c r="Q58" s="60">
        <v>825739</v>
      </c>
      <c r="R58" s="60">
        <v>1408800</v>
      </c>
      <c r="S58" s="60">
        <v>1068418</v>
      </c>
      <c r="T58" s="60">
        <v>2477218</v>
      </c>
      <c r="U58" s="60">
        <f t="shared" si="2"/>
        <v>0</v>
      </c>
      <c r="V58" s="61">
        <v>469600</v>
      </c>
      <c r="W58" s="61">
        <v>356139</v>
      </c>
      <c r="X58" s="61">
        <v>825739</v>
      </c>
    </row>
    <row r="59" spans="1:24" s="62" customFormat="1" ht="70" customHeight="1">
      <c r="A59" s="54">
        <v>28</v>
      </c>
      <c r="B59" s="55">
        <v>8</v>
      </c>
      <c r="C59" s="56" t="s">
        <v>90</v>
      </c>
      <c r="D59" s="57">
        <v>11039</v>
      </c>
      <c r="E59" s="56" t="s">
        <v>98</v>
      </c>
      <c r="F59" s="54" t="s">
        <v>199</v>
      </c>
      <c r="G59" s="54">
        <v>2100200138</v>
      </c>
      <c r="H59" s="58" t="s">
        <v>1165</v>
      </c>
      <c r="I59" s="73">
        <v>9506400</v>
      </c>
      <c r="J59" s="73">
        <v>1849951.5575999999</v>
      </c>
      <c r="K59" s="73">
        <f t="shared" si="1"/>
        <v>11356351.557599999</v>
      </c>
      <c r="L59" s="59">
        <v>1072800</v>
      </c>
      <c r="M59" s="59">
        <v>1151907</v>
      </c>
      <c r="N59" s="59">
        <v>2224707</v>
      </c>
      <c r="O59" s="60">
        <v>357600</v>
      </c>
      <c r="P59" s="60">
        <v>383969</v>
      </c>
      <c r="Q59" s="60">
        <v>741569</v>
      </c>
      <c r="R59" s="60">
        <v>1072800</v>
      </c>
      <c r="S59" s="60">
        <v>1151907</v>
      </c>
      <c r="T59" s="60">
        <v>2224707</v>
      </c>
      <c r="U59" s="60">
        <f t="shared" si="2"/>
        <v>0</v>
      </c>
      <c r="V59" s="61">
        <v>357600</v>
      </c>
      <c r="W59" s="61">
        <v>383968.99999999994</v>
      </c>
      <c r="X59" s="61">
        <v>741569</v>
      </c>
    </row>
    <row r="60" spans="1:24" s="62" customFormat="1" ht="70" customHeight="1">
      <c r="A60" s="54">
        <v>29</v>
      </c>
      <c r="B60" s="55">
        <v>8</v>
      </c>
      <c r="C60" s="56" t="s">
        <v>90</v>
      </c>
      <c r="D60" s="57">
        <v>11037</v>
      </c>
      <c r="E60" s="56" t="s">
        <v>99</v>
      </c>
      <c r="F60" s="54" t="s">
        <v>199</v>
      </c>
      <c r="G60" s="54">
        <v>2100200138</v>
      </c>
      <c r="H60" s="58" t="s">
        <v>1165</v>
      </c>
      <c r="I60" s="73">
        <v>5614800</v>
      </c>
      <c r="J60" s="73">
        <v>1481950.6640999999</v>
      </c>
      <c r="K60" s="73">
        <f t="shared" si="1"/>
        <v>7096750.6640999997</v>
      </c>
      <c r="L60" s="59">
        <v>712800</v>
      </c>
      <c r="M60" s="59">
        <v>638099</v>
      </c>
      <c r="N60" s="59">
        <v>1350899</v>
      </c>
      <c r="O60" s="60">
        <v>237600</v>
      </c>
      <c r="P60" s="60">
        <v>212700</v>
      </c>
      <c r="Q60" s="60">
        <v>450300</v>
      </c>
      <c r="R60" s="60">
        <v>712800</v>
      </c>
      <c r="S60" s="60">
        <v>638099</v>
      </c>
      <c r="T60" s="60">
        <v>1350899</v>
      </c>
      <c r="U60" s="60">
        <f t="shared" si="2"/>
        <v>0</v>
      </c>
      <c r="V60" s="61">
        <v>237600</v>
      </c>
      <c r="W60" s="61">
        <v>212700</v>
      </c>
      <c r="X60" s="61">
        <v>450300</v>
      </c>
    </row>
    <row r="61" spans="1:24" s="62" customFormat="1" ht="70" customHeight="1">
      <c r="A61" s="54">
        <v>30</v>
      </c>
      <c r="B61" s="55">
        <v>8</v>
      </c>
      <c r="C61" s="56" t="s">
        <v>90</v>
      </c>
      <c r="D61" s="57">
        <v>11034</v>
      </c>
      <c r="E61" s="56" t="s">
        <v>100</v>
      </c>
      <c r="F61" s="54" t="s">
        <v>199</v>
      </c>
      <c r="G61" s="54">
        <v>2100200138</v>
      </c>
      <c r="H61" s="58" t="s">
        <v>1165</v>
      </c>
      <c r="I61" s="73">
        <v>4802400</v>
      </c>
      <c r="J61" s="73">
        <v>1317846.7280999997</v>
      </c>
      <c r="K61" s="73">
        <f t="shared" si="1"/>
        <v>6120246.7280999999</v>
      </c>
      <c r="L61" s="59">
        <v>603600</v>
      </c>
      <c r="M61" s="59">
        <v>641885</v>
      </c>
      <c r="N61" s="59">
        <v>1245485</v>
      </c>
      <c r="O61" s="60">
        <v>201200</v>
      </c>
      <c r="P61" s="60">
        <v>213962</v>
      </c>
      <c r="Q61" s="60">
        <v>415162</v>
      </c>
      <c r="R61" s="60">
        <v>603600</v>
      </c>
      <c r="S61" s="60">
        <v>641885</v>
      </c>
      <c r="T61" s="60">
        <v>1245485</v>
      </c>
      <c r="U61" s="60">
        <f t="shared" si="2"/>
        <v>0</v>
      </c>
      <c r="V61" s="61">
        <v>201200</v>
      </c>
      <c r="W61" s="61">
        <v>213962</v>
      </c>
      <c r="X61" s="61">
        <v>415162</v>
      </c>
    </row>
    <row r="62" spans="1:24" s="62" customFormat="1" ht="70" customHeight="1">
      <c r="A62" s="54">
        <v>31</v>
      </c>
      <c r="B62" s="55">
        <v>8</v>
      </c>
      <c r="C62" s="56" t="s">
        <v>90</v>
      </c>
      <c r="D62" s="57">
        <v>11038</v>
      </c>
      <c r="E62" s="56" t="s">
        <v>101</v>
      </c>
      <c r="F62" s="54" t="s">
        <v>199</v>
      </c>
      <c r="G62" s="54">
        <v>2100200138</v>
      </c>
      <c r="H62" s="58" t="s">
        <v>1165</v>
      </c>
      <c r="I62" s="73">
        <v>6309600</v>
      </c>
      <c r="J62" s="73">
        <v>1488127.5095999998</v>
      </c>
      <c r="K62" s="73">
        <f t="shared" si="1"/>
        <v>7797727.5095999995</v>
      </c>
      <c r="L62" s="59">
        <v>644400</v>
      </c>
      <c r="M62" s="59">
        <v>884684</v>
      </c>
      <c r="N62" s="59">
        <v>1529084</v>
      </c>
      <c r="O62" s="60">
        <v>214800</v>
      </c>
      <c r="P62" s="60">
        <v>294895</v>
      </c>
      <c r="Q62" s="60">
        <v>509695</v>
      </c>
      <c r="R62" s="60">
        <v>644400</v>
      </c>
      <c r="S62" s="60">
        <v>884684</v>
      </c>
      <c r="T62" s="60">
        <v>1529084</v>
      </c>
      <c r="U62" s="60">
        <f t="shared" si="2"/>
        <v>0</v>
      </c>
      <c r="V62" s="61">
        <v>214800</v>
      </c>
      <c r="W62" s="61">
        <v>294895</v>
      </c>
      <c r="X62" s="61">
        <v>509695</v>
      </c>
    </row>
    <row r="63" spans="1:24" s="62" customFormat="1" ht="70" customHeight="1">
      <c r="A63" s="54">
        <v>32</v>
      </c>
      <c r="B63" s="55">
        <v>8</v>
      </c>
      <c r="C63" s="56" t="s">
        <v>90</v>
      </c>
      <c r="D63" s="57">
        <v>28861</v>
      </c>
      <c r="E63" s="56" t="s">
        <v>102</v>
      </c>
      <c r="F63" s="54" t="s">
        <v>199</v>
      </c>
      <c r="G63" s="54">
        <v>2100200138</v>
      </c>
      <c r="H63" s="58" t="s">
        <v>1165</v>
      </c>
      <c r="I63" s="73">
        <v>4934400</v>
      </c>
      <c r="J63" s="73">
        <v>1036339.3554</v>
      </c>
      <c r="K63" s="73">
        <f t="shared" si="1"/>
        <v>5970739.3553999998</v>
      </c>
      <c r="L63" s="59">
        <v>801600</v>
      </c>
      <c r="M63" s="59">
        <v>472600</v>
      </c>
      <c r="N63" s="59">
        <v>1274200</v>
      </c>
      <c r="O63" s="60">
        <v>267200</v>
      </c>
      <c r="P63" s="60">
        <v>157533</v>
      </c>
      <c r="Q63" s="60">
        <v>424733</v>
      </c>
      <c r="R63" s="60">
        <v>801600</v>
      </c>
      <c r="S63" s="60">
        <v>472600</v>
      </c>
      <c r="T63" s="60">
        <v>1274200</v>
      </c>
      <c r="U63" s="60">
        <f t="shared" si="2"/>
        <v>0</v>
      </c>
      <c r="V63" s="61">
        <v>267200</v>
      </c>
      <c r="W63" s="61">
        <v>157533</v>
      </c>
      <c r="X63" s="61">
        <v>424733</v>
      </c>
    </row>
    <row r="64" spans="1:24" s="62" customFormat="1" ht="70" customHeight="1">
      <c r="A64" s="54">
        <v>33</v>
      </c>
      <c r="B64" s="55">
        <v>8</v>
      </c>
      <c r="C64" s="56" t="s">
        <v>90</v>
      </c>
      <c r="D64" s="57">
        <v>14133</v>
      </c>
      <c r="E64" s="56" t="s">
        <v>103</v>
      </c>
      <c r="F64" s="54" t="s">
        <v>199</v>
      </c>
      <c r="G64" s="54">
        <v>2100200138</v>
      </c>
      <c r="H64" s="58" t="s">
        <v>1165</v>
      </c>
      <c r="I64" s="73">
        <v>6129600</v>
      </c>
      <c r="J64" s="73">
        <v>1477156.2989999999</v>
      </c>
      <c r="K64" s="73">
        <f t="shared" si="1"/>
        <v>7606756.2989999996</v>
      </c>
      <c r="L64" s="59">
        <v>883200</v>
      </c>
      <c r="M64" s="59">
        <v>694429</v>
      </c>
      <c r="N64" s="59">
        <v>1577629</v>
      </c>
      <c r="O64" s="60">
        <v>294400</v>
      </c>
      <c r="P64" s="60">
        <v>231476</v>
      </c>
      <c r="Q64" s="60">
        <v>525876</v>
      </c>
      <c r="R64" s="60">
        <v>883200</v>
      </c>
      <c r="S64" s="60">
        <v>694429</v>
      </c>
      <c r="T64" s="60">
        <v>1577629</v>
      </c>
      <c r="U64" s="60">
        <f t="shared" si="2"/>
        <v>0</v>
      </c>
      <c r="V64" s="61">
        <v>294400</v>
      </c>
      <c r="W64" s="61">
        <v>231476</v>
      </c>
      <c r="X64" s="61">
        <v>525876</v>
      </c>
    </row>
    <row r="65" spans="1:24" s="62" customFormat="1" ht="70" customHeight="1">
      <c r="A65" s="54">
        <v>34</v>
      </c>
      <c r="B65" s="55">
        <v>8</v>
      </c>
      <c r="C65" s="56" t="s">
        <v>90</v>
      </c>
      <c r="D65" s="57">
        <v>11033</v>
      </c>
      <c r="E65" s="56" t="s">
        <v>104</v>
      </c>
      <c r="F65" s="54" t="s">
        <v>199</v>
      </c>
      <c r="G65" s="54">
        <v>2100200138</v>
      </c>
      <c r="H65" s="58" t="s">
        <v>1165</v>
      </c>
      <c r="I65" s="73">
        <v>4778400</v>
      </c>
      <c r="J65" s="73">
        <v>1068900.8469</v>
      </c>
      <c r="K65" s="73">
        <f t="shared" si="1"/>
        <v>5847300.8469000002</v>
      </c>
      <c r="L65" s="59">
        <v>669600</v>
      </c>
      <c r="M65" s="59">
        <v>656011</v>
      </c>
      <c r="N65" s="59">
        <v>1325611</v>
      </c>
      <c r="O65" s="60">
        <v>223200</v>
      </c>
      <c r="P65" s="60">
        <v>218670</v>
      </c>
      <c r="Q65" s="60">
        <v>441870</v>
      </c>
      <c r="R65" s="60">
        <v>669600</v>
      </c>
      <c r="S65" s="60">
        <v>656011</v>
      </c>
      <c r="T65" s="60">
        <v>1325611</v>
      </c>
      <c r="U65" s="60">
        <f t="shared" si="2"/>
        <v>0</v>
      </c>
      <c r="V65" s="61">
        <v>223200</v>
      </c>
      <c r="W65" s="61">
        <v>218670</v>
      </c>
      <c r="X65" s="61">
        <v>441870</v>
      </c>
    </row>
    <row r="66" spans="1:24" s="62" customFormat="1" ht="70" customHeight="1">
      <c r="A66" s="54">
        <v>35</v>
      </c>
      <c r="B66" s="55">
        <v>8</v>
      </c>
      <c r="C66" s="56" t="s">
        <v>105</v>
      </c>
      <c r="D66" s="57">
        <v>10710</v>
      </c>
      <c r="E66" s="56" t="s">
        <v>106</v>
      </c>
      <c r="F66" s="54" t="s">
        <v>1158</v>
      </c>
      <c r="G66" s="54">
        <v>2100200149</v>
      </c>
      <c r="H66" s="58" t="s">
        <v>1166</v>
      </c>
      <c r="I66" s="73">
        <v>0</v>
      </c>
      <c r="J66" s="73">
        <v>90891547.166970029</v>
      </c>
      <c r="K66" s="73">
        <f t="shared" si="1"/>
        <v>90891547.166970029</v>
      </c>
      <c r="L66" s="59">
        <v>0</v>
      </c>
      <c r="M66" s="59">
        <v>7971087</v>
      </c>
      <c r="N66" s="59">
        <v>7971087</v>
      </c>
      <c r="O66" s="60">
        <v>0</v>
      </c>
      <c r="P66" s="60">
        <v>2657029</v>
      </c>
      <c r="Q66" s="60">
        <v>2657029</v>
      </c>
      <c r="R66" s="60">
        <v>0</v>
      </c>
      <c r="S66" s="60">
        <v>7971087</v>
      </c>
      <c r="T66" s="60">
        <v>7971087</v>
      </c>
      <c r="U66" s="60">
        <f t="shared" si="2"/>
        <v>0</v>
      </c>
      <c r="V66" s="61">
        <v>0</v>
      </c>
      <c r="W66" s="61">
        <v>2657029</v>
      </c>
      <c r="X66" s="61">
        <v>2657029</v>
      </c>
    </row>
    <row r="67" spans="1:24" s="62" customFormat="1" ht="70" customHeight="1">
      <c r="A67" s="54">
        <v>36</v>
      </c>
      <c r="B67" s="55">
        <v>8</v>
      </c>
      <c r="C67" s="56" t="s">
        <v>105</v>
      </c>
      <c r="D67" s="57">
        <v>11095</v>
      </c>
      <c r="E67" s="56" t="s">
        <v>107</v>
      </c>
      <c r="F67" s="54" t="s">
        <v>1159</v>
      </c>
      <c r="G67" s="54">
        <v>2100201104</v>
      </c>
      <c r="H67" s="58" t="s">
        <v>1167</v>
      </c>
      <c r="I67" s="73">
        <v>19935600</v>
      </c>
      <c r="J67" s="73">
        <v>9759817.205325</v>
      </c>
      <c r="K67" s="73">
        <f t="shared" si="1"/>
        <v>29695417.205325</v>
      </c>
      <c r="L67" s="59">
        <v>1737600</v>
      </c>
      <c r="M67" s="59">
        <v>2647943</v>
      </c>
      <c r="N67" s="59">
        <v>4385543</v>
      </c>
      <c r="O67" s="60">
        <v>579200</v>
      </c>
      <c r="P67" s="60">
        <v>882648</v>
      </c>
      <c r="Q67" s="60">
        <v>1461848</v>
      </c>
      <c r="R67" s="60">
        <v>1737600</v>
      </c>
      <c r="S67" s="60">
        <v>2647943</v>
      </c>
      <c r="T67" s="60">
        <v>4385543</v>
      </c>
      <c r="U67" s="60">
        <f t="shared" si="2"/>
        <v>0</v>
      </c>
      <c r="V67" s="61">
        <v>579200</v>
      </c>
      <c r="W67" s="61">
        <v>882648</v>
      </c>
      <c r="X67" s="61">
        <v>1461848</v>
      </c>
    </row>
    <row r="68" spans="1:24" s="62" customFormat="1" ht="102">
      <c r="A68" s="54">
        <v>37</v>
      </c>
      <c r="B68" s="55">
        <v>8</v>
      </c>
      <c r="C68" s="56" t="s">
        <v>105</v>
      </c>
      <c r="D68" s="57">
        <v>11450</v>
      </c>
      <c r="E68" s="63" t="s">
        <v>108</v>
      </c>
      <c r="F68" s="54" t="s">
        <v>1159</v>
      </c>
      <c r="G68" s="54">
        <v>2100201092</v>
      </c>
      <c r="H68" s="58" t="s">
        <v>1168</v>
      </c>
      <c r="I68" s="73">
        <v>22022400</v>
      </c>
      <c r="J68" s="73">
        <v>15035439.379455002</v>
      </c>
      <c r="K68" s="73">
        <f t="shared" si="1"/>
        <v>37057839.379455</v>
      </c>
      <c r="L68" s="59">
        <v>1552800</v>
      </c>
      <c r="M68" s="59">
        <v>3303406</v>
      </c>
      <c r="N68" s="59">
        <v>4856206</v>
      </c>
      <c r="O68" s="60">
        <v>517600</v>
      </c>
      <c r="P68" s="60">
        <v>1101135</v>
      </c>
      <c r="Q68" s="60">
        <v>1618735</v>
      </c>
      <c r="R68" s="60">
        <v>1552800</v>
      </c>
      <c r="S68" s="60">
        <v>3303406</v>
      </c>
      <c r="T68" s="60">
        <v>4856206</v>
      </c>
      <c r="U68" s="60">
        <f t="shared" si="2"/>
        <v>0</v>
      </c>
      <c r="V68" s="61">
        <v>517600</v>
      </c>
      <c r="W68" s="61">
        <v>1101135</v>
      </c>
      <c r="X68" s="61">
        <v>1618735</v>
      </c>
    </row>
    <row r="69" spans="1:24" s="62" customFormat="1" ht="70" customHeight="1">
      <c r="A69" s="54">
        <v>38</v>
      </c>
      <c r="B69" s="55">
        <v>8</v>
      </c>
      <c r="C69" s="56" t="s">
        <v>105</v>
      </c>
      <c r="D69" s="57">
        <v>11097</v>
      </c>
      <c r="E69" s="56" t="s">
        <v>109</v>
      </c>
      <c r="F69" s="54" t="s">
        <v>199</v>
      </c>
      <c r="G69" s="54">
        <v>2100200148</v>
      </c>
      <c r="H69" s="58" t="s">
        <v>1169</v>
      </c>
      <c r="I69" s="73">
        <v>11566800</v>
      </c>
      <c r="J69" s="73">
        <v>2759389.8800999997</v>
      </c>
      <c r="K69" s="73">
        <f t="shared" si="1"/>
        <v>14326189.880100001</v>
      </c>
      <c r="L69" s="59">
        <v>0</v>
      </c>
      <c r="M69" s="59">
        <v>1436969</v>
      </c>
      <c r="N69" s="59">
        <v>1436969</v>
      </c>
      <c r="O69" s="60">
        <v>0</v>
      </c>
      <c r="P69" s="60">
        <v>478990</v>
      </c>
      <c r="Q69" s="60">
        <v>478990</v>
      </c>
      <c r="R69" s="60">
        <v>0</v>
      </c>
      <c r="S69" s="60">
        <v>1436969</v>
      </c>
      <c r="T69" s="60">
        <v>1436969</v>
      </c>
      <c r="U69" s="60">
        <f t="shared" si="2"/>
        <v>0</v>
      </c>
      <c r="V69" s="61">
        <v>0</v>
      </c>
      <c r="W69" s="61">
        <v>478990</v>
      </c>
      <c r="X69" s="61">
        <v>478990</v>
      </c>
    </row>
    <row r="70" spans="1:24" s="62" customFormat="1" ht="70" customHeight="1">
      <c r="A70" s="54">
        <v>39</v>
      </c>
      <c r="B70" s="55">
        <v>8</v>
      </c>
      <c r="C70" s="56" t="s">
        <v>105</v>
      </c>
      <c r="D70" s="57">
        <v>11092</v>
      </c>
      <c r="E70" s="56" t="s">
        <v>110</v>
      </c>
      <c r="F70" s="54" t="s">
        <v>199</v>
      </c>
      <c r="G70" s="54">
        <v>2100200148</v>
      </c>
      <c r="H70" s="58" t="s">
        <v>1169</v>
      </c>
      <c r="I70" s="73">
        <v>14906400</v>
      </c>
      <c r="J70" s="73">
        <v>3126963.5549999997</v>
      </c>
      <c r="K70" s="73">
        <f t="shared" si="1"/>
        <v>18033363.555</v>
      </c>
      <c r="L70" s="59">
        <v>1419600</v>
      </c>
      <c r="M70" s="59">
        <v>1662853</v>
      </c>
      <c r="N70" s="59">
        <v>3082453</v>
      </c>
      <c r="O70" s="60">
        <v>473200</v>
      </c>
      <c r="P70" s="60">
        <v>554284</v>
      </c>
      <c r="Q70" s="60">
        <v>1027484</v>
      </c>
      <c r="R70" s="60">
        <v>1419600</v>
      </c>
      <c r="S70" s="60">
        <v>1662853</v>
      </c>
      <c r="T70" s="60">
        <v>3082453</v>
      </c>
      <c r="U70" s="60">
        <f t="shared" si="2"/>
        <v>0</v>
      </c>
      <c r="V70" s="61">
        <v>473200</v>
      </c>
      <c r="W70" s="61">
        <v>554284</v>
      </c>
      <c r="X70" s="61">
        <v>1027484</v>
      </c>
    </row>
    <row r="71" spans="1:24" s="62" customFormat="1" ht="70" customHeight="1">
      <c r="A71" s="54">
        <v>40</v>
      </c>
      <c r="B71" s="55">
        <v>8</v>
      </c>
      <c r="C71" s="56" t="s">
        <v>105</v>
      </c>
      <c r="D71" s="57">
        <v>11098</v>
      </c>
      <c r="E71" s="56" t="s">
        <v>111</v>
      </c>
      <c r="F71" s="54" t="s">
        <v>199</v>
      </c>
      <c r="G71" s="54">
        <v>2100200148</v>
      </c>
      <c r="H71" s="58" t="s">
        <v>1169</v>
      </c>
      <c r="I71" s="73">
        <v>12313200</v>
      </c>
      <c r="J71" s="73">
        <v>3109675.4649000005</v>
      </c>
      <c r="K71" s="73">
        <f t="shared" si="1"/>
        <v>15422875.4649</v>
      </c>
      <c r="L71" s="59">
        <v>879600</v>
      </c>
      <c r="M71" s="59">
        <v>1699068</v>
      </c>
      <c r="N71" s="59">
        <v>2578668</v>
      </c>
      <c r="O71" s="60">
        <v>293200</v>
      </c>
      <c r="P71" s="60">
        <v>566356</v>
      </c>
      <c r="Q71" s="60">
        <v>859556</v>
      </c>
      <c r="R71" s="60">
        <v>879600</v>
      </c>
      <c r="S71" s="60">
        <v>1699068</v>
      </c>
      <c r="T71" s="60">
        <v>2578668</v>
      </c>
      <c r="U71" s="60">
        <f t="shared" si="2"/>
        <v>0</v>
      </c>
      <c r="V71" s="61">
        <v>0</v>
      </c>
      <c r="W71" s="61">
        <v>859556</v>
      </c>
      <c r="X71" s="61">
        <v>859556</v>
      </c>
    </row>
    <row r="72" spans="1:24" s="62" customFormat="1" ht="70" customHeight="1">
      <c r="A72" s="54">
        <v>41</v>
      </c>
      <c r="B72" s="55">
        <v>8</v>
      </c>
      <c r="C72" s="56" t="s">
        <v>105</v>
      </c>
      <c r="D72" s="57">
        <v>11090</v>
      </c>
      <c r="E72" s="56" t="s">
        <v>112</v>
      </c>
      <c r="F72" s="54" t="s">
        <v>199</v>
      </c>
      <c r="G72" s="54">
        <v>2100200148</v>
      </c>
      <c r="H72" s="58" t="s">
        <v>1169</v>
      </c>
      <c r="I72" s="73">
        <v>5788800</v>
      </c>
      <c r="J72" s="73">
        <v>1448925.3272999998</v>
      </c>
      <c r="K72" s="73">
        <f t="shared" si="1"/>
        <v>7237725.3273</v>
      </c>
      <c r="L72" s="59">
        <v>0</v>
      </c>
      <c r="M72" s="59">
        <v>795871</v>
      </c>
      <c r="N72" s="59">
        <v>795871</v>
      </c>
      <c r="O72" s="60">
        <v>0</v>
      </c>
      <c r="P72" s="60">
        <v>265290</v>
      </c>
      <c r="Q72" s="60">
        <v>265290</v>
      </c>
      <c r="R72" s="60">
        <v>0</v>
      </c>
      <c r="S72" s="60">
        <v>795871</v>
      </c>
      <c r="T72" s="60">
        <v>795871</v>
      </c>
      <c r="U72" s="60">
        <f t="shared" si="2"/>
        <v>0</v>
      </c>
      <c r="V72" s="61">
        <v>0</v>
      </c>
      <c r="W72" s="61">
        <v>265290</v>
      </c>
      <c r="X72" s="61">
        <v>265290</v>
      </c>
    </row>
    <row r="73" spans="1:24" s="62" customFormat="1" ht="70" customHeight="1">
      <c r="A73" s="54">
        <v>42</v>
      </c>
      <c r="B73" s="55">
        <v>8</v>
      </c>
      <c r="C73" s="56" t="s">
        <v>105</v>
      </c>
      <c r="D73" s="57">
        <v>11089</v>
      </c>
      <c r="E73" s="56" t="s">
        <v>113</v>
      </c>
      <c r="F73" s="54" t="s">
        <v>199</v>
      </c>
      <c r="G73" s="54">
        <v>2100200148</v>
      </c>
      <c r="H73" s="58" t="s">
        <v>1169</v>
      </c>
      <c r="I73" s="73">
        <v>6272400</v>
      </c>
      <c r="J73" s="73">
        <v>1799329.1312999998</v>
      </c>
      <c r="K73" s="73">
        <f t="shared" si="1"/>
        <v>8071729.1312999995</v>
      </c>
      <c r="L73" s="59">
        <v>0</v>
      </c>
      <c r="M73" s="59">
        <v>880681</v>
      </c>
      <c r="N73" s="59">
        <v>880681</v>
      </c>
      <c r="O73" s="60">
        <v>0</v>
      </c>
      <c r="P73" s="60">
        <v>293560</v>
      </c>
      <c r="Q73" s="60">
        <v>293560</v>
      </c>
      <c r="R73" s="60">
        <v>0</v>
      </c>
      <c r="S73" s="60">
        <v>880681</v>
      </c>
      <c r="T73" s="60">
        <v>880681</v>
      </c>
      <c r="U73" s="60">
        <f t="shared" si="2"/>
        <v>0</v>
      </c>
      <c r="V73" s="61">
        <v>0</v>
      </c>
      <c r="W73" s="61">
        <v>293560</v>
      </c>
      <c r="X73" s="61">
        <v>293560</v>
      </c>
    </row>
    <row r="74" spans="1:24" s="62" customFormat="1" ht="70" customHeight="1">
      <c r="A74" s="54">
        <v>43</v>
      </c>
      <c r="B74" s="55">
        <v>8</v>
      </c>
      <c r="C74" s="56" t="s">
        <v>105</v>
      </c>
      <c r="D74" s="57">
        <v>11096</v>
      </c>
      <c r="E74" s="56" t="s">
        <v>114</v>
      </c>
      <c r="F74" s="54" t="s">
        <v>199</v>
      </c>
      <c r="G74" s="54">
        <v>2100200148</v>
      </c>
      <c r="H74" s="58" t="s">
        <v>1169</v>
      </c>
      <c r="I74" s="73">
        <v>6270000</v>
      </c>
      <c r="J74" s="73">
        <v>1729649.2256999998</v>
      </c>
      <c r="K74" s="73">
        <f t="shared" si="1"/>
        <v>7999649.2257000003</v>
      </c>
      <c r="L74" s="59">
        <v>0</v>
      </c>
      <c r="M74" s="59">
        <v>1086444</v>
      </c>
      <c r="N74" s="59">
        <v>1086444</v>
      </c>
      <c r="O74" s="60">
        <v>0</v>
      </c>
      <c r="P74" s="60">
        <v>362148</v>
      </c>
      <c r="Q74" s="60">
        <v>362148</v>
      </c>
      <c r="R74" s="60">
        <v>0</v>
      </c>
      <c r="S74" s="60">
        <v>1086444</v>
      </c>
      <c r="T74" s="60">
        <v>1086444</v>
      </c>
      <c r="U74" s="60">
        <f t="shared" si="2"/>
        <v>0</v>
      </c>
      <c r="V74" s="61">
        <v>0</v>
      </c>
      <c r="W74" s="61">
        <v>362148</v>
      </c>
      <c r="X74" s="61">
        <v>362148</v>
      </c>
    </row>
    <row r="75" spans="1:24" s="62" customFormat="1" ht="70" customHeight="1">
      <c r="A75" s="54">
        <v>44</v>
      </c>
      <c r="B75" s="55">
        <v>8</v>
      </c>
      <c r="C75" s="56" t="s">
        <v>105</v>
      </c>
      <c r="D75" s="57">
        <v>11101</v>
      </c>
      <c r="E75" s="56" t="s">
        <v>115</v>
      </c>
      <c r="F75" s="54" t="s">
        <v>199</v>
      </c>
      <c r="G75" s="54">
        <v>2100200148</v>
      </c>
      <c r="H75" s="58" t="s">
        <v>1169</v>
      </c>
      <c r="I75" s="73">
        <v>6364800</v>
      </c>
      <c r="J75" s="73">
        <v>2016405.9279000002</v>
      </c>
      <c r="K75" s="73">
        <f t="shared" si="1"/>
        <v>8381205.9279000005</v>
      </c>
      <c r="L75" s="59">
        <v>0</v>
      </c>
      <c r="M75" s="59">
        <v>1246161</v>
      </c>
      <c r="N75" s="59">
        <v>1246161</v>
      </c>
      <c r="O75" s="60">
        <v>0</v>
      </c>
      <c r="P75" s="60">
        <v>415387</v>
      </c>
      <c r="Q75" s="60">
        <v>415387</v>
      </c>
      <c r="R75" s="60">
        <v>0</v>
      </c>
      <c r="S75" s="60">
        <v>1246161</v>
      </c>
      <c r="T75" s="60">
        <v>1246161</v>
      </c>
      <c r="U75" s="60">
        <f t="shared" si="2"/>
        <v>0</v>
      </c>
      <c r="V75" s="61">
        <v>0</v>
      </c>
      <c r="W75" s="61">
        <v>415387</v>
      </c>
      <c r="X75" s="61">
        <v>415387</v>
      </c>
    </row>
    <row r="76" spans="1:24" s="62" customFormat="1" ht="70" customHeight="1">
      <c r="A76" s="54">
        <v>45</v>
      </c>
      <c r="B76" s="55">
        <v>8</v>
      </c>
      <c r="C76" s="56" t="s">
        <v>105</v>
      </c>
      <c r="D76" s="57">
        <v>11102</v>
      </c>
      <c r="E76" s="56" t="s">
        <v>116</v>
      </c>
      <c r="F76" s="54" t="s">
        <v>199</v>
      </c>
      <c r="G76" s="54">
        <v>2100200148</v>
      </c>
      <c r="H76" s="58" t="s">
        <v>1169</v>
      </c>
      <c r="I76" s="73">
        <v>7066800</v>
      </c>
      <c r="J76" s="73">
        <v>1578100.2696</v>
      </c>
      <c r="K76" s="73">
        <f t="shared" si="1"/>
        <v>8644900.2696000002</v>
      </c>
      <c r="L76" s="59">
        <v>0</v>
      </c>
      <c r="M76" s="59">
        <v>800272</v>
      </c>
      <c r="N76" s="59">
        <v>800272</v>
      </c>
      <c r="O76" s="60">
        <v>0</v>
      </c>
      <c r="P76" s="60">
        <v>266757</v>
      </c>
      <c r="Q76" s="60">
        <v>266757</v>
      </c>
      <c r="R76" s="60">
        <v>0</v>
      </c>
      <c r="S76" s="60">
        <v>800272</v>
      </c>
      <c r="T76" s="60">
        <v>800272</v>
      </c>
      <c r="U76" s="60">
        <f t="shared" si="2"/>
        <v>0</v>
      </c>
      <c r="V76" s="61">
        <v>0</v>
      </c>
      <c r="W76" s="61">
        <v>266757</v>
      </c>
      <c r="X76" s="61">
        <v>266757</v>
      </c>
    </row>
    <row r="77" spans="1:24" s="62" customFormat="1" ht="70" customHeight="1">
      <c r="A77" s="54">
        <v>46</v>
      </c>
      <c r="B77" s="55">
        <v>8</v>
      </c>
      <c r="C77" s="56" t="s">
        <v>105</v>
      </c>
      <c r="D77" s="57">
        <v>11100</v>
      </c>
      <c r="E77" s="56" t="s">
        <v>117</v>
      </c>
      <c r="F77" s="54" t="s">
        <v>199</v>
      </c>
      <c r="G77" s="54">
        <v>2100200148</v>
      </c>
      <c r="H77" s="58" t="s">
        <v>1169</v>
      </c>
      <c r="I77" s="73">
        <v>4089600</v>
      </c>
      <c r="J77" s="73">
        <v>1223848.7867999999</v>
      </c>
      <c r="K77" s="73">
        <f t="shared" si="1"/>
        <v>5313448.7867999999</v>
      </c>
      <c r="L77" s="59">
        <v>0</v>
      </c>
      <c r="M77" s="59">
        <v>626071</v>
      </c>
      <c r="N77" s="59">
        <v>626071</v>
      </c>
      <c r="O77" s="60">
        <v>0</v>
      </c>
      <c r="P77" s="60">
        <v>208690</v>
      </c>
      <c r="Q77" s="60">
        <v>208690</v>
      </c>
      <c r="R77" s="60">
        <v>0</v>
      </c>
      <c r="S77" s="60">
        <v>626071</v>
      </c>
      <c r="T77" s="60">
        <v>626071</v>
      </c>
      <c r="U77" s="60">
        <f t="shared" si="2"/>
        <v>0</v>
      </c>
      <c r="V77" s="61">
        <v>0</v>
      </c>
      <c r="W77" s="61">
        <v>208690</v>
      </c>
      <c r="X77" s="61">
        <v>208690</v>
      </c>
    </row>
    <row r="78" spans="1:24" s="62" customFormat="1" ht="70" customHeight="1">
      <c r="A78" s="54">
        <v>47</v>
      </c>
      <c r="B78" s="55">
        <v>8</v>
      </c>
      <c r="C78" s="56" t="s">
        <v>105</v>
      </c>
      <c r="D78" s="57">
        <v>21323</v>
      </c>
      <c r="E78" s="56" t="s">
        <v>118</v>
      </c>
      <c r="F78" s="54" t="s">
        <v>199</v>
      </c>
      <c r="G78" s="54">
        <v>2100200148</v>
      </c>
      <c r="H78" s="58" t="s">
        <v>1169</v>
      </c>
      <c r="I78" s="73">
        <v>6301200</v>
      </c>
      <c r="J78" s="73">
        <v>1444477.6242</v>
      </c>
      <c r="K78" s="73">
        <f t="shared" si="1"/>
        <v>7745677.6241999995</v>
      </c>
      <c r="L78" s="59">
        <v>0</v>
      </c>
      <c r="M78" s="59">
        <v>791585</v>
      </c>
      <c r="N78" s="59">
        <v>791585</v>
      </c>
      <c r="O78" s="60">
        <v>0</v>
      </c>
      <c r="P78" s="60">
        <v>263862</v>
      </c>
      <c r="Q78" s="60">
        <v>263862</v>
      </c>
      <c r="R78" s="60">
        <v>0</v>
      </c>
      <c r="S78" s="60">
        <v>791585</v>
      </c>
      <c r="T78" s="60">
        <v>791585</v>
      </c>
      <c r="U78" s="60">
        <f t="shared" si="2"/>
        <v>0</v>
      </c>
      <c r="V78" s="61">
        <v>0</v>
      </c>
      <c r="W78" s="61">
        <v>263862</v>
      </c>
      <c r="X78" s="61">
        <v>263862</v>
      </c>
    </row>
    <row r="79" spans="1:24" s="62" customFormat="1" ht="70" customHeight="1">
      <c r="A79" s="54">
        <v>48</v>
      </c>
      <c r="B79" s="55">
        <v>8</v>
      </c>
      <c r="C79" s="56" t="s">
        <v>105</v>
      </c>
      <c r="D79" s="57">
        <v>11091</v>
      </c>
      <c r="E79" s="56" t="s">
        <v>119</v>
      </c>
      <c r="F79" s="54" t="s">
        <v>199</v>
      </c>
      <c r="G79" s="54">
        <v>2100200148</v>
      </c>
      <c r="H79" s="58" t="s">
        <v>1169</v>
      </c>
      <c r="I79" s="73">
        <v>10929600</v>
      </c>
      <c r="J79" s="73">
        <v>3152148.2552999994</v>
      </c>
      <c r="K79" s="73">
        <f t="shared" si="1"/>
        <v>14081748.2553</v>
      </c>
      <c r="L79" s="59">
        <v>310800</v>
      </c>
      <c r="M79" s="59">
        <v>1646254</v>
      </c>
      <c r="N79" s="59">
        <v>1957054</v>
      </c>
      <c r="O79" s="60">
        <v>103600</v>
      </c>
      <c r="P79" s="60">
        <v>548751</v>
      </c>
      <c r="Q79" s="60">
        <v>652351</v>
      </c>
      <c r="R79" s="60">
        <v>310800</v>
      </c>
      <c r="S79" s="60">
        <v>1646254</v>
      </c>
      <c r="T79" s="60">
        <v>1957054</v>
      </c>
      <c r="U79" s="60">
        <f t="shared" si="2"/>
        <v>0</v>
      </c>
      <c r="V79" s="61">
        <v>103600</v>
      </c>
      <c r="W79" s="61">
        <v>548751</v>
      </c>
      <c r="X79" s="61">
        <v>652351</v>
      </c>
    </row>
    <row r="80" spans="1:24" s="62" customFormat="1" ht="70" customHeight="1">
      <c r="A80" s="54">
        <v>49</v>
      </c>
      <c r="B80" s="55">
        <v>8</v>
      </c>
      <c r="C80" s="56" t="s">
        <v>105</v>
      </c>
      <c r="D80" s="57">
        <v>11103</v>
      </c>
      <c r="E80" s="56" t="s">
        <v>120</v>
      </c>
      <c r="F80" s="54" t="s">
        <v>199</v>
      </c>
      <c r="G80" s="54">
        <v>2100200148</v>
      </c>
      <c r="H80" s="58" t="s">
        <v>1169</v>
      </c>
      <c r="I80" s="73">
        <v>5658000</v>
      </c>
      <c r="J80" s="73">
        <v>1483849.4634</v>
      </c>
      <c r="K80" s="73">
        <f t="shared" si="1"/>
        <v>7141849.4633999998</v>
      </c>
      <c r="L80" s="59">
        <v>0</v>
      </c>
      <c r="M80" s="59">
        <v>855167</v>
      </c>
      <c r="N80" s="59">
        <v>855167</v>
      </c>
      <c r="O80" s="60">
        <v>0</v>
      </c>
      <c r="P80" s="60">
        <v>285056</v>
      </c>
      <c r="Q80" s="60">
        <v>285056</v>
      </c>
      <c r="R80" s="60">
        <v>0</v>
      </c>
      <c r="S80" s="60">
        <v>855167</v>
      </c>
      <c r="T80" s="60">
        <v>855167</v>
      </c>
      <c r="U80" s="60">
        <f t="shared" si="2"/>
        <v>0</v>
      </c>
      <c r="V80" s="61">
        <v>0</v>
      </c>
      <c r="W80" s="61">
        <v>285056</v>
      </c>
      <c r="X80" s="61">
        <v>285056</v>
      </c>
    </row>
    <row r="81" spans="1:24" s="62" customFormat="1" ht="70" customHeight="1">
      <c r="A81" s="54">
        <v>50</v>
      </c>
      <c r="B81" s="55">
        <v>8</v>
      </c>
      <c r="C81" s="56" t="s">
        <v>105</v>
      </c>
      <c r="D81" s="57">
        <v>11093</v>
      </c>
      <c r="E81" s="56" t="s">
        <v>121</v>
      </c>
      <c r="F81" s="54" t="s">
        <v>199</v>
      </c>
      <c r="G81" s="54">
        <v>2100200148</v>
      </c>
      <c r="H81" s="58" t="s">
        <v>1169</v>
      </c>
      <c r="I81" s="73">
        <v>6931200</v>
      </c>
      <c r="J81" s="73">
        <v>1801015.2711</v>
      </c>
      <c r="K81" s="73">
        <f t="shared" si="1"/>
        <v>8732215.2710999995</v>
      </c>
      <c r="L81" s="59">
        <v>0</v>
      </c>
      <c r="M81" s="59">
        <v>940994</v>
      </c>
      <c r="N81" s="59">
        <v>940994</v>
      </c>
      <c r="O81" s="60">
        <v>0</v>
      </c>
      <c r="P81" s="60">
        <v>313665</v>
      </c>
      <c r="Q81" s="60">
        <v>313665</v>
      </c>
      <c r="R81" s="60">
        <v>0</v>
      </c>
      <c r="S81" s="60">
        <v>940994</v>
      </c>
      <c r="T81" s="60">
        <v>940994</v>
      </c>
      <c r="U81" s="60">
        <f t="shared" si="2"/>
        <v>0</v>
      </c>
      <c r="V81" s="61">
        <v>0</v>
      </c>
      <c r="W81" s="61">
        <v>313665</v>
      </c>
      <c r="X81" s="61">
        <v>313665</v>
      </c>
    </row>
    <row r="82" spans="1:24" s="62" customFormat="1" ht="70" customHeight="1">
      <c r="A82" s="54">
        <v>51</v>
      </c>
      <c r="B82" s="55">
        <v>8</v>
      </c>
      <c r="C82" s="56" t="s">
        <v>105</v>
      </c>
      <c r="D82" s="57">
        <v>11099</v>
      </c>
      <c r="E82" s="56" t="s">
        <v>122</v>
      </c>
      <c r="F82" s="54" t="s">
        <v>199</v>
      </c>
      <c r="G82" s="54">
        <v>2100200148</v>
      </c>
      <c r="H82" s="58" t="s">
        <v>1169</v>
      </c>
      <c r="I82" s="73">
        <v>6630000</v>
      </c>
      <c r="J82" s="73">
        <v>1657023.7277999998</v>
      </c>
      <c r="K82" s="73">
        <f t="shared" si="1"/>
        <v>8287023.7277999995</v>
      </c>
      <c r="L82" s="59">
        <v>0</v>
      </c>
      <c r="M82" s="59">
        <v>854360</v>
      </c>
      <c r="N82" s="59">
        <v>854360</v>
      </c>
      <c r="O82" s="60">
        <v>0</v>
      </c>
      <c r="P82" s="60">
        <v>284787</v>
      </c>
      <c r="Q82" s="60">
        <v>284787</v>
      </c>
      <c r="R82" s="60">
        <v>0</v>
      </c>
      <c r="S82" s="60">
        <v>854360</v>
      </c>
      <c r="T82" s="60">
        <v>854360</v>
      </c>
      <c r="U82" s="60">
        <f t="shared" si="2"/>
        <v>0</v>
      </c>
      <c r="V82" s="61">
        <v>0</v>
      </c>
      <c r="W82" s="61">
        <v>284787</v>
      </c>
      <c r="X82" s="61">
        <v>284787</v>
      </c>
    </row>
    <row r="83" spans="1:24" s="62" customFormat="1" ht="70" customHeight="1">
      <c r="A83" s="54">
        <v>52</v>
      </c>
      <c r="B83" s="55">
        <v>8</v>
      </c>
      <c r="C83" s="56" t="s">
        <v>105</v>
      </c>
      <c r="D83" s="57">
        <v>11094</v>
      </c>
      <c r="E83" s="56" t="s">
        <v>123</v>
      </c>
      <c r="F83" s="54" t="s">
        <v>199</v>
      </c>
      <c r="G83" s="54">
        <v>2100200148</v>
      </c>
      <c r="H83" s="58" t="s">
        <v>1169</v>
      </c>
      <c r="I83" s="73">
        <v>4371600</v>
      </c>
      <c r="J83" s="73">
        <v>963499.1453999998</v>
      </c>
      <c r="K83" s="73">
        <f t="shared" si="1"/>
        <v>5335099.1453999998</v>
      </c>
      <c r="L83" s="59">
        <v>0</v>
      </c>
      <c r="M83" s="59">
        <v>599015</v>
      </c>
      <c r="N83" s="59">
        <v>599015</v>
      </c>
      <c r="O83" s="60">
        <v>0</v>
      </c>
      <c r="P83" s="60">
        <v>199672</v>
      </c>
      <c r="Q83" s="60">
        <v>199672</v>
      </c>
      <c r="R83" s="60">
        <v>0</v>
      </c>
      <c r="S83" s="60">
        <v>599015</v>
      </c>
      <c r="T83" s="60">
        <v>599015</v>
      </c>
      <c r="U83" s="60">
        <f t="shared" si="2"/>
        <v>0</v>
      </c>
      <c r="V83" s="61">
        <v>0</v>
      </c>
      <c r="W83" s="61">
        <v>199672</v>
      </c>
      <c r="X83" s="61">
        <v>199672</v>
      </c>
    </row>
    <row r="84" spans="1:24" s="62" customFormat="1" ht="70" customHeight="1">
      <c r="A84" s="54">
        <v>53</v>
      </c>
      <c r="B84" s="55">
        <v>8</v>
      </c>
      <c r="C84" s="56" t="s">
        <v>124</v>
      </c>
      <c r="D84" s="57">
        <v>10706</v>
      </c>
      <c r="E84" s="56" t="s">
        <v>125</v>
      </c>
      <c r="F84" s="54" t="s">
        <v>1159</v>
      </c>
      <c r="G84" s="54">
        <v>2100200141</v>
      </c>
      <c r="H84" s="58" t="s">
        <v>1170</v>
      </c>
      <c r="I84" s="73">
        <v>2833200</v>
      </c>
      <c r="J84" s="73">
        <v>43395752.607299998</v>
      </c>
      <c r="K84" s="73">
        <f t="shared" si="1"/>
        <v>46228952.607299998</v>
      </c>
      <c r="L84" s="59">
        <v>2887200</v>
      </c>
      <c r="M84" s="59">
        <v>5005516</v>
      </c>
      <c r="N84" s="59">
        <v>7892716</v>
      </c>
      <c r="O84" s="60">
        <v>962400</v>
      </c>
      <c r="P84" s="60">
        <v>1668505</v>
      </c>
      <c r="Q84" s="60">
        <v>2630905</v>
      </c>
      <c r="R84" s="60">
        <v>2887200</v>
      </c>
      <c r="S84" s="60">
        <v>5005516</v>
      </c>
      <c r="T84" s="60">
        <v>7892716</v>
      </c>
      <c r="U84" s="60">
        <f t="shared" si="2"/>
        <v>0</v>
      </c>
      <c r="V84" s="61">
        <v>962400</v>
      </c>
      <c r="W84" s="61">
        <v>1668505</v>
      </c>
      <c r="X84" s="61">
        <v>2630905</v>
      </c>
    </row>
    <row r="85" spans="1:24" s="62" customFormat="1" ht="70" customHeight="1">
      <c r="A85" s="54">
        <v>54</v>
      </c>
      <c r="B85" s="55">
        <v>8</v>
      </c>
      <c r="C85" s="56" t="s">
        <v>124</v>
      </c>
      <c r="D85" s="57">
        <v>11448</v>
      </c>
      <c r="E85" s="56" t="s">
        <v>126</v>
      </c>
      <c r="F85" s="54" t="s">
        <v>1159</v>
      </c>
      <c r="G85" s="54">
        <v>2100201119</v>
      </c>
      <c r="H85" s="58" t="s">
        <v>1171</v>
      </c>
      <c r="I85" s="73">
        <v>23160000</v>
      </c>
      <c r="J85" s="73">
        <v>9657069.3525899984</v>
      </c>
      <c r="K85" s="73">
        <f t="shared" si="1"/>
        <v>32817069.352589998</v>
      </c>
      <c r="L85" s="59">
        <v>1792800</v>
      </c>
      <c r="M85" s="59">
        <v>3269621</v>
      </c>
      <c r="N85" s="59">
        <v>5062421</v>
      </c>
      <c r="O85" s="60">
        <v>597600</v>
      </c>
      <c r="P85" s="60">
        <v>1089874</v>
      </c>
      <c r="Q85" s="60">
        <v>1687474</v>
      </c>
      <c r="R85" s="60">
        <v>1792800</v>
      </c>
      <c r="S85" s="60">
        <v>3269621</v>
      </c>
      <c r="T85" s="60">
        <v>5062421</v>
      </c>
      <c r="U85" s="60">
        <f t="shared" si="2"/>
        <v>0</v>
      </c>
      <c r="V85" s="61">
        <v>597600</v>
      </c>
      <c r="W85" s="61">
        <v>1089874</v>
      </c>
      <c r="X85" s="61">
        <v>1687474</v>
      </c>
    </row>
    <row r="86" spans="1:24" s="62" customFormat="1" ht="70" customHeight="1">
      <c r="A86" s="54">
        <v>55</v>
      </c>
      <c r="B86" s="55">
        <v>8</v>
      </c>
      <c r="C86" s="56" t="s">
        <v>124</v>
      </c>
      <c r="D86" s="57">
        <v>11042</v>
      </c>
      <c r="E86" s="56" t="s">
        <v>127</v>
      </c>
      <c r="F86" s="54" t="s">
        <v>199</v>
      </c>
      <c r="G86" s="54">
        <v>2100200140</v>
      </c>
      <c r="H86" s="58" t="s">
        <v>1124</v>
      </c>
      <c r="I86" s="73">
        <v>18336000</v>
      </c>
      <c r="J86" s="73">
        <v>4160353.9179000002</v>
      </c>
      <c r="K86" s="73">
        <f t="shared" si="1"/>
        <v>22496353.9179</v>
      </c>
      <c r="L86" s="59">
        <v>2264400</v>
      </c>
      <c r="M86" s="59">
        <v>2149094</v>
      </c>
      <c r="N86" s="59">
        <v>4413494</v>
      </c>
      <c r="O86" s="60">
        <v>754800</v>
      </c>
      <c r="P86" s="60">
        <v>716365</v>
      </c>
      <c r="Q86" s="60">
        <v>1471165</v>
      </c>
      <c r="R86" s="60">
        <v>2264400</v>
      </c>
      <c r="S86" s="60">
        <v>2149094</v>
      </c>
      <c r="T86" s="60">
        <v>4413494</v>
      </c>
      <c r="U86" s="60">
        <f t="shared" si="2"/>
        <v>0</v>
      </c>
      <c r="V86" s="61">
        <v>754800</v>
      </c>
      <c r="W86" s="61">
        <v>716365</v>
      </c>
      <c r="X86" s="61">
        <v>1471165</v>
      </c>
    </row>
    <row r="87" spans="1:24" s="62" customFormat="1" ht="70" customHeight="1">
      <c r="A87" s="54">
        <v>56</v>
      </c>
      <c r="B87" s="55">
        <v>8</v>
      </c>
      <c r="C87" s="56" t="s">
        <v>124</v>
      </c>
      <c r="D87" s="57">
        <v>28811</v>
      </c>
      <c r="E87" s="56" t="s">
        <v>128</v>
      </c>
      <c r="F87" s="54" t="s">
        <v>199</v>
      </c>
      <c r="G87" s="54">
        <v>2100200140</v>
      </c>
      <c r="H87" s="58" t="s">
        <v>1124</v>
      </c>
      <c r="I87" s="73">
        <v>5425200</v>
      </c>
      <c r="J87" s="73">
        <v>1186010.9369999999</v>
      </c>
      <c r="K87" s="73">
        <f t="shared" si="1"/>
        <v>6611210.9369999999</v>
      </c>
      <c r="L87" s="59">
        <v>1368000</v>
      </c>
      <c r="M87" s="59">
        <v>712490</v>
      </c>
      <c r="N87" s="59">
        <v>2080490</v>
      </c>
      <c r="O87" s="60">
        <v>456000</v>
      </c>
      <c r="P87" s="60">
        <v>237497</v>
      </c>
      <c r="Q87" s="60">
        <v>693497</v>
      </c>
      <c r="R87" s="60">
        <v>1368000</v>
      </c>
      <c r="S87" s="60">
        <v>712490</v>
      </c>
      <c r="T87" s="60">
        <v>2080490</v>
      </c>
      <c r="U87" s="60">
        <f t="shared" si="2"/>
        <v>0</v>
      </c>
      <c r="V87" s="61">
        <v>456000</v>
      </c>
      <c r="W87" s="61">
        <v>237497</v>
      </c>
      <c r="X87" s="61">
        <v>693497</v>
      </c>
    </row>
    <row r="88" spans="1:24" s="62" customFormat="1" ht="70" customHeight="1">
      <c r="A88" s="54">
        <v>57</v>
      </c>
      <c r="B88" s="55">
        <v>8</v>
      </c>
      <c r="C88" s="56" t="s">
        <v>124</v>
      </c>
      <c r="D88" s="57">
        <v>11044</v>
      </c>
      <c r="E88" s="56" t="s">
        <v>129</v>
      </c>
      <c r="F88" s="54" t="s">
        <v>199</v>
      </c>
      <c r="G88" s="54">
        <v>2100200140</v>
      </c>
      <c r="H88" s="58" t="s">
        <v>1124</v>
      </c>
      <c r="I88" s="73">
        <v>5550000</v>
      </c>
      <c r="J88" s="73">
        <v>1601587.0064999999</v>
      </c>
      <c r="K88" s="73">
        <f t="shared" si="1"/>
        <v>7151587.0065000001</v>
      </c>
      <c r="L88" s="59">
        <v>732000</v>
      </c>
      <c r="M88" s="59">
        <v>715271</v>
      </c>
      <c r="N88" s="59">
        <v>1447271</v>
      </c>
      <c r="O88" s="60">
        <v>244000</v>
      </c>
      <c r="P88" s="60">
        <v>238424</v>
      </c>
      <c r="Q88" s="60">
        <v>482424</v>
      </c>
      <c r="R88" s="60">
        <v>732000</v>
      </c>
      <c r="S88" s="60">
        <v>715271</v>
      </c>
      <c r="T88" s="60">
        <v>1447271</v>
      </c>
      <c r="U88" s="60">
        <f t="shared" si="2"/>
        <v>0</v>
      </c>
      <c r="V88" s="61">
        <v>244000</v>
      </c>
      <c r="W88" s="61">
        <v>238424</v>
      </c>
      <c r="X88" s="61">
        <v>482424</v>
      </c>
    </row>
    <row r="89" spans="1:24" s="62" customFormat="1" ht="70" customHeight="1">
      <c r="A89" s="54">
        <v>58</v>
      </c>
      <c r="B89" s="55">
        <v>8</v>
      </c>
      <c r="C89" s="56" t="s">
        <v>124</v>
      </c>
      <c r="D89" s="57">
        <v>11045</v>
      </c>
      <c r="E89" s="56" t="s">
        <v>130</v>
      </c>
      <c r="F89" s="54" t="s">
        <v>199</v>
      </c>
      <c r="G89" s="54">
        <v>2100200140</v>
      </c>
      <c r="H89" s="58" t="s">
        <v>1124</v>
      </c>
      <c r="I89" s="73">
        <v>8043600</v>
      </c>
      <c r="J89" s="73">
        <v>1718747.3805000002</v>
      </c>
      <c r="K89" s="73">
        <f t="shared" si="1"/>
        <v>9762347.3805</v>
      </c>
      <c r="L89" s="59">
        <v>936000</v>
      </c>
      <c r="M89" s="59">
        <v>902663</v>
      </c>
      <c r="N89" s="59">
        <v>1838663</v>
      </c>
      <c r="O89" s="60">
        <v>312000</v>
      </c>
      <c r="P89" s="60">
        <v>300888</v>
      </c>
      <c r="Q89" s="60">
        <v>612888</v>
      </c>
      <c r="R89" s="60">
        <v>936000</v>
      </c>
      <c r="S89" s="60">
        <v>902663</v>
      </c>
      <c r="T89" s="60">
        <v>1838663</v>
      </c>
      <c r="U89" s="60">
        <f t="shared" si="2"/>
        <v>0</v>
      </c>
      <c r="V89" s="61">
        <v>312000</v>
      </c>
      <c r="W89" s="61">
        <v>300888</v>
      </c>
      <c r="X89" s="61">
        <v>612888</v>
      </c>
    </row>
    <row r="90" spans="1:24" s="62" customFormat="1" ht="70" customHeight="1">
      <c r="A90" s="54">
        <v>59</v>
      </c>
      <c r="B90" s="55">
        <v>8</v>
      </c>
      <c r="C90" s="56" t="s">
        <v>124</v>
      </c>
      <c r="D90" s="57">
        <v>28778</v>
      </c>
      <c r="E90" s="56" t="s">
        <v>131</v>
      </c>
      <c r="F90" s="54" t="s">
        <v>199</v>
      </c>
      <c r="G90" s="54">
        <v>2100200140</v>
      </c>
      <c r="H90" s="58" t="s">
        <v>1124</v>
      </c>
      <c r="I90" s="73">
        <v>4797600</v>
      </c>
      <c r="J90" s="73">
        <v>861250.37489999994</v>
      </c>
      <c r="K90" s="73">
        <f t="shared" si="1"/>
        <v>5658850.3749000002</v>
      </c>
      <c r="L90" s="59">
        <v>686400</v>
      </c>
      <c r="M90" s="59">
        <v>492749</v>
      </c>
      <c r="N90" s="59">
        <v>1179149</v>
      </c>
      <c r="O90" s="60">
        <v>228800</v>
      </c>
      <c r="P90" s="60">
        <v>164250</v>
      </c>
      <c r="Q90" s="60">
        <v>393050</v>
      </c>
      <c r="R90" s="60">
        <v>686400</v>
      </c>
      <c r="S90" s="60">
        <v>492749</v>
      </c>
      <c r="T90" s="60">
        <v>1179149</v>
      </c>
      <c r="U90" s="60">
        <f t="shared" si="2"/>
        <v>0</v>
      </c>
      <c r="V90" s="61">
        <v>228800</v>
      </c>
      <c r="W90" s="61">
        <v>164250</v>
      </c>
      <c r="X90" s="61">
        <v>393050</v>
      </c>
    </row>
    <row r="91" spans="1:24" s="62" customFormat="1" ht="70" customHeight="1">
      <c r="A91" s="54">
        <v>60</v>
      </c>
      <c r="B91" s="55">
        <v>8</v>
      </c>
      <c r="C91" s="56" t="s">
        <v>124</v>
      </c>
      <c r="D91" s="57">
        <v>28815</v>
      </c>
      <c r="E91" s="56" t="s">
        <v>132</v>
      </c>
      <c r="F91" s="54" t="s">
        <v>199</v>
      </c>
      <c r="G91" s="54">
        <v>2100200140</v>
      </c>
      <c r="H91" s="58" t="s">
        <v>1124</v>
      </c>
      <c r="I91" s="73">
        <v>6235200</v>
      </c>
      <c r="J91" s="73">
        <v>1109379.2466</v>
      </c>
      <c r="K91" s="73">
        <f t="shared" si="1"/>
        <v>7344579.2466000002</v>
      </c>
      <c r="L91" s="59">
        <v>1053600</v>
      </c>
      <c r="M91" s="59">
        <v>641725</v>
      </c>
      <c r="N91" s="59">
        <v>1695325</v>
      </c>
      <c r="O91" s="60">
        <v>351200</v>
      </c>
      <c r="P91" s="60">
        <v>213908</v>
      </c>
      <c r="Q91" s="60">
        <v>565108</v>
      </c>
      <c r="R91" s="60">
        <v>1053600</v>
      </c>
      <c r="S91" s="60">
        <v>641725</v>
      </c>
      <c r="T91" s="60">
        <v>1695325</v>
      </c>
      <c r="U91" s="60">
        <f t="shared" si="2"/>
        <v>0</v>
      </c>
      <c r="V91" s="61">
        <v>351200</v>
      </c>
      <c r="W91" s="61">
        <v>213908</v>
      </c>
      <c r="X91" s="61">
        <v>565108</v>
      </c>
    </row>
    <row r="92" spans="1:24" s="62" customFormat="1" ht="70" customHeight="1">
      <c r="A92" s="54">
        <v>61</v>
      </c>
      <c r="B92" s="55">
        <v>8</v>
      </c>
      <c r="C92" s="56" t="s">
        <v>124</v>
      </c>
      <c r="D92" s="57">
        <v>21356</v>
      </c>
      <c r="E92" s="56" t="s">
        <v>133</v>
      </c>
      <c r="F92" s="54" t="s">
        <v>199</v>
      </c>
      <c r="G92" s="54">
        <v>2100200140</v>
      </c>
      <c r="H92" s="58" t="s">
        <v>1124</v>
      </c>
      <c r="I92" s="73">
        <v>5241600</v>
      </c>
      <c r="J92" s="73">
        <v>1180421.2074</v>
      </c>
      <c r="K92" s="73">
        <f t="shared" si="1"/>
        <v>6422021.2073999997</v>
      </c>
      <c r="L92" s="59">
        <v>546000</v>
      </c>
      <c r="M92" s="59">
        <v>615517</v>
      </c>
      <c r="N92" s="59">
        <v>1161517</v>
      </c>
      <c r="O92" s="60">
        <v>182000</v>
      </c>
      <c r="P92" s="60">
        <v>205172</v>
      </c>
      <c r="Q92" s="60">
        <v>387172</v>
      </c>
      <c r="R92" s="60">
        <v>546000</v>
      </c>
      <c r="S92" s="60">
        <v>615517</v>
      </c>
      <c r="T92" s="60">
        <v>1161517</v>
      </c>
      <c r="U92" s="60">
        <f t="shared" si="2"/>
        <v>0</v>
      </c>
      <c r="V92" s="61">
        <v>182000</v>
      </c>
      <c r="W92" s="61">
        <v>205172</v>
      </c>
      <c r="X92" s="61">
        <v>387172</v>
      </c>
    </row>
    <row r="93" spans="1:24" s="62" customFormat="1" ht="70" customHeight="1">
      <c r="A93" s="54">
        <v>62</v>
      </c>
      <c r="B93" s="55">
        <v>8</v>
      </c>
      <c r="C93" s="56" t="s">
        <v>134</v>
      </c>
      <c r="D93" s="57">
        <v>10704</v>
      </c>
      <c r="E93" s="56" t="s">
        <v>135</v>
      </c>
      <c r="F93" s="54" t="s">
        <v>1159</v>
      </c>
      <c r="G93" s="54">
        <v>2100200132</v>
      </c>
      <c r="H93" s="58" t="s">
        <v>1123</v>
      </c>
      <c r="I93" s="73">
        <v>138000</v>
      </c>
      <c r="J93" s="73">
        <v>34604867.663190007</v>
      </c>
      <c r="K93" s="73">
        <f t="shared" si="1"/>
        <v>34742867.663190007</v>
      </c>
      <c r="L93" s="59">
        <v>0</v>
      </c>
      <c r="M93" s="59">
        <v>3485269</v>
      </c>
      <c r="N93" s="59">
        <v>3485269</v>
      </c>
      <c r="O93" s="60">
        <v>0</v>
      </c>
      <c r="P93" s="60">
        <v>1161756</v>
      </c>
      <c r="Q93" s="60">
        <v>1161756</v>
      </c>
      <c r="R93" s="60">
        <v>0</v>
      </c>
      <c r="S93" s="60">
        <v>3485269</v>
      </c>
      <c r="T93" s="60">
        <v>3485269</v>
      </c>
      <c r="U93" s="60">
        <f t="shared" si="2"/>
        <v>0</v>
      </c>
      <c r="V93" s="61">
        <v>0</v>
      </c>
      <c r="W93" s="61">
        <v>1161756</v>
      </c>
      <c r="X93" s="61">
        <v>1161756</v>
      </c>
    </row>
    <row r="94" spans="1:24" s="62" customFormat="1" ht="70" customHeight="1">
      <c r="A94" s="54">
        <v>63</v>
      </c>
      <c r="B94" s="55">
        <v>8</v>
      </c>
      <c r="C94" s="56" t="s">
        <v>134</v>
      </c>
      <c r="D94" s="57">
        <v>10991</v>
      </c>
      <c r="E94" s="56" t="s">
        <v>136</v>
      </c>
      <c r="F94" s="54" t="s">
        <v>199</v>
      </c>
      <c r="G94" s="54">
        <v>2100200131</v>
      </c>
      <c r="H94" s="58" t="s">
        <v>1172</v>
      </c>
      <c r="I94" s="73">
        <v>8658000</v>
      </c>
      <c r="J94" s="73">
        <v>2701263.9713999997</v>
      </c>
      <c r="K94" s="73">
        <f t="shared" si="1"/>
        <v>11359263.9714</v>
      </c>
      <c r="L94" s="59">
        <v>0</v>
      </c>
      <c r="M94" s="59">
        <v>1226863</v>
      </c>
      <c r="N94" s="59">
        <v>1226863</v>
      </c>
      <c r="O94" s="60">
        <v>0</v>
      </c>
      <c r="P94" s="60">
        <v>408954</v>
      </c>
      <c r="Q94" s="60">
        <v>408954</v>
      </c>
      <c r="R94" s="60">
        <v>0</v>
      </c>
      <c r="S94" s="60">
        <v>1226863</v>
      </c>
      <c r="T94" s="60">
        <v>1226863</v>
      </c>
      <c r="U94" s="60">
        <f t="shared" si="2"/>
        <v>0</v>
      </c>
      <c r="V94" s="61">
        <v>0</v>
      </c>
      <c r="W94" s="61">
        <v>408954</v>
      </c>
      <c r="X94" s="61">
        <v>408954</v>
      </c>
    </row>
    <row r="95" spans="1:24" s="62" customFormat="1" ht="70" customHeight="1">
      <c r="A95" s="54">
        <v>64</v>
      </c>
      <c r="B95" s="55">
        <v>8</v>
      </c>
      <c r="C95" s="56" t="s">
        <v>134</v>
      </c>
      <c r="D95" s="57">
        <v>10993</v>
      </c>
      <c r="E95" s="56" t="s">
        <v>137</v>
      </c>
      <c r="F95" s="54" t="s">
        <v>199</v>
      </c>
      <c r="G95" s="54">
        <v>2100200131</v>
      </c>
      <c r="H95" s="58" t="s">
        <v>1172</v>
      </c>
      <c r="I95" s="73">
        <v>12871200</v>
      </c>
      <c r="J95" s="73">
        <v>2994027.9191999994</v>
      </c>
      <c r="K95" s="73">
        <f t="shared" si="1"/>
        <v>15865227.919199999</v>
      </c>
      <c r="L95" s="59">
        <v>0</v>
      </c>
      <c r="M95" s="59">
        <v>1809368</v>
      </c>
      <c r="N95" s="59">
        <v>1809368</v>
      </c>
      <c r="O95" s="60">
        <v>0</v>
      </c>
      <c r="P95" s="60">
        <v>603123</v>
      </c>
      <c r="Q95" s="60">
        <v>603123</v>
      </c>
      <c r="R95" s="60">
        <v>0</v>
      </c>
      <c r="S95" s="60">
        <v>1809368</v>
      </c>
      <c r="T95" s="60">
        <v>1809368</v>
      </c>
      <c r="U95" s="60">
        <f t="shared" si="2"/>
        <v>0</v>
      </c>
      <c r="V95" s="61">
        <v>0</v>
      </c>
      <c r="W95" s="61">
        <v>603123</v>
      </c>
      <c r="X95" s="61">
        <v>603123</v>
      </c>
    </row>
    <row r="96" spans="1:24" s="62" customFormat="1" ht="102">
      <c r="A96" s="54">
        <v>65</v>
      </c>
      <c r="B96" s="55">
        <v>8</v>
      </c>
      <c r="C96" s="56" t="s">
        <v>134</v>
      </c>
      <c r="D96" s="57">
        <v>23367</v>
      </c>
      <c r="E96" s="63" t="s">
        <v>138</v>
      </c>
      <c r="F96" s="54" t="s">
        <v>199</v>
      </c>
      <c r="G96" s="54">
        <v>2100200131</v>
      </c>
      <c r="H96" s="58" t="s">
        <v>1172</v>
      </c>
      <c r="I96" s="73">
        <v>5664000</v>
      </c>
      <c r="J96" s="73">
        <v>1542040.7901000001</v>
      </c>
      <c r="K96" s="73">
        <f t="shared" ref="K96:K119" si="3">I96+J96</f>
        <v>7206040.7900999999</v>
      </c>
      <c r="L96" s="59">
        <v>0</v>
      </c>
      <c r="M96" s="59">
        <v>702607</v>
      </c>
      <c r="N96" s="59">
        <v>702607</v>
      </c>
      <c r="O96" s="60">
        <v>0</v>
      </c>
      <c r="P96" s="60">
        <v>234202</v>
      </c>
      <c r="Q96" s="60">
        <v>234202</v>
      </c>
      <c r="R96" s="60">
        <v>0</v>
      </c>
      <c r="S96" s="60">
        <v>702607</v>
      </c>
      <c r="T96" s="60">
        <v>702607</v>
      </c>
      <c r="U96" s="60">
        <f t="shared" si="2"/>
        <v>0</v>
      </c>
      <c r="V96" s="61">
        <v>0</v>
      </c>
      <c r="W96" s="61">
        <v>234202</v>
      </c>
      <c r="X96" s="61">
        <v>234202</v>
      </c>
    </row>
    <row r="97" spans="1:24" s="62" customFormat="1" ht="70" customHeight="1">
      <c r="A97" s="54">
        <v>66</v>
      </c>
      <c r="B97" s="55">
        <v>8</v>
      </c>
      <c r="C97" s="56" t="s">
        <v>134</v>
      </c>
      <c r="D97" s="57">
        <v>10992</v>
      </c>
      <c r="E97" s="56" t="s">
        <v>139</v>
      </c>
      <c r="F97" s="54" t="s">
        <v>199</v>
      </c>
      <c r="G97" s="54">
        <v>2100200131</v>
      </c>
      <c r="H97" s="58" t="s">
        <v>1172</v>
      </c>
      <c r="I97" s="73">
        <v>7098000</v>
      </c>
      <c r="J97" s="73">
        <v>1936105.9004999998</v>
      </c>
      <c r="K97" s="73">
        <f t="shared" si="3"/>
        <v>9034105.9004999995</v>
      </c>
      <c r="L97" s="59">
        <v>0</v>
      </c>
      <c r="M97" s="59">
        <v>946239</v>
      </c>
      <c r="N97" s="59">
        <v>946239</v>
      </c>
      <c r="O97" s="60">
        <v>0</v>
      </c>
      <c r="P97" s="60">
        <v>315413</v>
      </c>
      <c r="Q97" s="60">
        <v>315413</v>
      </c>
      <c r="R97" s="60">
        <v>0</v>
      </c>
      <c r="S97" s="60">
        <v>946239</v>
      </c>
      <c r="T97" s="60">
        <v>946239</v>
      </c>
      <c r="U97" s="60">
        <f t="shared" ref="U97:U119" si="4">N97-T97</f>
        <v>0</v>
      </c>
      <c r="V97" s="61">
        <v>0</v>
      </c>
      <c r="W97" s="61">
        <v>315412.99999999994</v>
      </c>
      <c r="X97" s="61">
        <v>315413</v>
      </c>
    </row>
    <row r="98" spans="1:24" s="62" customFormat="1" ht="70" customHeight="1">
      <c r="A98" s="54">
        <v>67</v>
      </c>
      <c r="B98" s="55">
        <v>8</v>
      </c>
      <c r="C98" s="56" t="s">
        <v>134</v>
      </c>
      <c r="D98" s="57">
        <v>10994</v>
      </c>
      <c r="E98" s="56" t="s">
        <v>140</v>
      </c>
      <c r="F98" s="54" t="s">
        <v>199</v>
      </c>
      <c r="G98" s="54">
        <v>2100200131</v>
      </c>
      <c r="H98" s="58" t="s">
        <v>1172</v>
      </c>
      <c r="I98" s="73">
        <v>9436800</v>
      </c>
      <c r="J98" s="73">
        <v>2154044.6258999999</v>
      </c>
      <c r="K98" s="73">
        <f t="shared" si="3"/>
        <v>11590844.6259</v>
      </c>
      <c r="L98" s="59">
        <v>0</v>
      </c>
      <c r="M98" s="59">
        <v>1194610</v>
      </c>
      <c r="N98" s="59">
        <v>1194610</v>
      </c>
      <c r="O98" s="60">
        <v>0</v>
      </c>
      <c r="P98" s="60">
        <v>398203</v>
      </c>
      <c r="Q98" s="60">
        <v>398203</v>
      </c>
      <c r="R98" s="60">
        <v>0</v>
      </c>
      <c r="S98" s="60">
        <v>1194610</v>
      </c>
      <c r="T98" s="60">
        <v>1194610</v>
      </c>
      <c r="U98" s="60">
        <f t="shared" si="4"/>
        <v>0</v>
      </c>
      <c r="V98" s="61">
        <v>0</v>
      </c>
      <c r="W98" s="61">
        <v>398203</v>
      </c>
      <c r="X98" s="61">
        <v>398203</v>
      </c>
    </row>
    <row r="99" spans="1:24" s="62" customFormat="1" ht="70" customHeight="1">
      <c r="A99" s="54">
        <v>68</v>
      </c>
      <c r="B99" s="55">
        <v>8</v>
      </c>
      <c r="C99" s="56" t="s">
        <v>141</v>
      </c>
      <c r="D99" s="57">
        <v>10671</v>
      </c>
      <c r="E99" s="56" t="s">
        <v>142</v>
      </c>
      <c r="F99" s="54" t="s">
        <v>1158</v>
      </c>
      <c r="G99" s="54">
        <v>2100200137</v>
      </c>
      <c r="H99" s="58" t="s">
        <v>1173</v>
      </c>
      <c r="I99" s="73">
        <v>6811200</v>
      </c>
      <c r="J99" s="73">
        <v>139700724.78483</v>
      </c>
      <c r="K99" s="73">
        <f t="shared" si="3"/>
        <v>146511924.78483</v>
      </c>
      <c r="L99" s="59">
        <v>6555600</v>
      </c>
      <c r="M99" s="59">
        <v>14107220</v>
      </c>
      <c r="N99" s="59">
        <v>20662820</v>
      </c>
      <c r="O99" s="60">
        <v>2185200</v>
      </c>
      <c r="P99" s="60">
        <v>4702407</v>
      </c>
      <c r="Q99" s="60">
        <v>6887607</v>
      </c>
      <c r="R99" s="60">
        <v>6555600</v>
      </c>
      <c r="S99" s="60">
        <v>14107220</v>
      </c>
      <c r="T99" s="60">
        <v>20662820</v>
      </c>
      <c r="U99" s="60">
        <f t="shared" si="4"/>
        <v>0</v>
      </c>
      <c r="V99" s="61">
        <v>2185200</v>
      </c>
      <c r="W99" s="61">
        <v>4702407</v>
      </c>
      <c r="X99" s="61">
        <v>6887607</v>
      </c>
    </row>
    <row r="100" spans="1:24" s="62" customFormat="1" ht="70" customHeight="1">
      <c r="A100" s="54">
        <v>69</v>
      </c>
      <c r="B100" s="55">
        <v>8</v>
      </c>
      <c r="C100" s="56" t="s">
        <v>141</v>
      </c>
      <c r="D100" s="57">
        <v>11015</v>
      </c>
      <c r="E100" s="56" t="s">
        <v>143</v>
      </c>
      <c r="F100" s="54" t="s">
        <v>1159</v>
      </c>
      <c r="G100" s="54">
        <v>2100201099</v>
      </c>
      <c r="H100" s="58" t="s">
        <v>1174</v>
      </c>
      <c r="I100" s="73">
        <v>26095200</v>
      </c>
      <c r="J100" s="73">
        <v>12049170.758460002</v>
      </c>
      <c r="K100" s="73">
        <f t="shared" si="3"/>
        <v>38144370.75846</v>
      </c>
      <c r="L100" s="59">
        <v>2749200</v>
      </c>
      <c r="M100" s="59">
        <v>3488198</v>
      </c>
      <c r="N100" s="59">
        <v>6237398</v>
      </c>
      <c r="O100" s="60">
        <v>916400</v>
      </c>
      <c r="P100" s="60">
        <v>1162733</v>
      </c>
      <c r="Q100" s="60">
        <v>2079133</v>
      </c>
      <c r="R100" s="60">
        <v>2749200</v>
      </c>
      <c r="S100" s="60">
        <v>3488198</v>
      </c>
      <c r="T100" s="60">
        <v>6237398</v>
      </c>
      <c r="U100" s="60">
        <f t="shared" si="4"/>
        <v>0</v>
      </c>
      <c r="V100" s="61">
        <v>916400</v>
      </c>
      <c r="W100" s="61">
        <v>1162733</v>
      </c>
      <c r="X100" s="61">
        <v>2079133</v>
      </c>
    </row>
    <row r="101" spans="1:24" s="62" customFormat="1" ht="70" customHeight="1">
      <c r="A101" s="54">
        <v>70</v>
      </c>
      <c r="B101" s="55">
        <v>8</v>
      </c>
      <c r="C101" s="56" t="s">
        <v>141</v>
      </c>
      <c r="D101" s="57">
        <v>11023</v>
      </c>
      <c r="E101" s="56" t="s">
        <v>144</v>
      </c>
      <c r="F101" s="54" t="s">
        <v>199</v>
      </c>
      <c r="G101" s="54">
        <v>2100200136</v>
      </c>
      <c r="H101" s="58" t="s">
        <v>1175</v>
      </c>
      <c r="I101" s="73">
        <v>19570800</v>
      </c>
      <c r="J101" s="73">
        <v>4301999.4887999995</v>
      </c>
      <c r="K101" s="73">
        <f t="shared" si="3"/>
        <v>23872799.4888</v>
      </c>
      <c r="L101" s="59">
        <v>2839200</v>
      </c>
      <c r="M101" s="59">
        <v>2189761</v>
      </c>
      <c r="N101" s="59">
        <v>5028961</v>
      </c>
      <c r="O101" s="60">
        <v>946400</v>
      </c>
      <c r="P101" s="60">
        <v>729920</v>
      </c>
      <c r="Q101" s="60">
        <v>1676320</v>
      </c>
      <c r="R101" s="60">
        <v>2839200</v>
      </c>
      <c r="S101" s="60">
        <v>2189761</v>
      </c>
      <c r="T101" s="60">
        <v>5028961</v>
      </c>
      <c r="U101" s="60">
        <f t="shared" si="4"/>
        <v>0</v>
      </c>
      <c r="V101" s="61">
        <v>946400</v>
      </c>
      <c r="W101" s="61">
        <v>729920</v>
      </c>
      <c r="X101" s="61">
        <v>1676320</v>
      </c>
    </row>
    <row r="102" spans="1:24" s="62" customFormat="1" ht="70" customHeight="1">
      <c r="A102" s="54">
        <v>71</v>
      </c>
      <c r="B102" s="55">
        <v>8</v>
      </c>
      <c r="C102" s="56" t="s">
        <v>141</v>
      </c>
      <c r="D102" s="57">
        <v>11025</v>
      </c>
      <c r="E102" s="56" t="s">
        <v>145</v>
      </c>
      <c r="F102" s="54" t="s">
        <v>199</v>
      </c>
      <c r="G102" s="54">
        <v>2100200136</v>
      </c>
      <c r="H102" s="58" t="s">
        <v>1175</v>
      </c>
      <c r="I102" s="73">
        <v>16198800</v>
      </c>
      <c r="J102" s="73">
        <v>3696623.0139000001</v>
      </c>
      <c r="K102" s="73">
        <f t="shared" si="3"/>
        <v>19895423.013900001</v>
      </c>
      <c r="L102" s="59">
        <v>2158800</v>
      </c>
      <c r="M102" s="59">
        <v>1853377</v>
      </c>
      <c r="N102" s="59">
        <v>4012177</v>
      </c>
      <c r="O102" s="60">
        <v>719600</v>
      </c>
      <c r="P102" s="60">
        <v>617792</v>
      </c>
      <c r="Q102" s="60">
        <v>1337392</v>
      </c>
      <c r="R102" s="60">
        <v>2158800</v>
      </c>
      <c r="S102" s="60">
        <v>1853377</v>
      </c>
      <c r="T102" s="60">
        <v>4012177</v>
      </c>
      <c r="U102" s="60">
        <f t="shared" si="4"/>
        <v>0</v>
      </c>
      <c r="V102" s="61">
        <v>719600</v>
      </c>
      <c r="W102" s="61">
        <v>617792</v>
      </c>
      <c r="X102" s="61">
        <v>1337392</v>
      </c>
    </row>
    <row r="103" spans="1:24" s="62" customFormat="1" ht="70" customHeight="1">
      <c r="A103" s="54">
        <v>72</v>
      </c>
      <c r="B103" s="55">
        <v>8</v>
      </c>
      <c r="C103" s="56" t="s">
        <v>141</v>
      </c>
      <c r="D103" s="57">
        <v>11446</v>
      </c>
      <c r="E103" s="56" t="s">
        <v>146</v>
      </c>
      <c r="F103" s="54" t="s">
        <v>199</v>
      </c>
      <c r="G103" s="54">
        <v>2100200136</v>
      </c>
      <c r="H103" s="58" t="s">
        <v>1175</v>
      </c>
      <c r="I103" s="73">
        <v>18159600</v>
      </c>
      <c r="J103" s="73">
        <v>4858039.5470999992</v>
      </c>
      <c r="K103" s="73">
        <f t="shared" si="3"/>
        <v>23017639.5471</v>
      </c>
      <c r="L103" s="59">
        <v>2493600</v>
      </c>
      <c r="M103" s="59">
        <v>2217063</v>
      </c>
      <c r="N103" s="59">
        <v>4710663</v>
      </c>
      <c r="O103" s="60">
        <v>831200</v>
      </c>
      <c r="P103" s="60">
        <v>739021</v>
      </c>
      <c r="Q103" s="60">
        <v>1570221</v>
      </c>
      <c r="R103" s="60">
        <v>2493600</v>
      </c>
      <c r="S103" s="60">
        <v>2217063</v>
      </c>
      <c r="T103" s="60">
        <v>4710663</v>
      </c>
      <c r="U103" s="60">
        <f t="shared" si="4"/>
        <v>0</v>
      </c>
      <c r="V103" s="61">
        <v>831200</v>
      </c>
      <c r="W103" s="61">
        <v>739020.99999999988</v>
      </c>
      <c r="X103" s="61">
        <v>1570221</v>
      </c>
    </row>
    <row r="104" spans="1:24" s="62" customFormat="1" ht="70" customHeight="1">
      <c r="A104" s="54">
        <v>73</v>
      </c>
      <c r="B104" s="55">
        <v>8</v>
      </c>
      <c r="C104" s="56" t="s">
        <v>141</v>
      </c>
      <c r="D104" s="57">
        <v>11018</v>
      </c>
      <c r="E104" s="56" t="s">
        <v>147</v>
      </c>
      <c r="F104" s="54" t="s">
        <v>199</v>
      </c>
      <c r="G104" s="54">
        <v>2100200136</v>
      </c>
      <c r="H104" s="58" t="s">
        <v>1175</v>
      </c>
      <c r="I104" s="73">
        <v>18045600</v>
      </c>
      <c r="J104" s="73">
        <v>4610375.6334000006</v>
      </c>
      <c r="K104" s="73">
        <f t="shared" si="3"/>
        <v>22655975.633400001</v>
      </c>
      <c r="L104" s="59">
        <v>2710800</v>
      </c>
      <c r="M104" s="59">
        <v>2192758</v>
      </c>
      <c r="N104" s="59">
        <v>4903558</v>
      </c>
      <c r="O104" s="60">
        <v>903600</v>
      </c>
      <c r="P104" s="60">
        <v>730919</v>
      </c>
      <c r="Q104" s="60">
        <v>1634519</v>
      </c>
      <c r="R104" s="60">
        <v>2710800</v>
      </c>
      <c r="S104" s="60">
        <v>2192758</v>
      </c>
      <c r="T104" s="60">
        <v>4903558</v>
      </c>
      <c r="U104" s="60">
        <f t="shared" si="4"/>
        <v>0</v>
      </c>
      <c r="V104" s="61">
        <v>903600</v>
      </c>
      <c r="W104" s="61">
        <v>730919</v>
      </c>
      <c r="X104" s="61">
        <v>1634519</v>
      </c>
    </row>
    <row r="105" spans="1:24" s="62" customFormat="1" ht="70" customHeight="1">
      <c r="A105" s="54">
        <v>74</v>
      </c>
      <c r="B105" s="55">
        <v>8</v>
      </c>
      <c r="C105" s="56" t="s">
        <v>141</v>
      </c>
      <c r="D105" s="57">
        <v>11013</v>
      </c>
      <c r="E105" s="56" t="s">
        <v>148</v>
      </c>
      <c r="F105" s="54" t="s">
        <v>199</v>
      </c>
      <c r="G105" s="54">
        <v>2100200136</v>
      </c>
      <c r="H105" s="58" t="s">
        <v>1175</v>
      </c>
      <c r="I105" s="73">
        <v>8775600</v>
      </c>
      <c r="J105" s="73">
        <v>2326166.9270999995</v>
      </c>
      <c r="K105" s="73">
        <f t="shared" si="3"/>
        <v>11101766.927099999</v>
      </c>
      <c r="L105" s="59">
        <v>1867200</v>
      </c>
      <c r="M105" s="59">
        <v>906631</v>
      </c>
      <c r="N105" s="59">
        <v>2773831</v>
      </c>
      <c r="O105" s="60">
        <v>622400</v>
      </c>
      <c r="P105" s="60">
        <v>302210</v>
      </c>
      <c r="Q105" s="60">
        <v>924610</v>
      </c>
      <c r="R105" s="60">
        <v>1867200</v>
      </c>
      <c r="S105" s="60">
        <v>906631</v>
      </c>
      <c r="T105" s="60">
        <v>2773831</v>
      </c>
      <c r="U105" s="60">
        <f t="shared" si="4"/>
        <v>0</v>
      </c>
      <c r="V105" s="61">
        <v>622400</v>
      </c>
      <c r="W105" s="61">
        <v>302210</v>
      </c>
      <c r="X105" s="61">
        <v>924610</v>
      </c>
    </row>
    <row r="106" spans="1:24" s="62" customFormat="1" ht="70" customHeight="1">
      <c r="A106" s="54">
        <v>75</v>
      </c>
      <c r="B106" s="55">
        <v>8</v>
      </c>
      <c r="C106" s="56" t="s">
        <v>141</v>
      </c>
      <c r="D106" s="57">
        <v>11020</v>
      </c>
      <c r="E106" s="56" t="s">
        <v>149</v>
      </c>
      <c r="F106" s="54" t="s">
        <v>199</v>
      </c>
      <c r="G106" s="54">
        <v>2100200136</v>
      </c>
      <c r="H106" s="58" t="s">
        <v>1175</v>
      </c>
      <c r="I106" s="73">
        <v>5727600</v>
      </c>
      <c r="J106" s="73">
        <v>1405766.0036999998</v>
      </c>
      <c r="K106" s="73">
        <f t="shared" si="3"/>
        <v>7133366.0036999993</v>
      </c>
      <c r="L106" s="59">
        <v>630000</v>
      </c>
      <c r="M106" s="59">
        <v>713624</v>
      </c>
      <c r="N106" s="59">
        <v>1343624</v>
      </c>
      <c r="O106" s="60">
        <v>210000</v>
      </c>
      <c r="P106" s="60">
        <v>237875</v>
      </c>
      <c r="Q106" s="60">
        <v>447875</v>
      </c>
      <c r="R106" s="60">
        <v>630000</v>
      </c>
      <c r="S106" s="60">
        <v>713624</v>
      </c>
      <c r="T106" s="60">
        <v>1343624</v>
      </c>
      <c r="U106" s="60">
        <f t="shared" si="4"/>
        <v>0</v>
      </c>
      <c r="V106" s="61">
        <v>210000</v>
      </c>
      <c r="W106" s="61">
        <v>237875</v>
      </c>
      <c r="X106" s="61">
        <v>447875</v>
      </c>
    </row>
    <row r="107" spans="1:24" s="62" customFormat="1" ht="70" customHeight="1">
      <c r="A107" s="54">
        <v>76</v>
      </c>
      <c r="B107" s="55">
        <v>8</v>
      </c>
      <c r="C107" s="56" t="s">
        <v>141</v>
      </c>
      <c r="D107" s="57">
        <v>11019</v>
      </c>
      <c r="E107" s="56" t="s">
        <v>150</v>
      </c>
      <c r="F107" s="54" t="s">
        <v>199</v>
      </c>
      <c r="G107" s="54">
        <v>2100200136</v>
      </c>
      <c r="H107" s="58" t="s">
        <v>1175</v>
      </c>
      <c r="I107" s="73">
        <v>5989200</v>
      </c>
      <c r="J107" s="73">
        <v>1466690.6076</v>
      </c>
      <c r="K107" s="73">
        <f t="shared" si="3"/>
        <v>7455890.6075999998</v>
      </c>
      <c r="L107" s="59">
        <v>814800</v>
      </c>
      <c r="M107" s="59">
        <v>735691</v>
      </c>
      <c r="N107" s="59">
        <v>1550491</v>
      </c>
      <c r="O107" s="60">
        <v>271600</v>
      </c>
      <c r="P107" s="60">
        <v>245230</v>
      </c>
      <c r="Q107" s="60">
        <v>516830</v>
      </c>
      <c r="R107" s="60">
        <v>814800</v>
      </c>
      <c r="S107" s="60">
        <v>735691</v>
      </c>
      <c r="T107" s="60">
        <v>1550491</v>
      </c>
      <c r="U107" s="60">
        <f t="shared" si="4"/>
        <v>0</v>
      </c>
      <c r="V107" s="61">
        <v>271600</v>
      </c>
      <c r="W107" s="61">
        <v>245230</v>
      </c>
      <c r="X107" s="61">
        <v>516830</v>
      </c>
    </row>
    <row r="108" spans="1:24" s="62" customFormat="1" ht="70" customHeight="1">
      <c r="A108" s="54">
        <v>77</v>
      </c>
      <c r="B108" s="55">
        <v>8</v>
      </c>
      <c r="C108" s="56" t="s">
        <v>141</v>
      </c>
      <c r="D108" s="57">
        <v>11028</v>
      </c>
      <c r="E108" s="56" t="s">
        <v>151</v>
      </c>
      <c r="F108" s="54" t="s">
        <v>199</v>
      </c>
      <c r="G108" s="54">
        <v>2100200136</v>
      </c>
      <c r="H108" s="58" t="s">
        <v>1175</v>
      </c>
      <c r="I108" s="73">
        <v>7257600</v>
      </c>
      <c r="J108" s="73">
        <v>1234347.5723999999</v>
      </c>
      <c r="K108" s="73">
        <f t="shared" si="3"/>
        <v>8491947.5723999999</v>
      </c>
      <c r="L108" s="59">
        <v>1335600</v>
      </c>
      <c r="M108" s="59">
        <v>648177</v>
      </c>
      <c r="N108" s="59">
        <v>1983777</v>
      </c>
      <c r="O108" s="60">
        <v>445200</v>
      </c>
      <c r="P108" s="60">
        <v>216059</v>
      </c>
      <c r="Q108" s="60">
        <v>661259</v>
      </c>
      <c r="R108" s="60">
        <v>1335600</v>
      </c>
      <c r="S108" s="60">
        <v>648177</v>
      </c>
      <c r="T108" s="60">
        <v>1983777</v>
      </c>
      <c r="U108" s="60">
        <f t="shared" si="4"/>
        <v>0</v>
      </c>
      <c r="V108" s="61">
        <v>445200</v>
      </c>
      <c r="W108" s="61">
        <v>216058.99999999994</v>
      </c>
      <c r="X108" s="61">
        <v>661259</v>
      </c>
    </row>
    <row r="109" spans="1:24" s="62" customFormat="1" ht="70" customHeight="1">
      <c r="A109" s="54">
        <v>78</v>
      </c>
      <c r="B109" s="55">
        <v>8</v>
      </c>
      <c r="C109" s="56" t="s">
        <v>141</v>
      </c>
      <c r="D109" s="57">
        <v>11024</v>
      </c>
      <c r="E109" s="56" t="s">
        <v>152</v>
      </c>
      <c r="F109" s="54" t="s">
        <v>199</v>
      </c>
      <c r="G109" s="54">
        <v>2100200136</v>
      </c>
      <c r="H109" s="58" t="s">
        <v>1175</v>
      </c>
      <c r="I109" s="73">
        <v>12397200</v>
      </c>
      <c r="J109" s="73">
        <v>2524763.4542999999</v>
      </c>
      <c r="K109" s="73">
        <f t="shared" si="3"/>
        <v>14921963.454299999</v>
      </c>
      <c r="L109" s="59">
        <v>1431600</v>
      </c>
      <c r="M109" s="59">
        <v>1522342</v>
      </c>
      <c r="N109" s="59">
        <v>2953942</v>
      </c>
      <c r="O109" s="60">
        <v>477200</v>
      </c>
      <c r="P109" s="60">
        <v>507447</v>
      </c>
      <c r="Q109" s="60">
        <v>984647</v>
      </c>
      <c r="R109" s="60">
        <v>1431600</v>
      </c>
      <c r="S109" s="60">
        <v>1522342</v>
      </c>
      <c r="T109" s="60">
        <v>2953942</v>
      </c>
      <c r="U109" s="60">
        <f t="shared" si="4"/>
        <v>0</v>
      </c>
      <c r="V109" s="61">
        <v>477200</v>
      </c>
      <c r="W109" s="61">
        <v>507447</v>
      </c>
      <c r="X109" s="61">
        <v>984647</v>
      </c>
    </row>
    <row r="110" spans="1:24" s="62" customFormat="1" ht="70" customHeight="1">
      <c r="A110" s="54">
        <v>79</v>
      </c>
      <c r="B110" s="55">
        <v>8</v>
      </c>
      <c r="C110" s="56" t="s">
        <v>141</v>
      </c>
      <c r="D110" s="57">
        <v>11017</v>
      </c>
      <c r="E110" s="56" t="s">
        <v>153</v>
      </c>
      <c r="F110" s="54" t="s">
        <v>199</v>
      </c>
      <c r="G110" s="54">
        <v>2100200136</v>
      </c>
      <c r="H110" s="58" t="s">
        <v>1175</v>
      </c>
      <c r="I110" s="73">
        <v>9462000</v>
      </c>
      <c r="J110" s="73">
        <v>1770520.8233999999</v>
      </c>
      <c r="K110" s="73">
        <f t="shared" si="3"/>
        <v>11232520.8234</v>
      </c>
      <c r="L110" s="59">
        <v>1359600</v>
      </c>
      <c r="M110" s="59">
        <v>1032350</v>
      </c>
      <c r="N110" s="59">
        <v>2391950</v>
      </c>
      <c r="O110" s="60">
        <v>453200</v>
      </c>
      <c r="P110" s="60">
        <v>344117</v>
      </c>
      <c r="Q110" s="60">
        <v>797317</v>
      </c>
      <c r="R110" s="60">
        <v>1359600</v>
      </c>
      <c r="S110" s="60">
        <v>1032350</v>
      </c>
      <c r="T110" s="60">
        <v>2391950</v>
      </c>
      <c r="U110" s="60">
        <f t="shared" si="4"/>
        <v>0</v>
      </c>
      <c r="V110" s="61">
        <v>453200</v>
      </c>
      <c r="W110" s="61">
        <v>344117</v>
      </c>
      <c r="X110" s="61">
        <v>797317</v>
      </c>
    </row>
    <row r="111" spans="1:24" s="62" customFormat="1" ht="70" customHeight="1">
      <c r="A111" s="54">
        <v>80</v>
      </c>
      <c r="B111" s="55">
        <v>8</v>
      </c>
      <c r="C111" s="56" t="s">
        <v>141</v>
      </c>
      <c r="D111" s="57">
        <v>11029</v>
      </c>
      <c r="E111" s="56" t="s">
        <v>154</v>
      </c>
      <c r="F111" s="54" t="s">
        <v>199</v>
      </c>
      <c r="G111" s="54">
        <v>2100200136</v>
      </c>
      <c r="H111" s="58" t="s">
        <v>1175</v>
      </c>
      <c r="I111" s="73">
        <v>5667600</v>
      </c>
      <c r="J111" s="73">
        <v>1362007.2648</v>
      </c>
      <c r="K111" s="73">
        <f t="shared" si="3"/>
        <v>7029607.2648</v>
      </c>
      <c r="L111" s="59">
        <v>614400</v>
      </c>
      <c r="M111" s="59">
        <v>664111</v>
      </c>
      <c r="N111" s="59">
        <v>1278511</v>
      </c>
      <c r="O111" s="60">
        <v>204800</v>
      </c>
      <c r="P111" s="60">
        <v>221370</v>
      </c>
      <c r="Q111" s="60">
        <v>426170</v>
      </c>
      <c r="R111" s="60">
        <v>614400</v>
      </c>
      <c r="S111" s="60">
        <v>664111</v>
      </c>
      <c r="T111" s="60">
        <v>1278511</v>
      </c>
      <c r="U111" s="60">
        <f t="shared" si="4"/>
        <v>0</v>
      </c>
      <c r="V111" s="61">
        <v>204800</v>
      </c>
      <c r="W111" s="61">
        <v>221370</v>
      </c>
      <c r="X111" s="61">
        <v>426170</v>
      </c>
    </row>
    <row r="112" spans="1:24" s="62" customFormat="1" ht="70" customHeight="1">
      <c r="A112" s="54">
        <v>81</v>
      </c>
      <c r="B112" s="55">
        <v>8</v>
      </c>
      <c r="C112" s="56" t="s">
        <v>141</v>
      </c>
      <c r="D112" s="57">
        <v>11022</v>
      </c>
      <c r="E112" s="56" t="s">
        <v>155</v>
      </c>
      <c r="F112" s="54" t="s">
        <v>199</v>
      </c>
      <c r="G112" s="54">
        <v>2100200136</v>
      </c>
      <c r="H112" s="58" t="s">
        <v>1175</v>
      </c>
      <c r="I112" s="73">
        <v>8902800</v>
      </c>
      <c r="J112" s="73">
        <v>2242887.6554999999</v>
      </c>
      <c r="K112" s="73">
        <f t="shared" si="3"/>
        <v>11145687.6555</v>
      </c>
      <c r="L112" s="59">
        <v>1236000</v>
      </c>
      <c r="M112" s="59">
        <v>1080221</v>
      </c>
      <c r="N112" s="59">
        <v>2316221</v>
      </c>
      <c r="O112" s="60">
        <v>412000</v>
      </c>
      <c r="P112" s="60">
        <v>360074</v>
      </c>
      <c r="Q112" s="60">
        <v>772074</v>
      </c>
      <c r="R112" s="60">
        <v>1236000</v>
      </c>
      <c r="S112" s="60">
        <v>1080221</v>
      </c>
      <c r="T112" s="60">
        <v>2316221</v>
      </c>
      <c r="U112" s="60">
        <f t="shared" si="4"/>
        <v>0</v>
      </c>
      <c r="V112" s="61">
        <v>412000</v>
      </c>
      <c r="W112" s="61">
        <v>360074</v>
      </c>
      <c r="X112" s="61">
        <v>772074</v>
      </c>
    </row>
    <row r="113" spans="1:24" s="62" customFormat="1" ht="70" customHeight="1">
      <c r="A113" s="54">
        <v>82</v>
      </c>
      <c r="B113" s="55">
        <v>8</v>
      </c>
      <c r="C113" s="56" t="s">
        <v>141</v>
      </c>
      <c r="D113" s="57">
        <v>11021</v>
      </c>
      <c r="E113" s="56" t="s">
        <v>156</v>
      </c>
      <c r="F113" s="54" t="s">
        <v>199</v>
      </c>
      <c r="G113" s="54">
        <v>2100200136</v>
      </c>
      <c r="H113" s="58" t="s">
        <v>1175</v>
      </c>
      <c r="I113" s="73">
        <v>7071600</v>
      </c>
      <c r="J113" s="73">
        <v>1779154.3953000002</v>
      </c>
      <c r="K113" s="73">
        <f t="shared" si="3"/>
        <v>8850754.3953000009</v>
      </c>
      <c r="L113" s="59">
        <v>1504800</v>
      </c>
      <c r="M113" s="59">
        <v>712825</v>
      </c>
      <c r="N113" s="59">
        <v>2217625</v>
      </c>
      <c r="O113" s="60">
        <v>501600</v>
      </c>
      <c r="P113" s="60">
        <v>237608</v>
      </c>
      <c r="Q113" s="60">
        <v>739208</v>
      </c>
      <c r="R113" s="60">
        <v>1504800</v>
      </c>
      <c r="S113" s="60">
        <v>712825</v>
      </c>
      <c r="T113" s="60">
        <v>2217625</v>
      </c>
      <c r="U113" s="60">
        <f t="shared" si="4"/>
        <v>0</v>
      </c>
      <c r="V113" s="61">
        <v>501600</v>
      </c>
      <c r="W113" s="61">
        <v>237608</v>
      </c>
      <c r="X113" s="61">
        <v>739208</v>
      </c>
    </row>
    <row r="114" spans="1:24" s="62" customFormat="1" ht="70" customHeight="1">
      <c r="A114" s="54">
        <v>83</v>
      </c>
      <c r="B114" s="55">
        <v>8</v>
      </c>
      <c r="C114" s="56" t="s">
        <v>141</v>
      </c>
      <c r="D114" s="57">
        <v>11026</v>
      </c>
      <c r="E114" s="56" t="s">
        <v>157</v>
      </c>
      <c r="F114" s="54" t="s">
        <v>199</v>
      </c>
      <c r="G114" s="54">
        <v>2100200136</v>
      </c>
      <c r="H114" s="58" t="s">
        <v>1175</v>
      </c>
      <c r="I114" s="73">
        <v>5263200</v>
      </c>
      <c r="J114" s="73">
        <v>1332949.2449999999</v>
      </c>
      <c r="K114" s="73">
        <f t="shared" si="3"/>
        <v>6596149.2450000001</v>
      </c>
      <c r="L114" s="59">
        <v>700800</v>
      </c>
      <c r="M114" s="59">
        <v>636544</v>
      </c>
      <c r="N114" s="59">
        <v>1337344</v>
      </c>
      <c r="O114" s="60">
        <v>233600</v>
      </c>
      <c r="P114" s="60">
        <v>212181</v>
      </c>
      <c r="Q114" s="60">
        <v>445781</v>
      </c>
      <c r="R114" s="60">
        <v>700800</v>
      </c>
      <c r="S114" s="60">
        <v>636544</v>
      </c>
      <c r="T114" s="60">
        <v>1337344</v>
      </c>
      <c r="U114" s="60">
        <f t="shared" si="4"/>
        <v>0</v>
      </c>
      <c r="V114" s="61">
        <v>233600</v>
      </c>
      <c r="W114" s="61">
        <v>212181</v>
      </c>
      <c r="X114" s="61">
        <v>445781</v>
      </c>
    </row>
    <row r="115" spans="1:24" s="62" customFormat="1" ht="70" customHeight="1">
      <c r="A115" s="54">
        <v>84</v>
      </c>
      <c r="B115" s="55">
        <v>8</v>
      </c>
      <c r="C115" s="56" t="s">
        <v>141</v>
      </c>
      <c r="D115" s="57">
        <v>11014</v>
      </c>
      <c r="E115" s="56" t="s">
        <v>158</v>
      </c>
      <c r="F115" s="54" t="s">
        <v>199</v>
      </c>
      <c r="G115" s="54">
        <v>2100200136</v>
      </c>
      <c r="H115" s="58" t="s">
        <v>1175</v>
      </c>
      <c r="I115" s="73">
        <v>9456000</v>
      </c>
      <c r="J115" s="73">
        <v>2344737.6194999996</v>
      </c>
      <c r="K115" s="73">
        <f t="shared" si="3"/>
        <v>11800737.6195</v>
      </c>
      <c r="L115" s="59">
        <v>1963200</v>
      </c>
      <c r="M115" s="59">
        <v>1010899</v>
      </c>
      <c r="N115" s="59">
        <v>2974099</v>
      </c>
      <c r="O115" s="60">
        <v>654400</v>
      </c>
      <c r="P115" s="60">
        <v>336966</v>
      </c>
      <c r="Q115" s="60">
        <v>991366</v>
      </c>
      <c r="R115" s="60">
        <v>1963200</v>
      </c>
      <c r="S115" s="60">
        <v>1010899</v>
      </c>
      <c r="T115" s="60">
        <v>2974099</v>
      </c>
      <c r="U115" s="60">
        <f t="shared" si="4"/>
        <v>0</v>
      </c>
      <c r="V115" s="61">
        <v>654400</v>
      </c>
      <c r="W115" s="61">
        <v>336966</v>
      </c>
      <c r="X115" s="61">
        <v>991366</v>
      </c>
    </row>
    <row r="116" spans="1:24" s="62" customFormat="1" ht="70" customHeight="1">
      <c r="A116" s="54">
        <v>85</v>
      </c>
      <c r="B116" s="55">
        <v>8</v>
      </c>
      <c r="C116" s="56" t="s">
        <v>141</v>
      </c>
      <c r="D116" s="57">
        <v>11027</v>
      </c>
      <c r="E116" s="56" t="s">
        <v>159</v>
      </c>
      <c r="F116" s="54" t="s">
        <v>199</v>
      </c>
      <c r="G116" s="54">
        <v>2100200136</v>
      </c>
      <c r="H116" s="58" t="s">
        <v>1175</v>
      </c>
      <c r="I116" s="73">
        <v>5182800</v>
      </c>
      <c r="J116" s="73">
        <v>1398719.2082999998</v>
      </c>
      <c r="K116" s="73">
        <f t="shared" si="3"/>
        <v>6581519.2083000001</v>
      </c>
      <c r="L116" s="59">
        <v>715200</v>
      </c>
      <c r="M116" s="59">
        <v>705431</v>
      </c>
      <c r="N116" s="59">
        <v>1420631</v>
      </c>
      <c r="O116" s="60">
        <v>238400</v>
      </c>
      <c r="P116" s="60">
        <v>235144</v>
      </c>
      <c r="Q116" s="60">
        <v>473544</v>
      </c>
      <c r="R116" s="60">
        <v>715200</v>
      </c>
      <c r="S116" s="60">
        <v>705431</v>
      </c>
      <c r="T116" s="60">
        <v>1420631</v>
      </c>
      <c r="U116" s="60">
        <f t="shared" si="4"/>
        <v>0</v>
      </c>
      <c r="V116" s="61">
        <v>238400</v>
      </c>
      <c r="W116" s="61">
        <v>235144</v>
      </c>
      <c r="X116" s="61">
        <v>473544</v>
      </c>
    </row>
    <row r="117" spans="1:24" s="62" customFormat="1" ht="70" customHeight="1">
      <c r="A117" s="54">
        <v>86</v>
      </c>
      <c r="B117" s="55">
        <v>8</v>
      </c>
      <c r="C117" s="56" t="s">
        <v>141</v>
      </c>
      <c r="D117" s="57">
        <v>25058</v>
      </c>
      <c r="E117" s="56" t="s">
        <v>160</v>
      </c>
      <c r="F117" s="54" t="s">
        <v>199</v>
      </c>
      <c r="G117" s="54">
        <v>2100200136</v>
      </c>
      <c r="H117" s="58" t="s">
        <v>1175</v>
      </c>
      <c r="I117" s="73">
        <v>4513200</v>
      </c>
      <c r="J117" s="73">
        <v>908035.43430000008</v>
      </c>
      <c r="K117" s="73">
        <f t="shared" si="3"/>
        <v>5421235.4342999998</v>
      </c>
      <c r="L117" s="59">
        <v>705600</v>
      </c>
      <c r="M117" s="59">
        <v>452389</v>
      </c>
      <c r="N117" s="59">
        <v>1157989</v>
      </c>
      <c r="O117" s="60">
        <v>235200</v>
      </c>
      <c r="P117" s="60">
        <v>150796</v>
      </c>
      <c r="Q117" s="60">
        <v>385996</v>
      </c>
      <c r="R117" s="60">
        <v>705600</v>
      </c>
      <c r="S117" s="60">
        <v>452389</v>
      </c>
      <c r="T117" s="60">
        <v>1157989</v>
      </c>
      <c r="U117" s="60">
        <f t="shared" si="4"/>
        <v>0</v>
      </c>
      <c r="V117" s="61">
        <v>235200</v>
      </c>
      <c r="W117" s="61">
        <v>150796</v>
      </c>
      <c r="X117" s="61">
        <v>385996</v>
      </c>
    </row>
    <row r="118" spans="1:24" s="62" customFormat="1" ht="70" customHeight="1">
      <c r="A118" s="54">
        <v>87</v>
      </c>
      <c r="B118" s="55">
        <v>8</v>
      </c>
      <c r="C118" s="56" t="s">
        <v>141</v>
      </c>
      <c r="D118" s="57">
        <v>25059</v>
      </c>
      <c r="E118" s="56" t="s">
        <v>161</v>
      </c>
      <c r="F118" s="54" t="s">
        <v>199</v>
      </c>
      <c r="G118" s="54">
        <v>2100200136</v>
      </c>
      <c r="H118" s="58" t="s">
        <v>1175</v>
      </c>
      <c r="I118" s="73">
        <v>4090800</v>
      </c>
      <c r="J118" s="73">
        <v>864729.09179999994</v>
      </c>
      <c r="K118" s="73">
        <f t="shared" si="3"/>
        <v>4955529.0917999996</v>
      </c>
      <c r="L118" s="59">
        <v>668400</v>
      </c>
      <c r="M118" s="59">
        <v>465317</v>
      </c>
      <c r="N118" s="59">
        <v>1133717</v>
      </c>
      <c r="O118" s="60">
        <v>222800</v>
      </c>
      <c r="P118" s="60">
        <v>155106</v>
      </c>
      <c r="Q118" s="60">
        <v>377906</v>
      </c>
      <c r="R118" s="60">
        <v>668400</v>
      </c>
      <c r="S118" s="60">
        <v>465317</v>
      </c>
      <c r="T118" s="60">
        <v>1133717</v>
      </c>
      <c r="U118" s="60">
        <f t="shared" si="4"/>
        <v>0</v>
      </c>
      <c r="V118" s="61">
        <v>222800</v>
      </c>
      <c r="W118" s="61">
        <v>155106</v>
      </c>
      <c r="X118" s="61">
        <v>377906</v>
      </c>
    </row>
    <row r="119" spans="1:24" s="62" customFormat="1" ht="70" customHeight="1">
      <c r="A119" s="54">
        <v>88</v>
      </c>
      <c r="B119" s="55">
        <v>8</v>
      </c>
      <c r="C119" s="56" t="s">
        <v>141</v>
      </c>
      <c r="D119" s="57">
        <v>11016</v>
      </c>
      <c r="E119" s="56" t="s">
        <v>162</v>
      </c>
      <c r="F119" s="54" t="s">
        <v>199</v>
      </c>
      <c r="G119" s="54">
        <v>2100200136</v>
      </c>
      <c r="H119" s="58" t="s">
        <v>1175</v>
      </c>
      <c r="I119" s="73">
        <v>2256000</v>
      </c>
      <c r="J119" s="73">
        <v>644075.8544999999</v>
      </c>
      <c r="K119" s="73">
        <f t="shared" si="3"/>
        <v>2900075.8544999999</v>
      </c>
      <c r="L119" s="59">
        <v>141600</v>
      </c>
      <c r="M119" s="59">
        <v>287490</v>
      </c>
      <c r="N119" s="59">
        <v>429090</v>
      </c>
      <c r="O119" s="60">
        <v>47200</v>
      </c>
      <c r="P119" s="60">
        <v>95830</v>
      </c>
      <c r="Q119" s="60">
        <v>143030</v>
      </c>
      <c r="R119" s="60">
        <v>141600</v>
      </c>
      <c r="S119" s="60">
        <v>287490</v>
      </c>
      <c r="T119" s="60">
        <v>429090</v>
      </c>
      <c r="U119" s="60">
        <f t="shared" si="4"/>
        <v>0</v>
      </c>
      <c r="V119" s="61">
        <v>47200</v>
      </c>
      <c r="W119" s="61">
        <v>95829.999999999985</v>
      </c>
      <c r="X119" s="61">
        <v>143030</v>
      </c>
    </row>
  </sheetData>
  <mergeCells count="17">
    <mergeCell ref="G30:G31"/>
    <mergeCell ref="H30:H31"/>
    <mergeCell ref="A30:A31"/>
    <mergeCell ref="B30:B31"/>
    <mergeCell ref="C30:C31"/>
    <mergeCell ref="D30:D31"/>
    <mergeCell ref="E30:E31"/>
    <mergeCell ref="F30:F31"/>
    <mergeCell ref="I28:K28"/>
    <mergeCell ref="L28:N28"/>
    <mergeCell ref="O28:Q28"/>
    <mergeCell ref="V28:X28"/>
    <mergeCell ref="A1:Q1"/>
    <mergeCell ref="I27:K27"/>
    <mergeCell ref="L27:N27"/>
    <mergeCell ref="O27:Q27"/>
    <mergeCell ref="V27:X27"/>
  </mergeCells>
  <conditionalFormatting sqref="O32:U119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12D0C-E159-4F33-AD40-CA4D91F7DA3E}">
  <sheetPr>
    <tabColor rgb="FFFFC000"/>
  </sheetPr>
  <dimension ref="A1:AJ96"/>
  <sheetViews>
    <sheetView zoomScale="80" zoomScaleNormal="8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J8" sqref="J8"/>
    </sheetView>
  </sheetViews>
  <sheetFormatPr defaultRowHeight="15"/>
  <cols>
    <col min="1" max="1" width="6.54296875" style="214" bestFit="1" customWidth="1"/>
    <col min="2" max="2" width="4.81640625" style="214" bestFit="1" customWidth="1"/>
    <col min="3" max="3" width="12.453125" style="214" bestFit="1" customWidth="1"/>
    <col min="4" max="4" width="17.36328125" style="214" bestFit="1" customWidth="1"/>
    <col min="5" max="5" width="33.54296875" style="214" bestFit="1" customWidth="1"/>
    <col min="6" max="6" width="12.7265625" style="214" hidden="1" customWidth="1"/>
    <col min="7" max="7" width="14.453125" style="221" hidden="1" customWidth="1"/>
    <col min="8" max="8" width="39.36328125" style="221" hidden="1" customWidth="1"/>
    <col min="9" max="9" width="16.81640625" style="222" bestFit="1" customWidth="1"/>
    <col min="10" max="10" width="22.7265625" style="222" bestFit="1" customWidth="1"/>
    <col min="11" max="11" width="19" style="222" bestFit="1" customWidth="1"/>
    <col min="12" max="12" width="17.08984375" style="222" customWidth="1"/>
    <col min="13" max="14" width="20.36328125" style="222" bestFit="1" customWidth="1"/>
    <col min="15" max="16" width="18.453125" style="185" customWidth="1"/>
    <col min="17" max="17" width="22.81640625" style="185" customWidth="1"/>
    <col min="18" max="18" width="16.453125" style="185" bestFit="1" customWidth="1"/>
    <col min="19" max="19" width="18.7265625" style="185" bestFit="1" customWidth="1"/>
    <col min="20" max="20" width="19.90625" style="185" customWidth="1"/>
    <col min="21" max="21" width="24.453125" style="185" customWidth="1"/>
    <col min="22" max="23" width="23.81640625" style="185" bestFit="1" customWidth="1"/>
    <col min="24" max="24" width="23.7265625" style="185" bestFit="1" customWidth="1"/>
    <col min="25" max="25" width="18.54296875" style="185" customWidth="1"/>
    <col min="26" max="26" width="20.90625" style="185" bestFit="1" customWidth="1"/>
    <col min="27" max="27" width="17.453125" style="185" customWidth="1"/>
    <col min="28" max="28" width="18.54296875" style="185" bestFit="1" customWidth="1"/>
    <col min="29" max="29" width="17.36328125" style="185" customWidth="1"/>
    <col min="30" max="30" width="17.90625" style="185" customWidth="1"/>
    <col min="31" max="33" width="16.453125" style="237" bestFit="1" customWidth="1"/>
    <col min="34" max="34" width="16.453125" style="252" bestFit="1" customWidth="1"/>
    <col min="35" max="35" width="17.54296875" style="252" bestFit="1" customWidth="1"/>
    <col min="36" max="36" width="17.7265625" style="252" bestFit="1" customWidth="1"/>
    <col min="37" max="16384" width="8.7265625" style="185"/>
  </cols>
  <sheetData>
    <row r="1" spans="1:36" ht="15.5" customHeight="1" thickBot="1">
      <c r="A1" s="180"/>
      <c r="C1" s="181"/>
      <c r="D1" s="181"/>
      <c r="E1" s="181"/>
      <c r="F1" s="181"/>
      <c r="G1" s="181"/>
      <c r="H1" s="181"/>
      <c r="I1" s="299" t="s">
        <v>2085</v>
      </c>
      <c r="J1" s="300"/>
      <c r="K1" s="301"/>
      <c r="L1" s="299" t="s">
        <v>2086</v>
      </c>
      <c r="M1" s="300"/>
      <c r="N1" s="300"/>
      <c r="O1" s="305" t="s">
        <v>2137</v>
      </c>
      <c r="P1" s="305"/>
      <c r="Q1" s="305"/>
      <c r="R1" s="305"/>
      <c r="S1" s="305"/>
      <c r="T1" s="305"/>
      <c r="U1" s="298" t="s">
        <v>2199</v>
      </c>
      <c r="V1" s="298"/>
      <c r="W1" s="298"/>
      <c r="X1" s="298"/>
      <c r="Y1" s="293" t="s">
        <v>2203</v>
      </c>
      <c r="Z1" s="294"/>
      <c r="AA1" s="294"/>
      <c r="AB1" s="294"/>
      <c r="AC1" s="294"/>
      <c r="AD1" s="294"/>
      <c r="AE1" s="297" t="s">
        <v>2209</v>
      </c>
      <c r="AF1" s="297"/>
      <c r="AG1" s="297"/>
      <c r="AH1" s="291" t="s">
        <v>2210</v>
      </c>
      <c r="AI1" s="291"/>
      <c r="AJ1" s="291"/>
    </row>
    <row r="2" spans="1:36">
      <c r="A2" s="182"/>
      <c r="B2" s="215" t="s">
        <v>1176</v>
      </c>
      <c r="C2" s="183"/>
      <c r="D2" s="183">
        <v>1</v>
      </c>
      <c r="E2" s="183"/>
      <c r="F2" s="183"/>
      <c r="G2" s="184"/>
      <c r="H2" s="184"/>
      <c r="I2" s="302" t="s">
        <v>2078</v>
      </c>
      <c r="J2" s="303"/>
      <c r="K2" s="303"/>
      <c r="L2" s="304" t="s">
        <v>1145</v>
      </c>
      <c r="M2" s="304"/>
      <c r="N2" s="304"/>
      <c r="O2" s="305"/>
      <c r="P2" s="305"/>
      <c r="Q2" s="305"/>
      <c r="R2" s="305"/>
      <c r="S2" s="305"/>
      <c r="T2" s="305"/>
      <c r="U2" s="298" t="s">
        <v>2201</v>
      </c>
      <c r="V2" s="298"/>
      <c r="W2" s="298"/>
      <c r="X2" s="298"/>
      <c r="Y2" s="295"/>
      <c r="Z2" s="296"/>
      <c r="AA2" s="296"/>
      <c r="AB2" s="296"/>
      <c r="AC2" s="296"/>
      <c r="AD2" s="296"/>
      <c r="AE2" s="297"/>
      <c r="AF2" s="297"/>
      <c r="AG2" s="297"/>
      <c r="AH2" s="291"/>
      <c r="AI2" s="291"/>
      <c r="AJ2" s="291"/>
    </row>
    <row r="3" spans="1:36" ht="15.5" thickBot="1">
      <c r="A3" s="182"/>
      <c r="B3" s="215" t="s">
        <v>1176</v>
      </c>
      <c r="C3" s="183"/>
      <c r="D3" s="183">
        <v>2</v>
      </c>
      <c r="E3" s="183"/>
      <c r="F3" s="183"/>
      <c r="G3" s="186"/>
      <c r="H3" s="186"/>
      <c r="I3" s="187">
        <f t="shared" ref="I3:N3" si="0">SUM(I6:I93)</f>
        <v>778357200</v>
      </c>
      <c r="J3" s="188">
        <f t="shared" si="0"/>
        <v>609068576.56612015</v>
      </c>
      <c r="K3" s="188">
        <f t="shared" si="0"/>
        <v>1387425776.5661199</v>
      </c>
      <c r="L3" s="188">
        <f t="shared" si="0"/>
        <v>97089000</v>
      </c>
      <c r="M3" s="188">
        <f t="shared" si="0"/>
        <v>135840248</v>
      </c>
      <c r="N3" s="188">
        <f t="shared" si="0"/>
        <v>232929248</v>
      </c>
      <c r="O3" s="205">
        <f t="shared" ref="O3:U3" si="1">SUM(O6:O93)</f>
        <v>97089000</v>
      </c>
      <c r="P3" s="205">
        <f t="shared" si="1"/>
        <v>5100400</v>
      </c>
      <c r="Q3" s="205">
        <f t="shared" si="1"/>
        <v>91988600</v>
      </c>
      <c r="R3" s="205">
        <f t="shared" si="1"/>
        <v>684422800</v>
      </c>
      <c r="S3" s="205">
        <f t="shared" si="1"/>
        <v>609068576.56612015</v>
      </c>
      <c r="T3" s="205">
        <f t="shared" si="1"/>
        <v>1385479976.5661199</v>
      </c>
      <c r="U3" s="223">
        <f t="shared" si="1"/>
        <v>91988600</v>
      </c>
      <c r="V3" s="224">
        <v>71603377.934468597</v>
      </c>
      <c r="W3" s="224">
        <v>63719922.065531403</v>
      </c>
      <c r="X3" s="223">
        <f>SUM(X6:X93)</f>
        <v>227311900</v>
      </c>
      <c r="Y3" s="229">
        <f t="shared" ref="Y3:AA3" si="2">SUM(Y6:Y93)</f>
        <v>0</v>
      </c>
      <c r="Z3" s="229">
        <f t="shared" si="2"/>
        <v>-516948.00000001135</v>
      </c>
      <c r="AA3" s="229">
        <f t="shared" si="2"/>
        <v>-5617348.0000000121</v>
      </c>
      <c r="AB3" s="235"/>
      <c r="AC3" s="236" t="s">
        <v>2206</v>
      </c>
      <c r="AD3" s="236" t="s">
        <v>2207</v>
      </c>
      <c r="AE3" s="242">
        <f t="shared" ref="AE3:AJ3" si="3">SUM(AE6:AE93)</f>
        <v>32069800</v>
      </c>
      <c r="AF3" s="242">
        <f t="shared" si="3"/>
        <v>45573280</v>
      </c>
      <c r="AG3" s="242">
        <f t="shared" si="3"/>
        <v>77643080</v>
      </c>
      <c r="AH3" s="242">
        <f t="shared" si="3"/>
        <v>59918800</v>
      </c>
      <c r="AI3" s="242">
        <f t="shared" si="3"/>
        <v>89750020</v>
      </c>
      <c r="AJ3" s="242">
        <f t="shared" si="3"/>
        <v>149668820</v>
      </c>
    </row>
    <row r="4" spans="1:36" ht="48" customHeight="1">
      <c r="A4" s="308" t="s">
        <v>3</v>
      </c>
      <c r="B4" s="306" t="s">
        <v>1</v>
      </c>
      <c r="C4" s="306" t="s">
        <v>4</v>
      </c>
      <c r="D4" s="306" t="s">
        <v>5</v>
      </c>
      <c r="E4" s="306" t="s">
        <v>5</v>
      </c>
      <c r="F4" s="306" t="s">
        <v>1147</v>
      </c>
      <c r="G4" s="306" t="s">
        <v>1148</v>
      </c>
      <c r="H4" s="306" t="s">
        <v>1106</v>
      </c>
      <c r="I4" s="189" t="s">
        <v>2079</v>
      </c>
      <c r="J4" s="189" t="s">
        <v>2080</v>
      </c>
      <c r="K4" s="189" t="s">
        <v>2081</v>
      </c>
      <c r="L4" s="198" t="s">
        <v>1149</v>
      </c>
      <c r="M4" s="198" t="s">
        <v>7</v>
      </c>
      <c r="N4" s="198" t="s">
        <v>1150</v>
      </c>
      <c r="O4" s="206" t="s">
        <v>2138</v>
      </c>
      <c r="P4" s="206" t="s">
        <v>2139</v>
      </c>
      <c r="Q4" s="206" t="s">
        <v>2196</v>
      </c>
      <c r="R4" s="207" t="s">
        <v>2197</v>
      </c>
      <c r="S4" s="207" t="s">
        <v>2080</v>
      </c>
      <c r="T4" s="208" t="s">
        <v>2081</v>
      </c>
      <c r="U4" s="225" t="s">
        <v>2202</v>
      </c>
      <c r="V4" s="225" t="s">
        <v>2200</v>
      </c>
      <c r="W4" s="225" t="s">
        <v>2080</v>
      </c>
      <c r="X4" s="225" t="s">
        <v>2081</v>
      </c>
      <c r="Y4" s="230" t="s">
        <v>2202</v>
      </c>
      <c r="Z4" s="230" t="s">
        <v>7</v>
      </c>
      <c r="AA4" s="234" t="s">
        <v>1150</v>
      </c>
      <c r="AB4" s="230" t="s">
        <v>2208</v>
      </c>
      <c r="AC4" s="292" t="s">
        <v>2205</v>
      </c>
      <c r="AD4" s="292"/>
      <c r="AE4" s="245" t="s">
        <v>1149</v>
      </c>
      <c r="AF4" s="246" t="s">
        <v>7</v>
      </c>
      <c r="AG4" s="245" t="s">
        <v>2082</v>
      </c>
      <c r="AH4" s="250" t="s">
        <v>1149</v>
      </c>
      <c r="AI4" s="251" t="s">
        <v>7</v>
      </c>
      <c r="AJ4" s="250" t="s">
        <v>2082</v>
      </c>
    </row>
    <row r="5" spans="1:36" s="204" customFormat="1">
      <c r="A5" s="309"/>
      <c r="B5" s="307"/>
      <c r="C5" s="307"/>
      <c r="D5" s="307"/>
      <c r="E5" s="307"/>
      <c r="F5" s="307"/>
      <c r="G5" s="307"/>
      <c r="H5" s="307"/>
      <c r="I5" s="190" t="s">
        <v>190</v>
      </c>
      <c r="J5" s="190" t="s">
        <v>191</v>
      </c>
      <c r="K5" s="190" t="s">
        <v>1151</v>
      </c>
      <c r="L5" s="190" t="s">
        <v>192</v>
      </c>
      <c r="M5" s="190" t="s">
        <v>2198</v>
      </c>
      <c r="N5" s="190" t="s">
        <v>2213</v>
      </c>
      <c r="O5" s="211" t="s">
        <v>2214</v>
      </c>
      <c r="P5" s="212" t="s">
        <v>2215</v>
      </c>
      <c r="Q5" s="212" t="s">
        <v>2216</v>
      </c>
      <c r="R5" s="212" t="s">
        <v>2217</v>
      </c>
      <c r="S5" s="212" t="s">
        <v>2218</v>
      </c>
      <c r="T5" s="313" t="s">
        <v>2219</v>
      </c>
      <c r="U5" s="226" t="s">
        <v>2220</v>
      </c>
      <c r="V5" s="314" t="s">
        <v>2221</v>
      </c>
      <c r="W5" s="314" t="s">
        <v>2222</v>
      </c>
      <c r="X5" s="226" t="s">
        <v>2223</v>
      </c>
      <c r="Y5" s="210" t="s">
        <v>1156</v>
      </c>
      <c r="Z5" s="243" t="s">
        <v>2224</v>
      </c>
      <c r="AA5" s="210" t="s">
        <v>2225</v>
      </c>
      <c r="AB5" s="243" t="s">
        <v>2226</v>
      </c>
      <c r="AC5" s="315" t="s">
        <v>2227</v>
      </c>
      <c r="AD5" s="244" t="s">
        <v>2228</v>
      </c>
      <c r="AE5" s="247" t="s">
        <v>2229</v>
      </c>
      <c r="AF5" s="247" t="s">
        <v>2230</v>
      </c>
      <c r="AG5" s="247" t="s">
        <v>2231</v>
      </c>
      <c r="AH5" s="247" t="s">
        <v>2232</v>
      </c>
      <c r="AI5" s="316" t="s">
        <v>2233</v>
      </c>
      <c r="AJ5" s="247" t="s">
        <v>2234</v>
      </c>
    </row>
    <row r="6" spans="1:36" s="218" customFormat="1">
      <c r="A6" s="191">
        <v>1</v>
      </c>
      <c r="B6" s="192">
        <v>8</v>
      </c>
      <c r="C6" s="193" t="s">
        <v>68</v>
      </c>
      <c r="D6" s="194">
        <v>10711</v>
      </c>
      <c r="E6" s="193" t="s">
        <v>69</v>
      </c>
      <c r="F6" s="191" t="s">
        <v>1159</v>
      </c>
      <c r="G6" s="191">
        <v>2100200151</v>
      </c>
      <c r="H6" s="195" t="s">
        <v>1160</v>
      </c>
      <c r="I6" s="196">
        <v>2775600</v>
      </c>
      <c r="J6" s="196">
        <v>43128519.486415006</v>
      </c>
      <c r="K6" s="196">
        <f t="shared" ref="K6:K69" si="4">I6+J6</f>
        <v>45904119.486415006</v>
      </c>
      <c r="L6" s="199">
        <v>2670000</v>
      </c>
      <c r="M6" s="199">
        <v>4544886</v>
      </c>
      <c r="N6" s="199">
        <v>7214886</v>
      </c>
      <c r="O6" s="216">
        <v>2670000</v>
      </c>
      <c r="P6" s="216"/>
      <c r="Q6" s="216">
        <f>O6-P6</f>
        <v>2670000</v>
      </c>
      <c r="R6" s="217">
        <v>0</v>
      </c>
      <c r="S6" s="217">
        <f>J6</f>
        <v>43128519.486415006</v>
      </c>
      <c r="T6" s="217">
        <f>Q6+R6+S6</f>
        <v>45798519.486415006</v>
      </c>
      <c r="U6" s="227">
        <f>Q6</f>
        <v>2670000</v>
      </c>
      <c r="V6" s="228">
        <f>R6/$R$3*$V$3</f>
        <v>0</v>
      </c>
      <c r="W6" s="228">
        <f>S6/$S$3*$W$3</f>
        <v>4512046.7648650389</v>
      </c>
      <c r="X6" s="228">
        <f>U6+V6+W6</f>
        <v>7182046.7648650389</v>
      </c>
      <c r="Y6" s="231">
        <f>U6-L6</f>
        <v>0</v>
      </c>
      <c r="Z6" s="232">
        <f>(V6+W6)-M6</f>
        <v>-32839.235134961084</v>
      </c>
      <c r="AA6" s="232">
        <f>X6-N6</f>
        <v>-32839.235134961084</v>
      </c>
      <c r="AB6" s="241">
        <f>Z6/M6</f>
        <v>-7.2255354996717371E-3</v>
      </c>
      <c r="AC6" s="233"/>
      <c r="AD6" s="233">
        <f>W6/S6</f>
        <v>0.10461863329869885</v>
      </c>
      <c r="AE6" s="248">
        <v>890000</v>
      </c>
      <c r="AF6" s="248">
        <v>1514961.9999999998</v>
      </c>
      <c r="AG6" s="248">
        <v>2404962</v>
      </c>
      <c r="AH6" s="249">
        <f>U6-AE6</f>
        <v>1780000</v>
      </c>
      <c r="AI6" s="249">
        <f>ROUND((V6+W6)-AF6,0)</f>
        <v>2997085</v>
      </c>
      <c r="AJ6" s="249">
        <f>AH6+AI6</f>
        <v>4777085</v>
      </c>
    </row>
    <row r="7" spans="1:36" s="218" customFormat="1">
      <c r="A7" s="191">
        <v>2</v>
      </c>
      <c r="B7" s="192">
        <v>8</v>
      </c>
      <c r="C7" s="193" t="s">
        <v>68</v>
      </c>
      <c r="D7" s="194">
        <v>11451</v>
      </c>
      <c r="E7" s="193" t="s">
        <v>70</v>
      </c>
      <c r="F7" s="191" t="s">
        <v>199</v>
      </c>
      <c r="G7" s="191">
        <v>2100200150</v>
      </c>
      <c r="H7" s="195" t="s">
        <v>1161</v>
      </c>
      <c r="I7" s="196">
        <v>15094800</v>
      </c>
      <c r="J7" s="196">
        <v>3878250.8501999993</v>
      </c>
      <c r="K7" s="196">
        <f t="shared" si="4"/>
        <v>18973050.850199997</v>
      </c>
      <c r="L7" s="199">
        <v>2348400</v>
      </c>
      <c r="M7" s="199">
        <v>1773607</v>
      </c>
      <c r="N7" s="199">
        <v>4122007</v>
      </c>
      <c r="O7" s="216">
        <v>2348400</v>
      </c>
      <c r="P7" s="216"/>
      <c r="Q7" s="216">
        <f t="shared" ref="Q7:Q70" si="5">O7-P7</f>
        <v>2348400</v>
      </c>
      <c r="R7" s="217">
        <f t="shared" ref="R7:R70" si="6">I7-Q7</f>
        <v>12746400</v>
      </c>
      <c r="S7" s="217">
        <f t="shared" ref="S7:S70" si="7">J7</f>
        <v>3878250.8501999993</v>
      </c>
      <c r="T7" s="217">
        <f t="shared" ref="T7:T70" si="8">Q7+R7+S7</f>
        <v>18973050.850199997</v>
      </c>
      <c r="U7" s="227">
        <f t="shared" ref="U7:U70" si="9">Q7</f>
        <v>2348400</v>
      </c>
      <c r="V7" s="228">
        <f t="shared" ref="V7:V70" si="10">R7/$R$3*$V$3</f>
        <v>1333510.947478533</v>
      </c>
      <c r="W7" s="228">
        <f t="shared" ref="W7:W70" si="11">S7/$S$3*$W$3</f>
        <v>405737.30353744072</v>
      </c>
      <c r="X7" s="228">
        <f t="shared" ref="X7:X70" si="12">U7+V7+W7</f>
        <v>4087648.2510159733</v>
      </c>
      <c r="Y7" s="231">
        <f t="shared" ref="Y7:Y25" si="13">U7-L7</f>
        <v>0</v>
      </c>
      <c r="Z7" s="232">
        <f t="shared" ref="Z7:Z70" si="14">(V7+W7)-M7</f>
        <v>-34358.748984026257</v>
      </c>
      <c r="AA7" s="232">
        <f t="shared" ref="AA7:AA70" si="15">X7-N7</f>
        <v>-34358.748984026723</v>
      </c>
      <c r="AB7" s="241">
        <f t="shared" ref="AB7:AB70" si="16">Z7/M7</f>
        <v>-1.9372244800582236E-2</v>
      </c>
      <c r="AC7" s="233">
        <f t="shared" ref="AC7:AC70" si="17">V7/R7</f>
        <v>0.10461863329869869</v>
      </c>
      <c r="AD7" s="233">
        <f t="shared" ref="AD7:AD70" si="18">W7/S7</f>
        <v>0.10461863329869883</v>
      </c>
      <c r="AE7" s="248">
        <v>782800</v>
      </c>
      <c r="AF7" s="248">
        <v>591202</v>
      </c>
      <c r="AG7" s="248">
        <v>1374002</v>
      </c>
      <c r="AH7" s="249">
        <f t="shared" ref="AH7:AH70" si="19">U7-AE7</f>
        <v>1565600</v>
      </c>
      <c r="AI7" s="249">
        <f>ROUND((V7+W7)-AF7,0)+4</f>
        <v>1148050</v>
      </c>
      <c r="AJ7" s="249">
        <f t="shared" ref="AJ7:AJ70" si="20">AH7+AI7</f>
        <v>2713650</v>
      </c>
    </row>
    <row r="8" spans="1:36" s="218" customFormat="1">
      <c r="A8" s="191">
        <v>3</v>
      </c>
      <c r="B8" s="192">
        <v>8</v>
      </c>
      <c r="C8" s="193" t="s">
        <v>68</v>
      </c>
      <c r="D8" s="194">
        <v>11110</v>
      </c>
      <c r="E8" s="193" t="s">
        <v>71</v>
      </c>
      <c r="F8" s="191" t="s">
        <v>199</v>
      </c>
      <c r="G8" s="191">
        <v>2100200150</v>
      </c>
      <c r="H8" s="195" t="s">
        <v>1161</v>
      </c>
      <c r="I8" s="196">
        <v>12656400</v>
      </c>
      <c r="J8" s="196">
        <v>2950069.6595999999</v>
      </c>
      <c r="K8" s="196">
        <f t="shared" si="4"/>
        <v>15606469.659600001</v>
      </c>
      <c r="L8" s="199">
        <v>1837200</v>
      </c>
      <c r="M8" s="199">
        <v>1406439</v>
      </c>
      <c r="N8" s="199">
        <v>3243639</v>
      </c>
      <c r="O8" s="216">
        <v>1837200</v>
      </c>
      <c r="P8" s="216"/>
      <c r="Q8" s="216">
        <f t="shared" si="5"/>
        <v>1837200</v>
      </c>
      <c r="R8" s="217">
        <f t="shared" si="6"/>
        <v>10819200</v>
      </c>
      <c r="S8" s="217">
        <f t="shared" si="7"/>
        <v>2950069.6595999999</v>
      </c>
      <c r="T8" s="217">
        <f t="shared" si="8"/>
        <v>15606469.659600001</v>
      </c>
      <c r="U8" s="227">
        <f t="shared" si="9"/>
        <v>1837200</v>
      </c>
      <c r="V8" s="228">
        <f t="shared" si="10"/>
        <v>1131889.9173852811</v>
      </c>
      <c r="W8" s="228">
        <f t="shared" si="11"/>
        <v>308632.25592330971</v>
      </c>
      <c r="X8" s="228">
        <f t="shared" si="12"/>
        <v>3277722.1733085909</v>
      </c>
      <c r="Y8" s="231">
        <f t="shared" si="13"/>
        <v>0</v>
      </c>
      <c r="Z8" s="232">
        <f t="shared" si="14"/>
        <v>34083.173308590893</v>
      </c>
      <c r="AA8" s="232">
        <f t="shared" si="15"/>
        <v>34083.173308590893</v>
      </c>
      <c r="AB8" s="240">
        <f t="shared" si="16"/>
        <v>2.4233666236922392E-2</v>
      </c>
      <c r="AC8" s="233">
        <f t="shared" si="17"/>
        <v>0.10461863329869871</v>
      </c>
      <c r="AD8" s="233">
        <f t="shared" si="18"/>
        <v>0.10461863329869885</v>
      </c>
      <c r="AE8" s="248">
        <v>612400</v>
      </c>
      <c r="AF8" s="248">
        <v>468812.99999999988</v>
      </c>
      <c r="AG8" s="248">
        <v>1081213</v>
      </c>
      <c r="AH8" s="249">
        <f t="shared" si="19"/>
        <v>1224800</v>
      </c>
      <c r="AI8" s="249">
        <f t="shared" ref="AI8:AI70" si="21">ROUND((V8+W8)-AF8,0)</f>
        <v>971709</v>
      </c>
      <c r="AJ8" s="249">
        <f t="shared" si="20"/>
        <v>2196509</v>
      </c>
    </row>
    <row r="9" spans="1:36" s="218" customFormat="1">
      <c r="A9" s="191">
        <v>4</v>
      </c>
      <c r="B9" s="192">
        <v>8</v>
      </c>
      <c r="C9" s="193" t="s">
        <v>68</v>
      </c>
      <c r="D9" s="194">
        <v>11105</v>
      </c>
      <c r="E9" s="193" t="s">
        <v>72</v>
      </c>
      <c r="F9" s="191" t="s">
        <v>199</v>
      </c>
      <c r="G9" s="191">
        <v>2100200150</v>
      </c>
      <c r="H9" s="195" t="s">
        <v>1161</v>
      </c>
      <c r="I9" s="196">
        <v>7149600</v>
      </c>
      <c r="J9" s="196">
        <v>1861632.1262999997</v>
      </c>
      <c r="K9" s="196">
        <f t="shared" si="4"/>
        <v>9011232.1262999997</v>
      </c>
      <c r="L9" s="199">
        <v>1898400</v>
      </c>
      <c r="M9" s="199">
        <v>834701</v>
      </c>
      <c r="N9" s="199">
        <v>2733101</v>
      </c>
      <c r="O9" s="216">
        <v>1898400</v>
      </c>
      <c r="P9" s="216"/>
      <c r="Q9" s="216">
        <f t="shared" si="5"/>
        <v>1898400</v>
      </c>
      <c r="R9" s="217">
        <f t="shared" si="6"/>
        <v>5251200</v>
      </c>
      <c r="S9" s="217">
        <f t="shared" si="7"/>
        <v>1861632.1262999997</v>
      </c>
      <c r="T9" s="217">
        <f t="shared" si="8"/>
        <v>9011232.1262999997</v>
      </c>
      <c r="U9" s="227">
        <f t="shared" si="9"/>
        <v>1898400</v>
      </c>
      <c r="V9" s="228">
        <f t="shared" si="10"/>
        <v>549373.36717812659</v>
      </c>
      <c r="W9" s="228">
        <f t="shared" si="11"/>
        <v>194761.40875845667</v>
      </c>
      <c r="X9" s="228">
        <f t="shared" si="12"/>
        <v>2642534.7759365835</v>
      </c>
      <c r="Y9" s="231">
        <f t="shared" si="13"/>
        <v>0</v>
      </c>
      <c r="Z9" s="232">
        <f t="shared" si="14"/>
        <v>-90566.22406341671</v>
      </c>
      <c r="AA9" s="232">
        <f t="shared" si="15"/>
        <v>-90566.224063416477</v>
      </c>
      <c r="AB9" s="241">
        <f t="shared" si="16"/>
        <v>-0.10850139638435405</v>
      </c>
      <c r="AC9" s="233">
        <f t="shared" si="17"/>
        <v>0.10461863329869869</v>
      </c>
      <c r="AD9" s="233">
        <f t="shared" si="18"/>
        <v>0.10461863329869885</v>
      </c>
      <c r="AE9" s="248">
        <v>632800</v>
      </c>
      <c r="AF9" s="248">
        <v>278234</v>
      </c>
      <c r="AG9" s="248">
        <v>911034</v>
      </c>
      <c r="AH9" s="249">
        <f t="shared" si="19"/>
        <v>1265600</v>
      </c>
      <c r="AI9" s="249">
        <f t="shared" si="21"/>
        <v>465901</v>
      </c>
      <c r="AJ9" s="249">
        <f t="shared" si="20"/>
        <v>1731501</v>
      </c>
    </row>
    <row r="10" spans="1:36" s="218" customFormat="1">
      <c r="A10" s="191">
        <v>5</v>
      </c>
      <c r="B10" s="192">
        <v>8</v>
      </c>
      <c r="C10" s="193" t="s">
        <v>68</v>
      </c>
      <c r="D10" s="194">
        <v>11109</v>
      </c>
      <c r="E10" s="193" t="s">
        <v>73</v>
      </c>
      <c r="F10" s="191" t="s">
        <v>199</v>
      </c>
      <c r="G10" s="191">
        <v>2100200150</v>
      </c>
      <c r="H10" s="195" t="s">
        <v>1161</v>
      </c>
      <c r="I10" s="196">
        <v>11020800</v>
      </c>
      <c r="J10" s="196">
        <v>2502362.6474999995</v>
      </c>
      <c r="K10" s="196">
        <f t="shared" si="4"/>
        <v>13523162.647499999</v>
      </c>
      <c r="L10" s="199">
        <v>2659200</v>
      </c>
      <c r="M10" s="199">
        <v>1172424</v>
      </c>
      <c r="N10" s="199">
        <v>3831624</v>
      </c>
      <c r="O10" s="216">
        <v>2659200</v>
      </c>
      <c r="P10" s="216"/>
      <c r="Q10" s="216">
        <f t="shared" si="5"/>
        <v>2659200</v>
      </c>
      <c r="R10" s="217">
        <f t="shared" si="6"/>
        <v>8361600</v>
      </c>
      <c r="S10" s="217">
        <f t="shared" si="7"/>
        <v>2502362.6474999995</v>
      </c>
      <c r="T10" s="217">
        <f t="shared" si="8"/>
        <v>13523162.647499999</v>
      </c>
      <c r="U10" s="227">
        <f t="shared" si="9"/>
        <v>2659200</v>
      </c>
      <c r="V10" s="228">
        <f t="shared" si="10"/>
        <v>874779.16419039911</v>
      </c>
      <c r="W10" s="228">
        <f t="shared" si="11"/>
        <v>261793.76019916363</v>
      </c>
      <c r="X10" s="228">
        <f t="shared" si="12"/>
        <v>3795772.9243895626</v>
      </c>
      <c r="Y10" s="231">
        <f t="shared" si="13"/>
        <v>0</v>
      </c>
      <c r="Z10" s="232">
        <f t="shared" si="14"/>
        <v>-35851.075610437198</v>
      </c>
      <c r="AA10" s="232">
        <f t="shared" si="15"/>
        <v>-35851.07561043743</v>
      </c>
      <c r="AB10" s="241">
        <f t="shared" si="16"/>
        <v>-3.0578592395274405E-2</v>
      </c>
      <c r="AC10" s="233">
        <f t="shared" si="17"/>
        <v>0.10461863329869871</v>
      </c>
      <c r="AD10" s="233">
        <f t="shared" si="18"/>
        <v>0.10461863329869885</v>
      </c>
      <c r="AE10" s="248">
        <v>886400</v>
      </c>
      <c r="AF10" s="248">
        <v>390807.99999999994</v>
      </c>
      <c r="AG10" s="248">
        <v>1277208</v>
      </c>
      <c r="AH10" s="249">
        <f t="shared" si="19"/>
        <v>1772800</v>
      </c>
      <c r="AI10" s="249">
        <f t="shared" si="21"/>
        <v>745765</v>
      </c>
      <c r="AJ10" s="249">
        <f t="shared" si="20"/>
        <v>2518565</v>
      </c>
    </row>
    <row r="11" spans="1:36" s="218" customFormat="1">
      <c r="A11" s="191">
        <v>6</v>
      </c>
      <c r="B11" s="192">
        <v>8</v>
      </c>
      <c r="C11" s="193" t="s">
        <v>68</v>
      </c>
      <c r="D11" s="194">
        <v>11107</v>
      </c>
      <c r="E11" s="193" t="s">
        <v>74</v>
      </c>
      <c r="F11" s="191" t="s">
        <v>199</v>
      </c>
      <c r="G11" s="191">
        <v>2100200150</v>
      </c>
      <c r="H11" s="195" t="s">
        <v>1161</v>
      </c>
      <c r="I11" s="196">
        <v>7866000</v>
      </c>
      <c r="J11" s="196">
        <v>1240005.2675999999</v>
      </c>
      <c r="K11" s="196">
        <f t="shared" si="4"/>
        <v>9106005.2675999999</v>
      </c>
      <c r="L11" s="199">
        <v>519600</v>
      </c>
      <c r="M11" s="199">
        <v>809512</v>
      </c>
      <c r="N11" s="199">
        <v>1329112</v>
      </c>
      <c r="O11" s="216">
        <v>519600</v>
      </c>
      <c r="P11" s="216"/>
      <c r="Q11" s="216">
        <f t="shared" si="5"/>
        <v>519600</v>
      </c>
      <c r="R11" s="217">
        <f t="shared" si="6"/>
        <v>7346400</v>
      </c>
      <c r="S11" s="217">
        <f t="shared" si="7"/>
        <v>1240005.2675999999</v>
      </c>
      <c r="T11" s="217">
        <f t="shared" si="8"/>
        <v>9106005.2675999999</v>
      </c>
      <c r="U11" s="227">
        <f t="shared" si="9"/>
        <v>519600</v>
      </c>
      <c r="V11" s="228">
        <f t="shared" si="10"/>
        <v>768570.32766556006</v>
      </c>
      <c r="W11" s="228">
        <f t="shared" si="11"/>
        <v>129727.65637949933</v>
      </c>
      <c r="X11" s="228">
        <f t="shared" si="12"/>
        <v>1417897.9840450592</v>
      </c>
      <c r="Y11" s="231">
        <f t="shared" si="13"/>
        <v>0</v>
      </c>
      <c r="Z11" s="232">
        <f t="shared" si="14"/>
        <v>88785.98404505942</v>
      </c>
      <c r="AA11" s="232">
        <f t="shared" si="15"/>
        <v>88785.984045059187</v>
      </c>
      <c r="AB11" s="240">
        <f t="shared" si="16"/>
        <v>0.10967840383472935</v>
      </c>
      <c r="AC11" s="233">
        <f t="shared" si="17"/>
        <v>0.10461863329869869</v>
      </c>
      <c r="AD11" s="233">
        <f t="shared" si="18"/>
        <v>0.10461863329869885</v>
      </c>
      <c r="AE11" s="248">
        <v>173200</v>
      </c>
      <c r="AF11" s="248">
        <v>269837</v>
      </c>
      <c r="AG11" s="248">
        <v>443037</v>
      </c>
      <c r="AH11" s="249">
        <f t="shared" si="19"/>
        <v>346400</v>
      </c>
      <c r="AI11" s="249">
        <f t="shared" si="21"/>
        <v>628461</v>
      </c>
      <c r="AJ11" s="249">
        <f t="shared" si="20"/>
        <v>974861</v>
      </c>
    </row>
    <row r="12" spans="1:36" s="218" customFormat="1">
      <c r="A12" s="191">
        <v>7</v>
      </c>
      <c r="B12" s="192">
        <v>8</v>
      </c>
      <c r="C12" s="193" t="s">
        <v>68</v>
      </c>
      <c r="D12" s="194">
        <v>11111</v>
      </c>
      <c r="E12" s="193" t="s">
        <v>75</v>
      </c>
      <c r="F12" s="191" t="s">
        <v>199</v>
      </c>
      <c r="G12" s="191">
        <v>2100200150</v>
      </c>
      <c r="H12" s="195" t="s">
        <v>1161</v>
      </c>
      <c r="I12" s="196">
        <v>7707600</v>
      </c>
      <c r="J12" s="196">
        <v>1784102.4372</v>
      </c>
      <c r="K12" s="196">
        <f t="shared" si="4"/>
        <v>9491702.4372000005</v>
      </c>
      <c r="L12" s="199">
        <v>1058400</v>
      </c>
      <c r="M12" s="199">
        <v>918150</v>
      </c>
      <c r="N12" s="199">
        <v>1976550</v>
      </c>
      <c r="O12" s="216">
        <v>1058400</v>
      </c>
      <c r="P12" s="216"/>
      <c r="Q12" s="216">
        <f t="shared" si="5"/>
        <v>1058400</v>
      </c>
      <c r="R12" s="217">
        <f t="shared" si="6"/>
        <v>6649200</v>
      </c>
      <c r="S12" s="217">
        <f t="shared" si="7"/>
        <v>1784102.4372</v>
      </c>
      <c r="T12" s="217">
        <f t="shared" si="8"/>
        <v>9491702.4372000005</v>
      </c>
      <c r="U12" s="227">
        <f t="shared" si="9"/>
        <v>1058400</v>
      </c>
      <c r="V12" s="228">
        <f t="shared" si="10"/>
        <v>695630.21652970731</v>
      </c>
      <c r="W12" s="228">
        <f t="shared" si="11"/>
        <v>186650.3586447417</v>
      </c>
      <c r="X12" s="228">
        <f t="shared" si="12"/>
        <v>1940680.575174449</v>
      </c>
      <c r="Y12" s="231">
        <f t="shared" si="13"/>
        <v>0</v>
      </c>
      <c r="Z12" s="232">
        <f t="shared" si="14"/>
        <v>-35869.424825550988</v>
      </c>
      <c r="AA12" s="232">
        <f t="shared" si="15"/>
        <v>-35869.424825550988</v>
      </c>
      <c r="AB12" s="241">
        <f t="shared" si="16"/>
        <v>-3.906706401519467E-2</v>
      </c>
      <c r="AC12" s="233">
        <f t="shared" si="17"/>
        <v>0.10461863329869869</v>
      </c>
      <c r="AD12" s="233">
        <f t="shared" si="18"/>
        <v>0.10461863329869886</v>
      </c>
      <c r="AE12" s="248">
        <v>352800</v>
      </c>
      <c r="AF12" s="248">
        <v>306049.99999999994</v>
      </c>
      <c r="AG12" s="248">
        <v>658850</v>
      </c>
      <c r="AH12" s="249">
        <f t="shared" si="19"/>
        <v>705600</v>
      </c>
      <c r="AI12" s="249">
        <f t="shared" si="21"/>
        <v>576231</v>
      </c>
      <c r="AJ12" s="249">
        <f t="shared" si="20"/>
        <v>1281831</v>
      </c>
    </row>
    <row r="13" spans="1:36" s="218" customFormat="1">
      <c r="A13" s="191">
        <v>8</v>
      </c>
      <c r="B13" s="192">
        <v>8</v>
      </c>
      <c r="C13" s="193" t="s">
        <v>68</v>
      </c>
      <c r="D13" s="194">
        <v>11106</v>
      </c>
      <c r="E13" s="193" t="s">
        <v>76</v>
      </c>
      <c r="F13" s="191" t="s">
        <v>199</v>
      </c>
      <c r="G13" s="191">
        <v>2100200150</v>
      </c>
      <c r="H13" s="195" t="s">
        <v>1161</v>
      </c>
      <c r="I13" s="196">
        <v>6078000</v>
      </c>
      <c r="J13" s="196">
        <v>1807580.2277999998</v>
      </c>
      <c r="K13" s="196">
        <f t="shared" si="4"/>
        <v>7885580.2277999995</v>
      </c>
      <c r="L13" s="199">
        <v>717600</v>
      </c>
      <c r="M13" s="199">
        <v>784325</v>
      </c>
      <c r="N13" s="199">
        <v>1501925</v>
      </c>
      <c r="O13" s="216">
        <v>717600</v>
      </c>
      <c r="P13" s="216"/>
      <c r="Q13" s="216">
        <f t="shared" si="5"/>
        <v>717600</v>
      </c>
      <c r="R13" s="217">
        <f t="shared" si="6"/>
        <v>5360400</v>
      </c>
      <c r="S13" s="217">
        <f t="shared" si="7"/>
        <v>1807580.2277999998</v>
      </c>
      <c r="T13" s="217">
        <f t="shared" si="8"/>
        <v>7885580.2277999995</v>
      </c>
      <c r="U13" s="227">
        <f t="shared" si="9"/>
        <v>717600</v>
      </c>
      <c r="V13" s="228">
        <f t="shared" si="10"/>
        <v>560797.7219343445</v>
      </c>
      <c r="W13" s="228">
        <f t="shared" si="11"/>
        <v>189106.57301018669</v>
      </c>
      <c r="X13" s="228">
        <f t="shared" si="12"/>
        <v>1467504.2949445313</v>
      </c>
      <c r="Y13" s="231">
        <f t="shared" si="13"/>
        <v>0</v>
      </c>
      <c r="Z13" s="232">
        <f t="shared" si="14"/>
        <v>-34420.705055468832</v>
      </c>
      <c r="AA13" s="232">
        <f t="shared" si="15"/>
        <v>-34420.705055468716</v>
      </c>
      <c r="AB13" s="241">
        <f t="shared" si="16"/>
        <v>-4.3885768087806497E-2</v>
      </c>
      <c r="AC13" s="233">
        <f t="shared" si="17"/>
        <v>0.10461863329869869</v>
      </c>
      <c r="AD13" s="233">
        <f t="shared" si="18"/>
        <v>0.10461863329869885</v>
      </c>
      <c r="AE13" s="248">
        <v>239200</v>
      </c>
      <c r="AF13" s="248">
        <v>261442</v>
      </c>
      <c r="AG13" s="248">
        <v>500642</v>
      </c>
      <c r="AH13" s="249">
        <f t="shared" si="19"/>
        <v>478400</v>
      </c>
      <c r="AI13" s="249">
        <f t="shared" si="21"/>
        <v>488462</v>
      </c>
      <c r="AJ13" s="249">
        <f t="shared" si="20"/>
        <v>966862</v>
      </c>
    </row>
    <row r="14" spans="1:36" s="218" customFormat="1">
      <c r="A14" s="191">
        <v>9</v>
      </c>
      <c r="B14" s="192">
        <v>8</v>
      </c>
      <c r="C14" s="193" t="s">
        <v>68</v>
      </c>
      <c r="D14" s="194">
        <v>11104</v>
      </c>
      <c r="E14" s="193" t="s">
        <v>77</v>
      </c>
      <c r="F14" s="191" t="s">
        <v>199</v>
      </c>
      <c r="G14" s="191">
        <v>2100200150</v>
      </c>
      <c r="H14" s="195" t="s">
        <v>1161</v>
      </c>
      <c r="I14" s="196">
        <v>7767600</v>
      </c>
      <c r="J14" s="196">
        <v>1744969.8903000001</v>
      </c>
      <c r="K14" s="196">
        <f t="shared" si="4"/>
        <v>9512569.8903000001</v>
      </c>
      <c r="L14" s="199">
        <v>896400</v>
      </c>
      <c r="M14" s="199">
        <v>842929</v>
      </c>
      <c r="N14" s="199">
        <v>1739329</v>
      </c>
      <c r="O14" s="216">
        <v>896400</v>
      </c>
      <c r="P14" s="216"/>
      <c r="Q14" s="216">
        <f t="shared" si="5"/>
        <v>896400</v>
      </c>
      <c r="R14" s="217">
        <f t="shared" si="6"/>
        <v>6871200</v>
      </c>
      <c r="S14" s="217">
        <f t="shared" si="7"/>
        <v>1744969.8903000001</v>
      </c>
      <c r="T14" s="217">
        <f t="shared" si="8"/>
        <v>9512569.8903000001</v>
      </c>
      <c r="U14" s="227">
        <f t="shared" si="9"/>
        <v>896400</v>
      </c>
      <c r="V14" s="228">
        <f t="shared" si="10"/>
        <v>718855.55312201846</v>
      </c>
      <c r="W14" s="228">
        <f t="shared" si="11"/>
        <v>182556.36507056645</v>
      </c>
      <c r="X14" s="228">
        <f t="shared" si="12"/>
        <v>1797811.918192585</v>
      </c>
      <c r="Y14" s="231">
        <f t="shared" si="13"/>
        <v>0</v>
      </c>
      <c r="Z14" s="232">
        <f t="shared" si="14"/>
        <v>58482.918192584882</v>
      </c>
      <c r="AA14" s="232">
        <f t="shared" si="15"/>
        <v>58482.918192584999</v>
      </c>
      <c r="AB14" s="240">
        <f t="shared" si="16"/>
        <v>6.938059811987117E-2</v>
      </c>
      <c r="AC14" s="233">
        <f t="shared" si="17"/>
        <v>0.10461863329869869</v>
      </c>
      <c r="AD14" s="233">
        <f t="shared" si="18"/>
        <v>0.10461863329869883</v>
      </c>
      <c r="AE14" s="248">
        <v>298800</v>
      </c>
      <c r="AF14" s="248">
        <v>280976</v>
      </c>
      <c r="AG14" s="248">
        <v>579776</v>
      </c>
      <c r="AH14" s="249">
        <f t="shared" si="19"/>
        <v>597600</v>
      </c>
      <c r="AI14" s="249">
        <f t="shared" si="21"/>
        <v>620436</v>
      </c>
      <c r="AJ14" s="249">
        <f t="shared" si="20"/>
        <v>1218036</v>
      </c>
    </row>
    <row r="15" spans="1:36" s="218" customFormat="1">
      <c r="A15" s="191">
        <v>10</v>
      </c>
      <c r="B15" s="192">
        <v>8</v>
      </c>
      <c r="C15" s="193" t="s">
        <v>68</v>
      </c>
      <c r="D15" s="194">
        <v>11112</v>
      </c>
      <c r="E15" s="193" t="s">
        <v>78</v>
      </c>
      <c r="F15" s="191" t="s">
        <v>199</v>
      </c>
      <c r="G15" s="191">
        <v>2100200150</v>
      </c>
      <c r="H15" s="195" t="s">
        <v>1161</v>
      </c>
      <c r="I15" s="196">
        <v>7375200</v>
      </c>
      <c r="J15" s="196">
        <v>1803875.8995000001</v>
      </c>
      <c r="K15" s="196">
        <f t="shared" si="4"/>
        <v>9179075.8994999994</v>
      </c>
      <c r="L15" s="199">
        <v>1582800</v>
      </c>
      <c r="M15" s="199">
        <v>846999</v>
      </c>
      <c r="N15" s="199">
        <v>2429799</v>
      </c>
      <c r="O15" s="216">
        <v>1582800</v>
      </c>
      <c r="P15" s="216"/>
      <c r="Q15" s="216">
        <f t="shared" si="5"/>
        <v>1582800</v>
      </c>
      <c r="R15" s="217">
        <f t="shared" si="6"/>
        <v>5792400</v>
      </c>
      <c r="S15" s="217">
        <f t="shared" si="7"/>
        <v>1803875.8995000001</v>
      </c>
      <c r="T15" s="217">
        <f t="shared" si="8"/>
        <v>9179075.8994999994</v>
      </c>
      <c r="U15" s="227">
        <f t="shared" si="9"/>
        <v>1582800</v>
      </c>
      <c r="V15" s="228">
        <f t="shared" si="10"/>
        <v>605992.97151938232</v>
      </c>
      <c r="W15" s="228">
        <f t="shared" si="11"/>
        <v>188719.03124615102</v>
      </c>
      <c r="X15" s="228">
        <f t="shared" si="12"/>
        <v>2377512.002765533</v>
      </c>
      <c r="Y15" s="231">
        <f t="shared" si="13"/>
        <v>0</v>
      </c>
      <c r="Z15" s="232">
        <f t="shared" si="14"/>
        <v>-52286.997234466719</v>
      </c>
      <c r="AA15" s="232">
        <f t="shared" si="15"/>
        <v>-52286.997234466951</v>
      </c>
      <c r="AB15" s="241">
        <f t="shared" si="16"/>
        <v>-6.17320648955509E-2</v>
      </c>
      <c r="AC15" s="233">
        <f t="shared" si="17"/>
        <v>0.10461863329869869</v>
      </c>
      <c r="AD15" s="233">
        <f t="shared" si="18"/>
        <v>0.10461863329869883</v>
      </c>
      <c r="AE15" s="248">
        <v>527600</v>
      </c>
      <c r="AF15" s="248">
        <v>282332.99999999994</v>
      </c>
      <c r="AG15" s="248">
        <v>809933</v>
      </c>
      <c r="AH15" s="249">
        <f t="shared" si="19"/>
        <v>1055200</v>
      </c>
      <c r="AI15" s="249">
        <f t="shared" si="21"/>
        <v>512379</v>
      </c>
      <c r="AJ15" s="249">
        <f t="shared" si="20"/>
        <v>1567579</v>
      </c>
    </row>
    <row r="16" spans="1:36" s="218" customFormat="1">
      <c r="A16" s="191">
        <v>11</v>
      </c>
      <c r="B16" s="192">
        <v>8</v>
      </c>
      <c r="C16" s="193" t="s">
        <v>68</v>
      </c>
      <c r="D16" s="194">
        <v>11108</v>
      </c>
      <c r="E16" s="193" t="s">
        <v>79</v>
      </c>
      <c r="F16" s="191" t="s">
        <v>199</v>
      </c>
      <c r="G16" s="191">
        <v>2100200150</v>
      </c>
      <c r="H16" s="195" t="s">
        <v>1161</v>
      </c>
      <c r="I16" s="196">
        <v>9666000</v>
      </c>
      <c r="J16" s="196">
        <v>1931487.5769</v>
      </c>
      <c r="K16" s="196">
        <f t="shared" si="4"/>
        <v>11597487.5769</v>
      </c>
      <c r="L16" s="199">
        <v>1225200</v>
      </c>
      <c r="M16" s="199">
        <v>1131212</v>
      </c>
      <c r="N16" s="199">
        <v>2356412</v>
      </c>
      <c r="O16" s="216">
        <v>1225200</v>
      </c>
      <c r="P16" s="216"/>
      <c r="Q16" s="216">
        <f t="shared" si="5"/>
        <v>1225200</v>
      </c>
      <c r="R16" s="217">
        <f t="shared" si="6"/>
        <v>8440800</v>
      </c>
      <c r="S16" s="217">
        <f t="shared" si="7"/>
        <v>1931487.5769</v>
      </c>
      <c r="T16" s="217">
        <f t="shared" si="8"/>
        <v>11597487.5769</v>
      </c>
      <c r="U16" s="227">
        <f t="shared" si="9"/>
        <v>1225200</v>
      </c>
      <c r="V16" s="228">
        <f t="shared" si="10"/>
        <v>883064.95994765603</v>
      </c>
      <c r="W16" s="228">
        <f t="shared" si="11"/>
        <v>202069.59052869349</v>
      </c>
      <c r="X16" s="228">
        <f t="shared" si="12"/>
        <v>2310334.5504763494</v>
      </c>
      <c r="Y16" s="231">
        <f t="shared" si="13"/>
        <v>0</v>
      </c>
      <c r="Z16" s="232">
        <f t="shared" si="14"/>
        <v>-46077.449523650575</v>
      </c>
      <c r="AA16" s="232">
        <f t="shared" si="15"/>
        <v>-46077.449523650575</v>
      </c>
      <c r="AB16" s="241">
        <f t="shared" si="16"/>
        <v>-4.0732815355256642E-2</v>
      </c>
      <c r="AC16" s="233">
        <f t="shared" si="17"/>
        <v>0.10461863329869871</v>
      </c>
      <c r="AD16" s="233">
        <f t="shared" si="18"/>
        <v>0.10461863329869885</v>
      </c>
      <c r="AE16" s="248">
        <v>408400</v>
      </c>
      <c r="AF16" s="248">
        <v>377071</v>
      </c>
      <c r="AG16" s="248">
        <v>785471</v>
      </c>
      <c r="AH16" s="249">
        <f t="shared" si="19"/>
        <v>816800</v>
      </c>
      <c r="AI16" s="249">
        <f t="shared" si="21"/>
        <v>708064</v>
      </c>
      <c r="AJ16" s="249">
        <f t="shared" si="20"/>
        <v>1524864</v>
      </c>
    </row>
    <row r="17" spans="1:36" s="218" customFormat="1">
      <c r="A17" s="191">
        <v>12</v>
      </c>
      <c r="B17" s="192">
        <v>8</v>
      </c>
      <c r="C17" s="193" t="s">
        <v>68</v>
      </c>
      <c r="D17" s="194">
        <v>40840</v>
      </c>
      <c r="E17" s="193" t="s">
        <v>80</v>
      </c>
      <c r="F17" s="191" t="s">
        <v>199</v>
      </c>
      <c r="G17" s="191">
        <v>2100200150</v>
      </c>
      <c r="H17" s="195" t="s">
        <v>1161</v>
      </c>
      <c r="I17" s="196">
        <v>4141200</v>
      </c>
      <c r="J17" s="196">
        <v>605743.46250000002</v>
      </c>
      <c r="K17" s="196">
        <f t="shared" si="4"/>
        <v>4746943.4625000004</v>
      </c>
      <c r="L17" s="199">
        <v>376800</v>
      </c>
      <c r="M17" s="199">
        <v>438362</v>
      </c>
      <c r="N17" s="199">
        <v>815162</v>
      </c>
      <c r="O17" s="216">
        <v>376800</v>
      </c>
      <c r="P17" s="216"/>
      <c r="Q17" s="216">
        <f t="shared" si="5"/>
        <v>376800</v>
      </c>
      <c r="R17" s="217">
        <f t="shared" si="6"/>
        <v>3764400</v>
      </c>
      <c r="S17" s="217">
        <f t="shared" si="7"/>
        <v>605743.46250000002</v>
      </c>
      <c r="T17" s="217">
        <f t="shared" si="8"/>
        <v>4746943.4625000004</v>
      </c>
      <c r="U17" s="227">
        <f t="shared" si="9"/>
        <v>376800</v>
      </c>
      <c r="V17" s="228">
        <f t="shared" si="10"/>
        <v>393826.38318962138</v>
      </c>
      <c r="W17" s="228">
        <f t="shared" si="11"/>
        <v>63372.053176371643</v>
      </c>
      <c r="X17" s="228">
        <f t="shared" si="12"/>
        <v>833998.43636599299</v>
      </c>
      <c r="Y17" s="231">
        <f t="shared" si="13"/>
        <v>0</v>
      </c>
      <c r="Z17" s="232">
        <f t="shared" si="14"/>
        <v>18836.436365992995</v>
      </c>
      <c r="AA17" s="232">
        <f t="shared" si="15"/>
        <v>18836.436365992995</v>
      </c>
      <c r="AB17" s="240">
        <f t="shared" si="16"/>
        <v>4.2970048421151916E-2</v>
      </c>
      <c r="AC17" s="233">
        <f t="shared" si="17"/>
        <v>0.10461863329869869</v>
      </c>
      <c r="AD17" s="233">
        <f t="shared" si="18"/>
        <v>0.10461863329869886</v>
      </c>
      <c r="AE17" s="248">
        <v>125600</v>
      </c>
      <c r="AF17" s="248">
        <v>146121</v>
      </c>
      <c r="AG17" s="248">
        <v>271721</v>
      </c>
      <c r="AH17" s="249">
        <f t="shared" si="19"/>
        <v>251200</v>
      </c>
      <c r="AI17" s="249">
        <f t="shared" si="21"/>
        <v>311077</v>
      </c>
      <c r="AJ17" s="249">
        <f t="shared" si="20"/>
        <v>562277</v>
      </c>
    </row>
    <row r="18" spans="1:36" s="218" customFormat="1">
      <c r="A18" s="191">
        <v>13</v>
      </c>
      <c r="B18" s="192">
        <v>8</v>
      </c>
      <c r="C18" s="193" t="s">
        <v>81</v>
      </c>
      <c r="D18" s="194">
        <v>11040</v>
      </c>
      <c r="E18" s="193" t="s">
        <v>82</v>
      </c>
      <c r="F18" s="191" t="s">
        <v>1159</v>
      </c>
      <c r="G18" s="191">
        <v>2100200265</v>
      </c>
      <c r="H18" s="195" t="s">
        <v>1162</v>
      </c>
      <c r="I18" s="196">
        <v>24854400</v>
      </c>
      <c r="J18" s="196">
        <v>13364940.250035001</v>
      </c>
      <c r="K18" s="196">
        <f t="shared" si="4"/>
        <v>38219340.250035003</v>
      </c>
      <c r="L18" s="199">
        <v>2541600</v>
      </c>
      <c r="M18" s="199">
        <v>2971366</v>
      </c>
      <c r="N18" s="199">
        <v>5512966</v>
      </c>
      <c r="O18" s="216">
        <v>2541600</v>
      </c>
      <c r="P18" s="216"/>
      <c r="Q18" s="216">
        <f t="shared" si="5"/>
        <v>2541600</v>
      </c>
      <c r="R18" s="217">
        <f t="shared" si="6"/>
        <v>22312800</v>
      </c>
      <c r="S18" s="217">
        <f t="shared" si="7"/>
        <v>13364940.250035001</v>
      </c>
      <c r="T18" s="217">
        <f t="shared" si="8"/>
        <v>38219340.250035003</v>
      </c>
      <c r="U18" s="227">
        <f t="shared" si="9"/>
        <v>2541600</v>
      </c>
      <c r="V18" s="228">
        <f t="shared" si="10"/>
        <v>2334334.6410672041</v>
      </c>
      <c r="W18" s="228">
        <f t="shared" si="11"/>
        <v>1398221.7830774321</v>
      </c>
      <c r="X18" s="228">
        <f t="shared" si="12"/>
        <v>6274156.4241446359</v>
      </c>
      <c r="Y18" s="231">
        <f t="shared" si="13"/>
        <v>0</v>
      </c>
      <c r="Z18" s="232">
        <f t="shared" si="14"/>
        <v>761190.42414463591</v>
      </c>
      <c r="AA18" s="232">
        <f t="shared" si="15"/>
        <v>761190.42414463591</v>
      </c>
      <c r="AB18" s="240">
        <f t="shared" si="16"/>
        <v>0.25617524873900954</v>
      </c>
      <c r="AC18" s="233">
        <f t="shared" si="17"/>
        <v>0.10461863329869869</v>
      </c>
      <c r="AD18" s="233">
        <f t="shared" si="18"/>
        <v>0.10461863329869883</v>
      </c>
      <c r="AE18" s="248">
        <v>847200</v>
      </c>
      <c r="AF18" s="248">
        <v>990455</v>
      </c>
      <c r="AG18" s="248">
        <v>1837655</v>
      </c>
      <c r="AH18" s="249">
        <f t="shared" si="19"/>
        <v>1694400</v>
      </c>
      <c r="AI18" s="249">
        <f t="shared" si="21"/>
        <v>2742101</v>
      </c>
      <c r="AJ18" s="249">
        <f t="shared" si="20"/>
        <v>4436501</v>
      </c>
    </row>
    <row r="19" spans="1:36" s="218" customFormat="1">
      <c r="A19" s="191">
        <v>14</v>
      </c>
      <c r="B19" s="192">
        <v>8</v>
      </c>
      <c r="C19" s="193" t="s">
        <v>81</v>
      </c>
      <c r="D19" s="194">
        <v>11046</v>
      </c>
      <c r="E19" s="193" t="s">
        <v>83</v>
      </c>
      <c r="F19" s="191" t="s">
        <v>199</v>
      </c>
      <c r="G19" s="191">
        <v>2100200264</v>
      </c>
      <c r="H19" s="195" t="s">
        <v>1163</v>
      </c>
      <c r="I19" s="196">
        <v>19567200</v>
      </c>
      <c r="J19" s="196">
        <v>3115519.2897000001</v>
      </c>
      <c r="K19" s="196">
        <f t="shared" si="4"/>
        <v>22682719.289700001</v>
      </c>
      <c r="L19" s="199">
        <v>2233200</v>
      </c>
      <c r="M19" s="199">
        <v>2268469</v>
      </c>
      <c r="N19" s="199">
        <v>4501669</v>
      </c>
      <c r="O19" s="216">
        <v>2233200</v>
      </c>
      <c r="P19" s="216"/>
      <c r="Q19" s="216">
        <f t="shared" si="5"/>
        <v>2233200</v>
      </c>
      <c r="R19" s="217">
        <f t="shared" si="6"/>
        <v>17334000</v>
      </c>
      <c r="S19" s="217">
        <f t="shared" si="7"/>
        <v>3115519.2897000001</v>
      </c>
      <c r="T19" s="217">
        <f t="shared" si="8"/>
        <v>22682719.289700001</v>
      </c>
      <c r="U19" s="227">
        <f t="shared" si="9"/>
        <v>2233200</v>
      </c>
      <c r="V19" s="228">
        <f t="shared" si="10"/>
        <v>1813459.3895996432</v>
      </c>
      <c r="W19" s="228">
        <f t="shared" si="11"/>
        <v>325941.370104147</v>
      </c>
      <c r="X19" s="228">
        <f t="shared" si="12"/>
        <v>4372600.7597037898</v>
      </c>
      <c r="Y19" s="231">
        <f t="shared" si="13"/>
        <v>0</v>
      </c>
      <c r="Z19" s="232">
        <f t="shared" si="14"/>
        <v>-129068.2402962097</v>
      </c>
      <c r="AA19" s="232">
        <f t="shared" si="15"/>
        <v>-129068.24029621016</v>
      </c>
      <c r="AB19" s="241">
        <f t="shared" si="16"/>
        <v>-5.6896629531287268E-2</v>
      </c>
      <c r="AC19" s="233">
        <f t="shared" si="17"/>
        <v>0.10461863329869869</v>
      </c>
      <c r="AD19" s="233">
        <f t="shared" si="18"/>
        <v>0.10461863329869885</v>
      </c>
      <c r="AE19" s="248">
        <v>744400</v>
      </c>
      <c r="AF19" s="248">
        <v>756156</v>
      </c>
      <c r="AG19" s="248">
        <v>1500556</v>
      </c>
      <c r="AH19" s="249">
        <f t="shared" si="19"/>
        <v>1488800</v>
      </c>
      <c r="AI19" s="249">
        <f t="shared" si="21"/>
        <v>1383245</v>
      </c>
      <c r="AJ19" s="249">
        <f t="shared" si="20"/>
        <v>2872045</v>
      </c>
    </row>
    <row r="20" spans="1:36" s="218" customFormat="1">
      <c r="A20" s="191">
        <v>15</v>
      </c>
      <c r="B20" s="192">
        <v>8</v>
      </c>
      <c r="C20" s="193" t="s">
        <v>81</v>
      </c>
      <c r="D20" s="194">
        <v>11043</v>
      </c>
      <c r="E20" s="193" t="s">
        <v>84</v>
      </c>
      <c r="F20" s="191" t="s">
        <v>199</v>
      </c>
      <c r="G20" s="191">
        <v>2100200264</v>
      </c>
      <c r="H20" s="195" t="s">
        <v>1163</v>
      </c>
      <c r="I20" s="196">
        <v>9061200</v>
      </c>
      <c r="J20" s="196">
        <v>2212230.7611000002</v>
      </c>
      <c r="K20" s="196">
        <f t="shared" si="4"/>
        <v>11273430.7611</v>
      </c>
      <c r="L20" s="199">
        <v>1533600</v>
      </c>
      <c r="M20" s="199">
        <v>1089312</v>
      </c>
      <c r="N20" s="199">
        <v>2622912</v>
      </c>
      <c r="O20" s="216">
        <v>1533600</v>
      </c>
      <c r="P20" s="216"/>
      <c r="Q20" s="216">
        <f t="shared" si="5"/>
        <v>1533600</v>
      </c>
      <c r="R20" s="217">
        <f t="shared" si="6"/>
        <v>7527600</v>
      </c>
      <c r="S20" s="217">
        <f t="shared" si="7"/>
        <v>2212230.7611000002</v>
      </c>
      <c r="T20" s="217">
        <f t="shared" si="8"/>
        <v>11273430.7611</v>
      </c>
      <c r="U20" s="227">
        <f t="shared" si="9"/>
        <v>1533600</v>
      </c>
      <c r="V20" s="228">
        <f t="shared" si="10"/>
        <v>787527.22401928436</v>
      </c>
      <c r="W20" s="228">
        <f t="shared" si="11"/>
        <v>231440.55876762237</v>
      </c>
      <c r="X20" s="228">
        <f t="shared" si="12"/>
        <v>2552567.7827869067</v>
      </c>
      <c r="Y20" s="231">
        <f t="shared" si="13"/>
        <v>0</v>
      </c>
      <c r="Z20" s="232">
        <f t="shared" si="14"/>
        <v>-70344.217213093303</v>
      </c>
      <c r="AA20" s="232">
        <f t="shared" si="15"/>
        <v>-70344.217213093303</v>
      </c>
      <c r="AB20" s="241">
        <f t="shared" si="16"/>
        <v>-6.4576739458569538E-2</v>
      </c>
      <c r="AC20" s="233">
        <f t="shared" si="17"/>
        <v>0.10461863329869871</v>
      </c>
      <c r="AD20" s="233">
        <f t="shared" si="18"/>
        <v>0.10461863329869885</v>
      </c>
      <c r="AE20" s="248">
        <v>511200</v>
      </c>
      <c r="AF20" s="248">
        <v>363103.99999999994</v>
      </c>
      <c r="AG20" s="248">
        <v>874304</v>
      </c>
      <c r="AH20" s="249">
        <f t="shared" si="19"/>
        <v>1022400</v>
      </c>
      <c r="AI20" s="249">
        <f t="shared" si="21"/>
        <v>655864</v>
      </c>
      <c r="AJ20" s="249">
        <f t="shared" si="20"/>
        <v>1678264</v>
      </c>
    </row>
    <row r="21" spans="1:36" s="218" customFormat="1">
      <c r="A21" s="191">
        <v>16</v>
      </c>
      <c r="B21" s="192">
        <v>8</v>
      </c>
      <c r="C21" s="193" t="s">
        <v>81</v>
      </c>
      <c r="D21" s="194">
        <v>11048</v>
      </c>
      <c r="E21" s="193" t="s">
        <v>85</v>
      </c>
      <c r="F21" s="191" t="s">
        <v>199</v>
      </c>
      <c r="G21" s="191">
        <v>2100200264</v>
      </c>
      <c r="H21" s="195" t="s">
        <v>1163</v>
      </c>
      <c r="I21" s="196">
        <v>7482000</v>
      </c>
      <c r="J21" s="196">
        <v>1690175.9859</v>
      </c>
      <c r="K21" s="196">
        <f t="shared" si="4"/>
        <v>9172175.9858999997</v>
      </c>
      <c r="L21" s="199">
        <v>848400</v>
      </c>
      <c r="M21" s="199">
        <v>1076148</v>
      </c>
      <c r="N21" s="199">
        <v>1924548</v>
      </c>
      <c r="O21" s="216">
        <v>848400</v>
      </c>
      <c r="P21" s="216"/>
      <c r="Q21" s="216">
        <f t="shared" si="5"/>
        <v>848400</v>
      </c>
      <c r="R21" s="217">
        <f t="shared" si="6"/>
        <v>6633600</v>
      </c>
      <c r="S21" s="217">
        <f t="shared" si="7"/>
        <v>1690175.9859</v>
      </c>
      <c r="T21" s="217">
        <f t="shared" si="8"/>
        <v>9172175.9858999997</v>
      </c>
      <c r="U21" s="227">
        <f t="shared" si="9"/>
        <v>848400</v>
      </c>
      <c r="V21" s="228">
        <f t="shared" si="10"/>
        <v>693998.16585024772</v>
      </c>
      <c r="W21" s="228">
        <f t="shared" si="11"/>
        <v>176823.90167913889</v>
      </c>
      <c r="X21" s="228">
        <f t="shared" si="12"/>
        <v>1719222.0675293866</v>
      </c>
      <c r="Y21" s="231">
        <f t="shared" si="13"/>
        <v>0</v>
      </c>
      <c r="Z21" s="232">
        <f t="shared" si="14"/>
        <v>-205325.93247061339</v>
      </c>
      <c r="AA21" s="232">
        <f t="shared" si="15"/>
        <v>-205325.93247061339</v>
      </c>
      <c r="AB21" s="241">
        <f t="shared" si="16"/>
        <v>-0.19079711384550582</v>
      </c>
      <c r="AC21" s="233">
        <f t="shared" si="17"/>
        <v>0.10461863329869871</v>
      </c>
      <c r="AD21" s="233">
        <f t="shared" si="18"/>
        <v>0.10461863329869885</v>
      </c>
      <c r="AE21" s="248">
        <v>282800</v>
      </c>
      <c r="AF21" s="248">
        <v>358715.99999999994</v>
      </c>
      <c r="AG21" s="248">
        <v>641516</v>
      </c>
      <c r="AH21" s="249">
        <f t="shared" si="19"/>
        <v>565600</v>
      </c>
      <c r="AI21" s="249">
        <f t="shared" si="21"/>
        <v>512106</v>
      </c>
      <c r="AJ21" s="249">
        <f t="shared" si="20"/>
        <v>1077706</v>
      </c>
    </row>
    <row r="22" spans="1:36" s="218" customFormat="1">
      <c r="A22" s="191">
        <v>17</v>
      </c>
      <c r="B22" s="192">
        <v>8</v>
      </c>
      <c r="C22" s="193" t="s">
        <v>81</v>
      </c>
      <c r="D22" s="194">
        <v>11047</v>
      </c>
      <c r="E22" s="193" t="s">
        <v>86</v>
      </c>
      <c r="F22" s="191" t="s">
        <v>199</v>
      </c>
      <c r="G22" s="191">
        <v>2100200264</v>
      </c>
      <c r="H22" s="195" t="s">
        <v>1163</v>
      </c>
      <c r="I22" s="196">
        <v>5022000</v>
      </c>
      <c r="J22" s="196">
        <v>1848168.0011999998</v>
      </c>
      <c r="K22" s="196">
        <f t="shared" si="4"/>
        <v>6870168.0011999998</v>
      </c>
      <c r="L22" s="199">
        <v>741600</v>
      </c>
      <c r="M22" s="199">
        <v>792019</v>
      </c>
      <c r="N22" s="199">
        <v>1533619</v>
      </c>
      <c r="O22" s="216">
        <v>741600</v>
      </c>
      <c r="P22" s="216"/>
      <c r="Q22" s="216">
        <f t="shared" si="5"/>
        <v>741600</v>
      </c>
      <c r="R22" s="217">
        <f t="shared" si="6"/>
        <v>4280400</v>
      </c>
      <c r="S22" s="217">
        <f t="shared" si="7"/>
        <v>1848168.0011999998</v>
      </c>
      <c r="T22" s="217">
        <f t="shared" si="8"/>
        <v>6870168.0011999998</v>
      </c>
      <c r="U22" s="227">
        <f t="shared" si="9"/>
        <v>741600</v>
      </c>
      <c r="V22" s="228">
        <f t="shared" si="10"/>
        <v>447809.5979717499</v>
      </c>
      <c r="W22" s="228">
        <f t="shared" si="11"/>
        <v>193352.81039193197</v>
      </c>
      <c r="X22" s="228">
        <f t="shared" si="12"/>
        <v>1382762.408363682</v>
      </c>
      <c r="Y22" s="231">
        <f t="shared" si="13"/>
        <v>0</v>
      </c>
      <c r="Z22" s="232">
        <f t="shared" si="14"/>
        <v>-150856.59163631813</v>
      </c>
      <c r="AA22" s="232">
        <f t="shared" si="15"/>
        <v>-150856.59163631801</v>
      </c>
      <c r="AB22" s="241">
        <f t="shared" si="16"/>
        <v>-0.19047092511204672</v>
      </c>
      <c r="AC22" s="233">
        <f t="shared" si="17"/>
        <v>0.10461863329869869</v>
      </c>
      <c r="AD22" s="233">
        <f t="shared" si="18"/>
        <v>0.10461863329869883</v>
      </c>
      <c r="AE22" s="248">
        <v>247200</v>
      </c>
      <c r="AF22" s="248">
        <v>264006</v>
      </c>
      <c r="AG22" s="248">
        <v>511206</v>
      </c>
      <c r="AH22" s="249">
        <f t="shared" si="19"/>
        <v>494400</v>
      </c>
      <c r="AI22" s="249">
        <f t="shared" si="21"/>
        <v>377156</v>
      </c>
      <c r="AJ22" s="249">
        <f t="shared" si="20"/>
        <v>871556</v>
      </c>
    </row>
    <row r="23" spans="1:36" s="218" customFormat="1">
      <c r="A23" s="191">
        <v>18</v>
      </c>
      <c r="B23" s="192">
        <v>8</v>
      </c>
      <c r="C23" s="193" t="s">
        <v>81</v>
      </c>
      <c r="D23" s="194">
        <v>11041</v>
      </c>
      <c r="E23" s="193" t="s">
        <v>87</v>
      </c>
      <c r="F23" s="191" t="s">
        <v>199</v>
      </c>
      <c r="G23" s="191">
        <v>2100200264</v>
      </c>
      <c r="H23" s="195" t="s">
        <v>1163</v>
      </c>
      <c r="I23" s="196">
        <v>7143600</v>
      </c>
      <c r="J23" s="196">
        <v>1772137.656</v>
      </c>
      <c r="K23" s="196">
        <f t="shared" si="4"/>
        <v>8915737.6559999995</v>
      </c>
      <c r="L23" s="199">
        <v>1051200</v>
      </c>
      <c r="M23" s="199">
        <v>752834</v>
      </c>
      <c r="N23" s="199">
        <v>1804034</v>
      </c>
      <c r="O23" s="216">
        <v>1051200</v>
      </c>
      <c r="P23" s="216"/>
      <c r="Q23" s="216">
        <f t="shared" si="5"/>
        <v>1051200</v>
      </c>
      <c r="R23" s="217">
        <f t="shared" si="6"/>
        <v>6092400</v>
      </c>
      <c r="S23" s="217">
        <f t="shared" si="7"/>
        <v>1772137.656</v>
      </c>
      <c r="T23" s="217">
        <f t="shared" si="8"/>
        <v>8915737.6559999995</v>
      </c>
      <c r="U23" s="227">
        <f t="shared" si="9"/>
        <v>1051200</v>
      </c>
      <c r="V23" s="228">
        <f t="shared" si="10"/>
        <v>637378.56150899187</v>
      </c>
      <c r="W23" s="228">
        <f t="shared" si="11"/>
        <v>185398.61958787972</v>
      </c>
      <c r="X23" s="228">
        <f t="shared" si="12"/>
        <v>1873977.1810968714</v>
      </c>
      <c r="Y23" s="231">
        <f t="shared" si="13"/>
        <v>0</v>
      </c>
      <c r="Z23" s="232">
        <f t="shared" si="14"/>
        <v>69943.181096871616</v>
      </c>
      <c r="AA23" s="232">
        <f t="shared" si="15"/>
        <v>69943.181096871383</v>
      </c>
      <c r="AB23" s="240">
        <f t="shared" si="16"/>
        <v>9.2906512055608029E-2</v>
      </c>
      <c r="AC23" s="233">
        <f t="shared" si="17"/>
        <v>0.10461863329869868</v>
      </c>
      <c r="AD23" s="233">
        <f t="shared" si="18"/>
        <v>0.10461863329869885</v>
      </c>
      <c r="AE23" s="248">
        <v>350400</v>
      </c>
      <c r="AF23" s="248">
        <v>250945</v>
      </c>
      <c r="AG23" s="248">
        <v>601345</v>
      </c>
      <c r="AH23" s="249">
        <f t="shared" si="19"/>
        <v>700800</v>
      </c>
      <c r="AI23" s="249">
        <f t="shared" si="21"/>
        <v>571832</v>
      </c>
      <c r="AJ23" s="249">
        <f t="shared" si="20"/>
        <v>1272632</v>
      </c>
    </row>
    <row r="24" spans="1:36" s="218" customFormat="1">
      <c r="A24" s="191">
        <v>19</v>
      </c>
      <c r="B24" s="192">
        <v>8</v>
      </c>
      <c r="C24" s="193" t="s">
        <v>81</v>
      </c>
      <c r="D24" s="194">
        <v>11049</v>
      </c>
      <c r="E24" s="193" t="s">
        <v>88</v>
      </c>
      <c r="F24" s="191" t="s">
        <v>199</v>
      </c>
      <c r="G24" s="191">
        <v>2100200264</v>
      </c>
      <c r="H24" s="195" t="s">
        <v>1163</v>
      </c>
      <c r="I24" s="196">
        <v>5682000</v>
      </c>
      <c r="J24" s="196">
        <v>1737964.2896999998</v>
      </c>
      <c r="K24" s="196">
        <f t="shared" si="4"/>
        <v>7419964.2896999996</v>
      </c>
      <c r="L24" s="199">
        <v>787200</v>
      </c>
      <c r="M24" s="199">
        <v>776687</v>
      </c>
      <c r="N24" s="199">
        <v>1563887</v>
      </c>
      <c r="O24" s="216">
        <v>787200</v>
      </c>
      <c r="P24" s="216"/>
      <c r="Q24" s="216">
        <f t="shared" si="5"/>
        <v>787200</v>
      </c>
      <c r="R24" s="217">
        <f t="shared" si="6"/>
        <v>4894800</v>
      </c>
      <c r="S24" s="217">
        <f t="shared" si="7"/>
        <v>1737964.2896999998</v>
      </c>
      <c r="T24" s="217">
        <f t="shared" si="8"/>
        <v>7419964.2896999996</v>
      </c>
      <c r="U24" s="227">
        <f t="shared" si="9"/>
        <v>787200</v>
      </c>
      <c r="V24" s="228">
        <f t="shared" si="10"/>
        <v>512087.28627047036</v>
      </c>
      <c r="W24" s="228">
        <f t="shared" si="11"/>
        <v>181823.44871035789</v>
      </c>
      <c r="X24" s="228">
        <f t="shared" si="12"/>
        <v>1481110.7349808281</v>
      </c>
      <c r="Y24" s="231">
        <f t="shared" si="13"/>
        <v>0</v>
      </c>
      <c r="Z24" s="232">
        <f t="shared" si="14"/>
        <v>-82776.265019171755</v>
      </c>
      <c r="AA24" s="232">
        <f t="shared" si="15"/>
        <v>-82776.265019171871</v>
      </c>
      <c r="AB24" s="241">
        <f t="shared" si="16"/>
        <v>-0.10657609180940553</v>
      </c>
      <c r="AC24" s="233">
        <f t="shared" si="17"/>
        <v>0.10461863329869869</v>
      </c>
      <c r="AD24" s="233">
        <f t="shared" si="18"/>
        <v>0.10461863329869885</v>
      </c>
      <c r="AE24" s="248">
        <v>262400</v>
      </c>
      <c r="AF24" s="248">
        <v>258896</v>
      </c>
      <c r="AG24" s="248">
        <v>521296</v>
      </c>
      <c r="AH24" s="249">
        <f t="shared" si="19"/>
        <v>524800</v>
      </c>
      <c r="AI24" s="249">
        <f t="shared" si="21"/>
        <v>435015</v>
      </c>
      <c r="AJ24" s="249">
        <f t="shared" si="20"/>
        <v>959815</v>
      </c>
    </row>
    <row r="25" spans="1:36" s="218" customFormat="1">
      <c r="A25" s="191">
        <v>20</v>
      </c>
      <c r="B25" s="192">
        <v>8</v>
      </c>
      <c r="C25" s="193" t="s">
        <v>81</v>
      </c>
      <c r="D25" s="194">
        <v>11050</v>
      </c>
      <c r="E25" s="193" t="s">
        <v>89</v>
      </c>
      <c r="F25" s="191" t="s">
        <v>199</v>
      </c>
      <c r="G25" s="191">
        <v>2100200264</v>
      </c>
      <c r="H25" s="195" t="s">
        <v>1163</v>
      </c>
      <c r="I25" s="196">
        <v>5335200</v>
      </c>
      <c r="J25" s="196">
        <v>1093560.0629999998</v>
      </c>
      <c r="K25" s="196">
        <f t="shared" si="4"/>
        <v>6428760.0630000001</v>
      </c>
      <c r="L25" s="199">
        <v>418800</v>
      </c>
      <c r="M25" s="199">
        <v>618717</v>
      </c>
      <c r="N25" s="199">
        <v>1037517</v>
      </c>
      <c r="O25" s="216">
        <v>418800</v>
      </c>
      <c r="P25" s="216"/>
      <c r="Q25" s="216">
        <f t="shared" si="5"/>
        <v>418800</v>
      </c>
      <c r="R25" s="217">
        <f t="shared" si="6"/>
        <v>4916400</v>
      </c>
      <c r="S25" s="217">
        <f t="shared" si="7"/>
        <v>1093560.0629999998</v>
      </c>
      <c r="T25" s="217">
        <f t="shared" si="8"/>
        <v>6428760.0630000001</v>
      </c>
      <c r="U25" s="227">
        <f t="shared" si="9"/>
        <v>418800</v>
      </c>
      <c r="V25" s="228">
        <f t="shared" si="10"/>
        <v>514347.04874972225</v>
      </c>
      <c r="W25" s="228">
        <f t="shared" si="11"/>
        <v>114406.759221099</v>
      </c>
      <c r="X25" s="228">
        <f t="shared" si="12"/>
        <v>1047553.8079708213</v>
      </c>
      <c r="Y25" s="231">
        <f t="shared" si="13"/>
        <v>0</v>
      </c>
      <c r="Z25" s="232">
        <f t="shared" si="14"/>
        <v>10036.807970821275</v>
      </c>
      <c r="AA25" s="232">
        <f t="shared" si="15"/>
        <v>10036.807970821275</v>
      </c>
      <c r="AB25" s="240">
        <f t="shared" si="16"/>
        <v>1.6221968962904326E-2</v>
      </c>
      <c r="AC25" s="233">
        <f t="shared" si="17"/>
        <v>0.10461863329869869</v>
      </c>
      <c r="AD25" s="233">
        <f t="shared" si="18"/>
        <v>0.10461863329869885</v>
      </c>
      <c r="AE25" s="248">
        <v>139600</v>
      </c>
      <c r="AF25" s="248">
        <v>206238.99999999994</v>
      </c>
      <c r="AG25" s="248">
        <v>345839</v>
      </c>
      <c r="AH25" s="249">
        <f t="shared" si="19"/>
        <v>279200</v>
      </c>
      <c r="AI25" s="249">
        <f t="shared" si="21"/>
        <v>422515</v>
      </c>
      <c r="AJ25" s="249">
        <f t="shared" si="20"/>
        <v>701715</v>
      </c>
    </row>
    <row r="26" spans="1:36" s="218" customFormat="1">
      <c r="A26" s="191">
        <v>21</v>
      </c>
      <c r="B26" s="192">
        <v>8</v>
      </c>
      <c r="C26" s="193" t="s">
        <v>90</v>
      </c>
      <c r="D26" s="194">
        <v>10705</v>
      </c>
      <c r="E26" s="193" t="s">
        <v>91</v>
      </c>
      <c r="F26" s="191" t="s">
        <v>1159</v>
      </c>
      <c r="G26" s="191">
        <v>2100200139</v>
      </c>
      <c r="H26" s="195" t="s">
        <v>1164</v>
      </c>
      <c r="I26" s="196">
        <v>2528400</v>
      </c>
      <c r="J26" s="196">
        <v>44553777.599849999</v>
      </c>
      <c r="K26" s="196">
        <f t="shared" si="4"/>
        <v>47082177.599849999</v>
      </c>
      <c r="L26" s="199">
        <v>1992600</v>
      </c>
      <c r="M26" s="199">
        <v>6018048</v>
      </c>
      <c r="N26" s="199">
        <v>8010648</v>
      </c>
      <c r="O26" s="216">
        <v>1992600</v>
      </c>
      <c r="P26" s="216">
        <v>964800</v>
      </c>
      <c r="Q26" s="216">
        <f t="shared" si="5"/>
        <v>1027800</v>
      </c>
      <c r="R26" s="217">
        <v>0</v>
      </c>
      <c r="S26" s="217">
        <f t="shared" si="7"/>
        <v>44553777.599849999</v>
      </c>
      <c r="T26" s="217">
        <f t="shared" si="8"/>
        <v>45581577.599849999</v>
      </c>
      <c r="U26" s="227">
        <f t="shared" si="9"/>
        <v>1027800</v>
      </c>
      <c r="V26" s="228">
        <f t="shared" si="10"/>
        <v>0</v>
      </c>
      <c r="W26" s="228">
        <f t="shared" si="11"/>
        <v>4661155.3207904901</v>
      </c>
      <c r="X26" s="228">
        <f t="shared" si="12"/>
        <v>5688955.3207904901</v>
      </c>
      <c r="Y26" s="231">
        <v>0</v>
      </c>
      <c r="Z26" s="232">
        <f t="shared" si="14"/>
        <v>-1356892.6792095099</v>
      </c>
      <c r="AA26" s="232">
        <f t="shared" si="15"/>
        <v>-2321692.6792095099</v>
      </c>
      <c r="AB26" s="241">
        <f t="shared" si="16"/>
        <v>-0.22547056441050484</v>
      </c>
      <c r="AC26" s="233"/>
      <c r="AD26" s="233">
        <f t="shared" si="18"/>
        <v>0.10461863329869885</v>
      </c>
      <c r="AE26" s="248">
        <v>664200</v>
      </c>
      <c r="AF26" s="248">
        <v>2006015.9999999995</v>
      </c>
      <c r="AG26" s="248">
        <v>2670216</v>
      </c>
      <c r="AH26" s="249">
        <f t="shared" si="19"/>
        <v>363600</v>
      </c>
      <c r="AI26" s="249">
        <f t="shared" si="21"/>
        <v>2655139</v>
      </c>
      <c r="AJ26" s="249">
        <f t="shared" si="20"/>
        <v>3018739</v>
      </c>
    </row>
    <row r="27" spans="1:36" s="218" customFormat="1">
      <c r="A27" s="191">
        <v>22</v>
      </c>
      <c r="B27" s="192">
        <v>8</v>
      </c>
      <c r="C27" s="193" t="s">
        <v>90</v>
      </c>
      <c r="D27" s="194">
        <v>11036</v>
      </c>
      <c r="E27" s="193" t="s">
        <v>92</v>
      </c>
      <c r="F27" s="191" t="s">
        <v>199</v>
      </c>
      <c r="G27" s="191">
        <v>2100200138</v>
      </c>
      <c r="H27" s="195" t="s">
        <v>1165</v>
      </c>
      <c r="I27" s="196">
        <v>17378400</v>
      </c>
      <c r="J27" s="196">
        <v>4380169.6301999995</v>
      </c>
      <c r="K27" s="196">
        <f t="shared" si="4"/>
        <v>21758569.630199999</v>
      </c>
      <c r="L27" s="199">
        <v>2563200</v>
      </c>
      <c r="M27" s="199">
        <v>2083168</v>
      </c>
      <c r="N27" s="199">
        <v>4646368</v>
      </c>
      <c r="O27" s="216">
        <v>2563200</v>
      </c>
      <c r="P27" s="216">
        <v>501600</v>
      </c>
      <c r="Q27" s="216">
        <f t="shared" si="5"/>
        <v>2061600</v>
      </c>
      <c r="R27" s="217">
        <f t="shared" si="6"/>
        <v>15316800</v>
      </c>
      <c r="S27" s="217">
        <f t="shared" si="7"/>
        <v>4380169.6301999995</v>
      </c>
      <c r="T27" s="217">
        <f t="shared" si="8"/>
        <v>21758569.630199999</v>
      </c>
      <c r="U27" s="227">
        <f t="shared" si="9"/>
        <v>2061600</v>
      </c>
      <c r="V27" s="228">
        <f t="shared" si="10"/>
        <v>1602422.6825095082</v>
      </c>
      <c r="W27" s="228">
        <f t="shared" si="11"/>
        <v>458247.36032799107</v>
      </c>
      <c r="X27" s="228">
        <f t="shared" si="12"/>
        <v>4122270.0428374992</v>
      </c>
      <c r="Y27" s="231">
        <v>0</v>
      </c>
      <c r="Z27" s="232">
        <f t="shared" si="14"/>
        <v>-22497.957162500825</v>
      </c>
      <c r="AA27" s="232">
        <f t="shared" si="15"/>
        <v>-524097.95716250082</v>
      </c>
      <c r="AB27" s="241">
        <f t="shared" si="16"/>
        <v>-1.0799876516200721E-2</v>
      </c>
      <c r="AC27" s="233">
        <f t="shared" si="17"/>
        <v>0.10461863329869869</v>
      </c>
      <c r="AD27" s="233">
        <f t="shared" si="18"/>
        <v>0.10461863329869885</v>
      </c>
      <c r="AE27" s="248">
        <v>854400</v>
      </c>
      <c r="AF27" s="248">
        <v>694389</v>
      </c>
      <c r="AG27" s="248">
        <v>1548789</v>
      </c>
      <c r="AH27" s="249">
        <f t="shared" si="19"/>
        <v>1207200</v>
      </c>
      <c r="AI27" s="249">
        <f t="shared" si="21"/>
        <v>1366281</v>
      </c>
      <c r="AJ27" s="249">
        <f t="shared" si="20"/>
        <v>2573481</v>
      </c>
    </row>
    <row r="28" spans="1:36" s="218" customFormat="1">
      <c r="A28" s="191">
        <v>23</v>
      </c>
      <c r="B28" s="192">
        <v>8</v>
      </c>
      <c r="C28" s="193" t="s">
        <v>90</v>
      </c>
      <c r="D28" s="194">
        <v>11447</v>
      </c>
      <c r="E28" s="193" t="s">
        <v>93</v>
      </c>
      <c r="F28" s="191" t="s">
        <v>199</v>
      </c>
      <c r="G28" s="191">
        <v>2100200138</v>
      </c>
      <c r="H28" s="195" t="s">
        <v>1165</v>
      </c>
      <c r="I28" s="196">
        <v>15255600</v>
      </c>
      <c r="J28" s="196">
        <v>2800651.1856000004</v>
      </c>
      <c r="K28" s="196">
        <f t="shared" si="4"/>
        <v>18056251.185600001</v>
      </c>
      <c r="L28" s="199">
        <v>1371600</v>
      </c>
      <c r="M28" s="199">
        <v>1760596</v>
      </c>
      <c r="N28" s="199">
        <v>3132196</v>
      </c>
      <c r="O28" s="216">
        <v>1371600</v>
      </c>
      <c r="P28" s="216">
        <v>80400</v>
      </c>
      <c r="Q28" s="216">
        <f t="shared" si="5"/>
        <v>1291200</v>
      </c>
      <c r="R28" s="217">
        <f t="shared" si="6"/>
        <v>13964400</v>
      </c>
      <c r="S28" s="217">
        <f t="shared" si="7"/>
        <v>2800651.1856000004</v>
      </c>
      <c r="T28" s="217">
        <f t="shared" si="8"/>
        <v>18056251.185600001</v>
      </c>
      <c r="U28" s="227">
        <f t="shared" si="9"/>
        <v>1291200</v>
      </c>
      <c r="V28" s="228">
        <f t="shared" si="10"/>
        <v>1460936.442836348</v>
      </c>
      <c r="W28" s="228">
        <f t="shared" si="11"/>
        <v>293000.29938385257</v>
      </c>
      <c r="X28" s="228">
        <f t="shared" si="12"/>
        <v>3045136.7422202006</v>
      </c>
      <c r="Y28" s="231">
        <v>0</v>
      </c>
      <c r="Z28" s="232">
        <f t="shared" si="14"/>
        <v>-6659.2577797994018</v>
      </c>
      <c r="AA28" s="232">
        <f t="shared" si="15"/>
        <v>-87059.257779799402</v>
      </c>
      <c r="AB28" s="241">
        <f t="shared" si="16"/>
        <v>-3.7823883388349183E-3</v>
      </c>
      <c r="AC28" s="233">
        <f t="shared" si="17"/>
        <v>0.10461863329869869</v>
      </c>
      <c r="AD28" s="233">
        <f t="shared" si="18"/>
        <v>0.10461863329869883</v>
      </c>
      <c r="AE28" s="248">
        <v>457200</v>
      </c>
      <c r="AF28" s="248">
        <v>586865</v>
      </c>
      <c r="AG28" s="248">
        <v>1044065</v>
      </c>
      <c r="AH28" s="249">
        <f t="shared" si="19"/>
        <v>834000</v>
      </c>
      <c r="AI28" s="249">
        <f t="shared" si="21"/>
        <v>1167072</v>
      </c>
      <c r="AJ28" s="249">
        <f t="shared" si="20"/>
        <v>2001072</v>
      </c>
    </row>
    <row r="29" spans="1:36" s="218" customFormat="1">
      <c r="A29" s="191">
        <v>24</v>
      </c>
      <c r="B29" s="192">
        <v>8</v>
      </c>
      <c r="C29" s="193" t="s">
        <v>90</v>
      </c>
      <c r="D29" s="194">
        <v>11031</v>
      </c>
      <c r="E29" s="193" t="s">
        <v>94</v>
      </c>
      <c r="F29" s="191" t="s">
        <v>199</v>
      </c>
      <c r="G29" s="191">
        <v>2100200138</v>
      </c>
      <c r="H29" s="195" t="s">
        <v>1165</v>
      </c>
      <c r="I29" s="196">
        <v>10527600</v>
      </c>
      <c r="J29" s="196">
        <v>2346474.6632999997</v>
      </c>
      <c r="K29" s="196">
        <f t="shared" si="4"/>
        <v>12874074.6633</v>
      </c>
      <c r="L29" s="199">
        <v>1586400</v>
      </c>
      <c r="M29" s="199">
        <v>1319815</v>
      </c>
      <c r="N29" s="199">
        <v>2906215</v>
      </c>
      <c r="O29" s="219">
        <v>1586400</v>
      </c>
      <c r="P29" s="219">
        <v>417600</v>
      </c>
      <c r="Q29" s="216">
        <f t="shared" si="5"/>
        <v>1168800</v>
      </c>
      <c r="R29" s="217">
        <f t="shared" si="6"/>
        <v>9358800</v>
      </c>
      <c r="S29" s="217">
        <f t="shared" si="7"/>
        <v>2346474.6632999997</v>
      </c>
      <c r="T29" s="217">
        <f t="shared" si="8"/>
        <v>12874074.6633</v>
      </c>
      <c r="U29" s="227">
        <f t="shared" si="9"/>
        <v>1168800</v>
      </c>
      <c r="V29" s="228">
        <f t="shared" si="10"/>
        <v>979104.8653158613</v>
      </c>
      <c r="W29" s="228">
        <f t="shared" si="11"/>
        <v>245484.9723444705</v>
      </c>
      <c r="X29" s="228">
        <f t="shared" si="12"/>
        <v>2393389.8376603317</v>
      </c>
      <c r="Y29" s="231">
        <v>0</v>
      </c>
      <c r="Z29" s="232">
        <f t="shared" si="14"/>
        <v>-95225.162339668255</v>
      </c>
      <c r="AA29" s="232">
        <f t="shared" si="15"/>
        <v>-512825.16233966826</v>
      </c>
      <c r="AB29" s="241">
        <f t="shared" si="16"/>
        <v>-7.2150386485733423E-2</v>
      </c>
      <c r="AC29" s="233">
        <f t="shared" si="17"/>
        <v>0.10461863329869869</v>
      </c>
      <c r="AD29" s="233">
        <f t="shared" si="18"/>
        <v>0.10461863329869885</v>
      </c>
      <c r="AE29" s="248">
        <v>528800</v>
      </c>
      <c r="AF29" s="248">
        <v>439938</v>
      </c>
      <c r="AG29" s="248">
        <v>968738</v>
      </c>
      <c r="AH29" s="249">
        <f t="shared" si="19"/>
        <v>640000</v>
      </c>
      <c r="AI29" s="249">
        <f t="shared" si="21"/>
        <v>784652</v>
      </c>
      <c r="AJ29" s="249">
        <f t="shared" si="20"/>
        <v>1424652</v>
      </c>
    </row>
    <row r="30" spans="1:36" s="218" customFormat="1">
      <c r="A30" s="191">
        <v>25</v>
      </c>
      <c r="B30" s="192">
        <v>8</v>
      </c>
      <c r="C30" s="193" t="s">
        <v>90</v>
      </c>
      <c r="D30" s="194">
        <v>11035</v>
      </c>
      <c r="E30" s="193" t="s">
        <v>95</v>
      </c>
      <c r="F30" s="191" t="s">
        <v>199</v>
      </c>
      <c r="G30" s="191">
        <v>2100200138</v>
      </c>
      <c r="H30" s="195" t="s">
        <v>1165</v>
      </c>
      <c r="I30" s="196">
        <v>5200800</v>
      </c>
      <c r="J30" s="196">
        <v>1473072.3078000001</v>
      </c>
      <c r="K30" s="196">
        <f t="shared" si="4"/>
        <v>6673872.3078000005</v>
      </c>
      <c r="L30" s="199">
        <v>889200</v>
      </c>
      <c r="M30" s="199">
        <v>635786</v>
      </c>
      <c r="N30" s="199">
        <v>1524986</v>
      </c>
      <c r="O30" s="216">
        <v>889200</v>
      </c>
      <c r="P30" s="216">
        <v>272200</v>
      </c>
      <c r="Q30" s="216">
        <f t="shared" si="5"/>
        <v>617000</v>
      </c>
      <c r="R30" s="217">
        <f t="shared" si="6"/>
        <v>4583800</v>
      </c>
      <c r="S30" s="217">
        <f t="shared" si="7"/>
        <v>1473072.3078000001</v>
      </c>
      <c r="T30" s="217">
        <f t="shared" si="8"/>
        <v>6673872.3078000005</v>
      </c>
      <c r="U30" s="227">
        <f t="shared" si="9"/>
        <v>617000</v>
      </c>
      <c r="V30" s="228">
        <f t="shared" si="10"/>
        <v>479550.8913145751</v>
      </c>
      <c r="W30" s="228">
        <f t="shared" si="11"/>
        <v>154110.81159219623</v>
      </c>
      <c r="X30" s="228">
        <f t="shared" si="12"/>
        <v>1250661.7029067711</v>
      </c>
      <c r="Y30" s="231">
        <v>0</v>
      </c>
      <c r="Z30" s="232">
        <f t="shared" si="14"/>
        <v>-2124.2970932286698</v>
      </c>
      <c r="AA30" s="232">
        <f t="shared" si="15"/>
        <v>-274324.2970932289</v>
      </c>
      <c r="AB30" s="241">
        <f t="shared" si="16"/>
        <v>-3.3412140141945088E-3</v>
      </c>
      <c r="AC30" s="233">
        <f t="shared" si="17"/>
        <v>0.10461863329869869</v>
      </c>
      <c r="AD30" s="233">
        <f t="shared" si="18"/>
        <v>0.10461863329869883</v>
      </c>
      <c r="AE30" s="248">
        <v>296400</v>
      </c>
      <c r="AF30" s="248">
        <v>211929</v>
      </c>
      <c r="AG30" s="248">
        <v>508329</v>
      </c>
      <c r="AH30" s="249">
        <f t="shared" si="19"/>
        <v>320600</v>
      </c>
      <c r="AI30" s="249">
        <f t="shared" si="21"/>
        <v>421733</v>
      </c>
      <c r="AJ30" s="249">
        <f t="shared" si="20"/>
        <v>742333</v>
      </c>
    </row>
    <row r="31" spans="1:36" s="218" customFormat="1">
      <c r="A31" s="191">
        <v>26</v>
      </c>
      <c r="B31" s="192">
        <v>8</v>
      </c>
      <c r="C31" s="193" t="s">
        <v>90</v>
      </c>
      <c r="D31" s="194">
        <v>11030</v>
      </c>
      <c r="E31" s="193" t="s">
        <v>96</v>
      </c>
      <c r="F31" s="191" t="s">
        <v>199</v>
      </c>
      <c r="G31" s="191">
        <v>2100200138</v>
      </c>
      <c r="H31" s="195" t="s">
        <v>1165</v>
      </c>
      <c r="I31" s="196">
        <v>5034000</v>
      </c>
      <c r="J31" s="196">
        <v>1344521.4486</v>
      </c>
      <c r="K31" s="196">
        <f t="shared" si="4"/>
        <v>6378521.4485999998</v>
      </c>
      <c r="L31" s="199">
        <v>580800</v>
      </c>
      <c r="M31" s="199">
        <v>629482</v>
      </c>
      <c r="N31" s="199">
        <v>1210282</v>
      </c>
      <c r="O31" s="216">
        <v>580800</v>
      </c>
      <c r="P31" s="216">
        <v>297600</v>
      </c>
      <c r="Q31" s="216">
        <f t="shared" si="5"/>
        <v>283200</v>
      </c>
      <c r="R31" s="217">
        <f t="shared" si="6"/>
        <v>4750800</v>
      </c>
      <c r="S31" s="217">
        <f t="shared" si="7"/>
        <v>1344521.4486</v>
      </c>
      <c r="T31" s="217">
        <f t="shared" si="8"/>
        <v>6378521.4485999998</v>
      </c>
      <c r="U31" s="227">
        <f t="shared" si="9"/>
        <v>283200</v>
      </c>
      <c r="V31" s="228">
        <f t="shared" si="10"/>
        <v>497022.20307545777</v>
      </c>
      <c r="W31" s="228">
        <f t="shared" si="11"/>
        <v>140661.99639331878</v>
      </c>
      <c r="X31" s="228">
        <f t="shared" si="12"/>
        <v>920884.19946877658</v>
      </c>
      <c r="Y31" s="231">
        <v>0</v>
      </c>
      <c r="Z31" s="232">
        <f t="shared" si="14"/>
        <v>8202.1994687765837</v>
      </c>
      <c r="AA31" s="232">
        <f t="shared" si="15"/>
        <v>-289397.80053122342</v>
      </c>
      <c r="AB31" s="240">
        <f t="shared" si="16"/>
        <v>1.3030077855723569E-2</v>
      </c>
      <c r="AC31" s="233">
        <f t="shared" si="17"/>
        <v>0.10461863329869869</v>
      </c>
      <c r="AD31" s="233">
        <f t="shared" si="18"/>
        <v>0.10461863329869886</v>
      </c>
      <c r="AE31" s="248">
        <v>193600</v>
      </c>
      <c r="AF31" s="248">
        <v>209827</v>
      </c>
      <c r="AG31" s="248">
        <v>403427</v>
      </c>
      <c r="AH31" s="249">
        <f t="shared" si="19"/>
        <v>89600</v>
      </c>
      <c r="AI31" s="249">
        <f t="shared" si="21"/>
        <v>427857</v>
      </c>
      <c r="AJ31" s="249">
        <f t="shared" si="20"/>
        <v>517457</v>
      </c>
    </row>
    <row r="32" spans="1:36" s="218" customFormat="1">
      <c r="A32" s="191">
        <v>27</v>
      </c>
      <c r="B32" s="192">
        <v>8</v>
      </c>
      <c r="C32" s="193" t="s">
        <v>90</v>
      </c>
      <c r="D32" s="194">
        <v>11032</v>
      </c>
      <c r="E32" s="193" t="s">
        <v>97</v>
      </c>
      <c r="F32" s="191" t="s">
        <v>199</v>
      </c>
      <c r="G32" s="191">
        <v>2100200138</v>
      </c>
      <c r="H32" s="195" t="s">
        <v>1165</v>
      </c>
      <c r="I32" s="196">
        <v>9109200</v>
      </c>
      <c r="J32" s="196">
        <v>1769828.8491000002</v>
      </c>
      <c r="K32" s="196">
        <f t="shared" si="4"/>
        <v>10879028.849100001</v>
      </c>
      <c r="L32" s="199">
        <v>1408800</v>
      </c>
      <c r="M32" s="199">
        <v>1068418</v>
      </c>
      <c r="N32" s="199">
        <v>2477218</v>
      </c>
      <c r="O32" s="216">
        <v>1408800</v>
      </c>
      <c r="P32" s="216">
        <v>315600</v>
      </c>
      <c r="Q32" s="216">
        <f t="shared" si="5"/>
        <v>1093200</v>
      </c>
      <c r="R32" s="217">
        <f t="shared" si="6"/>
        <v>8016000</v>
      </c>
      <c r="S32" s="217">
        <f t="shared" si="7"/>
        <v>1769828.8491000002</v>
      </c>
      <c r="T32" s="217">
        <f t="shared" si="8"/>
        <v>10879028.849100001</v>
      </c>
      <c r="U32" s="227">
        <f t="shared" si="9"/>
        <v>1093200</v>
      </c>
      <c r="V32" s="228">
        <f t="shared" si="10"/>
        <v>838622.96452236874</v>
      </c>
      <c r="W32" s="228">
        <f t="shared" si="11"/>
        <v>185157.07536545114</v>
      </c>
      <c r="X32" s="228">
        <f t="shared" si="12"/>
        <v>2116980.0398878199</v>
      </c>
      <c r="Y32" s="231">
        <v>0</v>
      </c>
      <c r="Z32" s="232">
        <f t="shared" si="14"/>
        <v>-44637.960112180095</v>
      </c>
      <c r="AA32" s="232">
        <f t="shared" si="15"/>
        <v>-360237.9601121801</v>
      </c>
      <c r="AB32" s="241">
        <f t="shared" si="16"/>
        <v>-4.1779490903541584E-2</v>
      </c>
      <c r="AC32" s="233">
        <f t="shared" si="17"/>
        <v>0.10461863329869869</v>
      </c>
      <c r="AD32" s="233">
        <f t="shared" si="18"/>
        <v>0.10461863329869885</v>
      </c>
      <c r="AE32" s="248">
        <v>469600</v>
      </c>
      <c r="AF32" s="248">
        <v>356139</v>
      </c>
      <c r="AG32" s="248">
        <v>825739</v>
      </c>
      <c r="AH32" s="249">
        <f t="shared" si="19"/>
        <v>623600</v>
      </c>
      <c r="AI32" s="249">
        <f t="shared" si="21"/>
        <v>667641</v>
      </c>
      <c r="AJ32" s="249">
        <f t="shared" si="20"/>
        <v>1291241</v>
      </c>
    </row>
    <row r="33" spans="1:36" s="218" customFormat="1">
      <c r="A33" s="191">
        <v>28</v>
      </c>
      <c r="B33" s="192">
        <v>8</v>
      </c>
      <c r="C33" s="193" t="s">
        <v>90</v>
      </c>
      <c r="D33" s="194">
        <v>11039</v>
      </c>
      <c r="E33" s="193" t="s">
        <v>98</v>
      </c>
      <c r="F33" s="191" t="s">
        <v>199</v>
      </c>
      <c r="G33" s="191">
        <v>2100200138</v>
      </c>
      <c r="H33" s="195" t="s">
        <v>1165</v>
      </c>
      <c r="I33" s="196">
        <v>9506400</v>
      </c>
      <c r="J33" s="196">
        <v>1849951.5575999999</v>
      </c>
      <c r="K33" s="196">
        <f t="shared" si="4"/>
        <v>11356351.557599999</v>
      </c>
      <c r="L33" s="199">
        <v>1072800</v>
      </c>
      <c r="M33" s="199">
        <v>1151907</v>
      </c>
      <c r="N33" s="199">
        <v>2224707</v>
      </c>
      <c r="O33" s="216">
        <v>1072800</v>
      </c>
      <c r="P33" s="216">
        <v>362400</v>
      </c>
      <c r="Q33" s="216">
        <f t="shared" si="5"/>
        <v>710400</v>
      </c>
      <c r="R33" s="217">
        <f t="shared" si="6"/>
        <v>8796000</v>
      </c>
      <c r="S33" s="217">
        <f t="shared" si="7"/>
        <v>1849951.5575999999</v>
      </c>
      <c r="T33" s="217">
        <f t="shared" si="8"/>
        <v>11356351.557599999</v>
      </c>
      <c r="U33" s="227">
        <f t="shared" si="9"/>
        <v>710400</v>
      </c>
      <c r="V33" s="228">
        <f t="shared" si="10"/>
        <v>920225.49849535374</v>
      </c>
      <c r="W33" s="228">
        <f t="shared" si="11"/>
        <v>193539.40362491115</v>
      </c>
      <c r="X33" s="228">
        <f t="shared" si="12"/>
        <v>1824164.9021202649</v>
      </c>
      <c r="Y33" s="231">
        <v>0</v>
      </c>
      <c r="Z33" s="232">
        <f t="shared" si="14"/>
        <v>-38142.097879735054</v>
      </c>
      <c r="AA33" s="232">
        <f t="shared" si="15"/>
        <v>-400542.09787973505</v>
      </c>
      <c r="AB33" s="241">
        <f t="shared" si="16"/>
        <v>-3.3112133079957889E-2</v>
      </c>
      <c r="AC33" s="233">
        <f t="shared" si="17"/>
        <v>0.10461863329869869</v>
      </c>
      <c r="AD33" s="233">
        <f t="shared" si="18"/>
        <v>0.10461863329869885</v>
      </c>
      <c r="AE33" s="248">
        <v>357600</v>
      </c>
      <c r="AF33" s="248">
        <v>383968.99999999994</v>
      </c>
      <c r="AG33" s="248">
        <v>741569</v>
      </c>
      <c r="AH33" s="249">
        <f t="shared" si="19"/>
        <v>352800</v>
      </c>
      <c r="AI33" s="249">
        <f t="shared" si="21"/>
        <v>729796</v>
      </c>
      <c r="AJ33" s="249">
        <f t="shared" si="20"/>
        <v>1082596</v>
      </c>
    </row>
    <row r="34" spans="1:36" s="218" customFormat="1">
      <c r="A34" s="191">
        <v>29</v>
      </c>
      <c r="B34" s="192">
        <v>8</v>
      </c>
      <c r="C34" s="193" t="s">
        <v>90</v>
      </c>
      <c r="D34" s="194">
        <v>11037</v>
      </c>
      <c r="E34" s="193" t="s">
        <v>99</v>
      </c>
      <c r="F34" s="191" t="s">
        <v>199</v>
      </c>
      <c r="G34" s="191">
        <v>2100200138</v>
      </c>
      <c r="H34" s="195" t="s">
        <v>1165</v>
      </c>
      <c r="I34" s="196">
        <v>5614800</v>
      </c>
      <c r="J34" s="196">
        <v>1481950.6640999999</v>
      </c>
      <c r="K34" s="196">
        <f t="shared" si="4"/>
        <v>7096750.6640999997</v>
      </c>
      <c r="L34" s="199">
        <v>712800</v>
      </c>
      <c r="M34" s="199">
        <v>638099</v>
      </c>
      <c r="N34" s="199">
        <v>1350899</v>
      </c>
      <c r="O34" s="216">
        <v>712800</v>
      </c>
      <c r="P34" s="216">
        <v>289200</v>
      </c>
      <c r="Q34" s="216">
        <f t="shared" si="5"/>
        <v>423600</v>
      </c>
      <c r="R34" s="217">
        <f t="shared" si="6"/>
        <v>5191200</v>
      </c>
      <c r="S34" s="217">
        <f t="shared" si="7"/>
        <v>1481950.6640999999</v>
      </c>
      <c r="T34" s="217">
        <f t="shared" si="8"/>
        <v>7096750.6640999997</v>
      </c>
      <c r="U34" s="227">
        <f t="shared" si="9"/>
        <v>423600</v>
      </c>
      <c r="V34" s="228">
        <f t="shared" si="10"/>
        <v>543096.2491802047</v>
      </c>
      <c r="W34" s="228">
        <f t="shared" si="11"/>
        <v>155039.65309424113</v>
      </c>
      <c r="X34" s="228">
        <f t="shared" si="12"/>
        <v>1121735.9022744459</v>
      </c>
      <c r="Y34" s="231">
        <v>0</v>
      </c>
      <c r="Z34" s="232">
        <f t="shared" si="14"/>
        <v>60036.902274445863</v>
      </c>
      <c r="AA34" s="232">
        <f t="shared" si="15"/>
        <v>-229163.09772555414</v>
      </c>
      <c r="AB34" s="240">
        <f t="shared" si="16"/>
        <v>9.4087127976138288E-2</v>
      </c>
      <c r="AC34" s="233">
        <f t="shared" si="17"/>
        <v>0.10461863329869871</v>
      </c>
      <c r="AD34" s="233">
        <f t="shared" si="18"/>
        <v>0.10461863329869886</v>
      </c>
      <c r="AE34" s="248">
        <v>237600</v>
      </c>
      <c r="AF34" s="248">
        <v>212700</v>
      </c>
      <c r="AG34" s="248">
        <v>450300</v>
      </c>
      <c r="AH34" s="249">
        <f t="shared" si="19"/>
        <v>186000</v>
      </c>
      <c r="AI34" s="249">
        <f t="shared" si="21"/>
        <v>485436</v>
      </c>
      <c r="AJ34" s="249">
        <f t="shared" si="20"/>
        <v>671436</v>
      </c>
    </row>
    <row r="35" spans="1:36" s="218" customFormat="1">
      <c r="A35" s="191">
        <v>30</v>
      </c>
      <c r="B35" s="192">
        <v>8</v>
      </c>
      <c r="C35" s="193" t="s">
        <v>90</v>
      </c>
      <c r="D35" s="194">
        <v>11034</v>
      </c>
      <c r="E35" s="193" t="s">
        <v>100</v>
      </c>
      <c r="F35" s="191" t="s">
        <v>199</v>
      </c>
      <c r="G35" s="191">
        <v>2100200138</v>
      </c>
      <c r="H35" s="195" t="s">
        <v>1165</v>
      </c>
      <c r="I35" s="196">
        <v>4802400</v>
      </c>
      <c r="J35" s="196">
        <v>1317846.7280999997</v>
      </c>
      <c r="K35" s="196">
        <f t="shared" si="4"/>
        <v>6120246.7280999999</v>
      </c>
      <c r="L35" s="199">
        <v>603600</v>
      </c>
      <c r="M35" s="199">
        <v>641885</v>
      </c>
      <c r="N35" s="199">
        <v>1245485</v>
      </c>
      <c r="O35" s="216">
        <v>603600</v>
      </c>
      <c r="P35" s="216">
        <v>183600</v>
      </c>
      <c r="Q35" s="216">
        <f t="shared" si="5"/>
        <v>420000</v>
      </c>
      <c r="R35" s="217">
        <f t="shared" si="6"/>
        <v>4382400</v>
      </c>
      <c r="S35" s="217">
        <f t="shared" si="7"/>
        <v>1317846.7280999997</v>
      </c>
      <c r="T35" s="217">
        <f t="shared" si="8"/>
        <v>6120246.7280999999</v>
      </c>
      <c r="U35" s="227">
        <f t="shared" si="9"/>
        <v>420000</v>
      </c>
      <c r="V35" s="228">
        <f t="shared" si="10"/>
        <v>458480.69856821717</v>
      </c>
      <c r="W35" s="228">
        <f t="shared" si="11"/>
        <v>137871.32359098396</v>
      </c>
      <c r="X35" s="228">
        <f t="shared" si="12"/>
        <v>1016352.0221592012</v>
      </c>
      <c r="Y35" s="231">
        <v>0</v>
      </c>
      <c r="Z35" s="232">
        <f t="shared" si="14"/>
        <v>-45532.977840798907</v>
      </c>
      <c r="AA35" s="232">
        <f t="shared" si="15"/>
        <v>-229132.97784079879</v>
      </c>
      <c r="AB35" s="241">
        <f t="shared" si="16"/>
        <v>-7.0936348163298579E-2</v>
      </c>
      <c r="AC35" s="233">
        <f t="shared" si="17"/>
        <v>0.10461863329869869</v>
      </c>
      <c r="AD35" s="233">
        <f t="shared" si="18"/>
        <v>0.10461863329869885</v>
      </c>
      <c r="AE35" s="248">
        <v>201200</v>
      </c>
      <c r="AF35" s="248">
        <v>213962</v>
      </c>
      <c r="AG35" s="248">
        <v>415162</v>
      </c>
      <c r="AH35" s="249">
        <f t="shared" si="19"/>
        <v>218800</v>
      </c>
      <c r="AI35" s="249">
        <f t="shared" si="21"/>
        <v>382390</v>
      </c>
      <c r="AJ35" s="249">
        <f t="shared" si="20"/>
        <v>601190</v>
      </c>
    </row>
    <row r="36" spans="1:36" s="218" customFormat="1">
      <c r="A36" s="191">
        <v>31</v>
      </c>
      <c r="B36" s="192">
        <v>8</v>
      </c>
      <c r="C36" s="193" t="s">
        <v>90</v>
      </c>
      <c r="D36" s="194">
        <v>11038</v>
      </c>
      <c r="E36" s="193" t="s">
        <v>101</v>
      </c>
      <c r="F36" s="191" t="s">
        <v>199</v>
      </c>
      <c r="G36" s="191">
        <v>2100200138</v>
      </c>
      <c r="H36" s="195" t="s">
        <v>1165</v>
      </c>
      <c r="I36" s="196">
        <v>6309600</v>
      </c>
      <c r="J36" s="196">
        <v>1488127.5095999998</v>
      </c>
      <c r="K36" s="196">
        <f t="shared" si="4"/>
        <v>7797727.5095999995</v>
      </c>
      <c r="L36" s="199">
        <v>644400</v>
      </c>
      <c r="M36" s="199">
        <v>884684</v>
      </c>
      <c r="N36" s="199">
        <v>1529084</v>
      </c>
      <c r="O36" s="216">
        <v>644400</v>
      </c>
      <c r="P36" s="216">
        <v>233400</v>
      </c>
      <c r="Q36" s="216">
        <f t="shared" si="5"/>
        <v>411000</v>
      </c>
      <c r="R36" s="217">
        <f t="shared" si="6"/>
        <v>5898600</v>
      </c>
      <c r="S36" s="217">
        <f t="shared" si="7"/>
        <v>1488127.5095999998</v>
      </c>
      <c r="T36" s="217">
        <f t="shared" si="8"/>
        <v>7797727.5095999995</v>
      </c>
      <c r="U36" s="227">
        <f t="shared" si="9"/>
        <v>411000</v>
      </c>
      <c r="V36" s="228">
        <f t="shared" si="10"/>
        <v>617103.47037570411</v>
      </c>
      <c r="W36" s="228">
        <f t="shared" si="11"/>
        <v>155685.86622854832</v>
      </c>
      <c r="X36" s="228">
        <f t="shared" si="12"/>
        <v>1183789.3366042525</v>
      </c>
      <c r="Y36" s="231">
        <v>0</v>
      </c>
      <c r="Z36" s="232">
        <f t="shared" si="14"/>
        <v>-111894.66339574754</v>
      </c>
      <c r="AA36" s="232">
        <f t="shared" si="15"/>
        <v>-345294.66339574754</v>
      </c>
      <c r="AB36" s="241">
        <f t="shared" si="16"/>
        <v>-0.12647980905695994</v>
      </c>
      <c r="AC36" s="233">
        <f t="shared" si="17"/>
        <v>0.10461863329869869</v>
      </c>
      <c r="AD36" s="233">
        <f t="shared" si="18"/>
        <v>0.10461863329869885</v>
      </c>
      <c r="AE36" s="248">
        <v>214800</v>
      </c>
      <c r="AF36" s="248">
        <v>294895</v>
      </c>
      <c r="AG36" s="248">
        <v>509695</v>
      </c>
      <c r="AH36" s="249">
        <f t="shared" si="19"/>
        <v>196200</v>
      </c>
      <c r="AI36" s="249">
        <f t="shared" si="21"/>
        <v>477894</v>
      </c>
      <c r="AJ36" s="249">
        <f t="shared" si="20"/>
        <v>674094</v>
      </c>
    </row>
    <row r="37" spans="1:36" s="218" customFormat="1">
      <c r="A37" s="191">
        <v>32</v>
      </c>
      <c r="B37" s="192">
        <v>8</v>
      </c>
      <c r="C37" s="193" t="s">
        <v>90</v>
      </c>
      <c r="D37" s="194">
        <v>28861</v>
      </c>
      <c r="E37" s="193" t="s">
        <v>102</v>
      </c>
      <c r="F37" s="191" t="s">
        <v>199</v>
      </c>
      <c r="G37" s="191">
        <v>2100200138</v>
      </c>
      <c r="H37" s="195" t="s">
        <v>1165</v>
      </c>
      <c r="I37" s="196">
        <v>4934400</v>
      </c>
      <c r="J37" s="196">
        <v>1036339.3554</v>
      </c>
      <c r="K37" s="196">
        <f t="shared" si="4"/>
        <v>5970739.3553999998</v>
      </c>
      <c r="L37" s="199">
        <v>801600</v>
      </c>
      <c r="M37" s="199">
        <v>472600</v>
      </c>
      <c r="N37" s="199">
        <v>1274200</v>
      </c>
      <c r="O37" s="216">
        <v>801600</v>
      </c>
      <c r="P37" s="216"/>
      <c r="Q37" s="216">
        <f t="shared" si="5"/>
        <v>801600</v>
      </c>
      <c r="R37" s="217">
        <f t="shared" si="6"/>
        <v>4132800</v>
      </c>
      <c r="S37" s="217">
        <f t="shared" si="7"/>
        <v>1036339.3554</v>
      </c>
      <c r="T37" s="217">
        <f t="shared" si="8"/>
        <v>5970739.3553999998</v>
      </c>
      <c r="U37" s="227">
        <f t="shared" si="9"/>
        <v>801600</v>
      </c>
      <c r="V37" s="228">
        <f t="shared" si="10"/>
        <v>432367.88769686199</v>
      </c>
      <c r="W37" s="228">
        <f t="shared" si="11"/>
        <v>108420.40699560253</v>
      </c>
      <c r="X37" s="228">
        <f t="shared" si="12"/>
        <v>1342388.2946924646</v>
      </c>
      <c r="Y37" s="231">
        <v>0</v>
      </c>
      <c r="Z37" s="232">
        <f t="shared" si="14"/>
        <v>68188.294692464522</v>
      </c>
      <c r="AA37" s="232">
        <f t="shared" si="15"/>
        <v>68188.294692464639</v>
      </c>
      <c r="AB37" s="240">
        <f t="shared" si="16"/>
        <v>0.14428331504964986</v>
      </c>
      <c r="AC37" s="233">
        <f t="shared" si="17"/>
        <v>0.10461863329869869</v>
      </c>
      <c r="AD37" s="233">
        <f t="shared" si="18"/>
        <v>0.10461863329869885</v>
      </c>
      <c r="AE37" s="248">
        <v>267200</v>
      </c>
      <c r="AF37" s="248">
        <v>157533</v>
      </c>
      <c r="AG37" s="248">
        <v>424733</v>
      </c>
      <c r="AH37" s="249">
        <f t="shared" si="19"/>
        <v>534400</v>
      </c>
      <c r="AI37" s="249">
        <f t="shared" si="21"/>
        <v>383255</v>
      </c>
      <c r="AJ37" s="249">
        <f t="shared" si="20"/>
        <v>917655</v>
      </c>
    </row>
    <row r="38" spans="1:36" s="218" customFormat="1">
      <c r="A38" s="191">
        <v>33</v>
      </c>
      <c r="B38" s="192">
        <v>8</v>
      </c>
      <c r="C38" s="193" t="s">
        <v>90</v>
      </c>
      <c r="D38" s="194">
        <v>14133</v>
      </c>
      <c r="E38" s="193" t="s">
        <v>103</v>
      </c>
      <c r="F38" s="191" t="s">
        <v>199</v>
      </c>
      <c r="G38" s="191">
        <v>2100200138</v>
      </c>
      <c r="H38" s="195" t="s">
        <v>1165</v>
      </c>
      <c r="I38" s="196">
        <v>6129600</v>
      </c>
      <c r="J38" s="196">
        <v>1477156.2989999999</v>
      </c>
      <c r="K38" s="196">
        <f t="shared" si="4"/>
        <v>7606756.2989999996</v>
      </c>
      <c r="L38" s="199">
        <v>883200</v>
      </c>
      <c r="M38" s="199">
        <v>694429</v>
      </c>
      <c r="N38" s="199">
        <v>1577629</v>
      </c>
      <c r="O38" s="216">
        <v>883200</v>
      </c>
      <c r="P38" s="216">
        <v>302400</v>
      </c>
      <c r="Q38" s="216">
        <f t="shared" si="5"/>
        <v>580800</v>
      </c>
      <c r="R38" s="217">
        <f t="shared" si="6"/>
        <v>5548800</v>
      </c>
      <c r="S38" s="217">
        <f t="shared" si="7"/>
        <v>1477156.2989999999</v>
      </c>
      <c r="T38" s="217">
        <f t="shared" si="8"/>
        <v>7606756.2989999996</v>
      </c>
      <c r="U38" s="227">
        <f t="shared" si="9"/>
        <v>580800</v>
      </c>
      <c r="V38" s="228">
        <f t="shared" si="10"/>
        <v>580507.87244781933</v>
      </c>
      <c r="W38" s="228">
        <f t="shared" si="11"/>
        <v>154538.07316994411</v>
      </c>
      <c r="X38" s="228">
        <f t="shared" si="12"/>
        <v>1315845.9456177636</v>
      </c>
      <c r="Y38" s="231">
        <v>0</v>
      </c>
      <c r="Z38" s="232">
        <f t="shared" si="14"/>
        <v>40616.945617763442</v>
      </c>
      <c r="AA38" s="232">
        <f t="shared" si="15"/>
        <v>-261783.05438223644</v>
      </c>
      <c r="AB38" s="240">
        <f t="shared" si="16"/>
        <v>5.8489702500562971E-2</v>
      </c>
      <c r="AC38" s="233">
        <f t="shared" si="17"/>
        <v>0.10461863329869869</v>
      </c>
      <c r="AD38" s="233">
        <f t="shared" si="18"/>
        <v>0.10461863329869883</v>
      </c>
      <c r="AE38" s="248">
        <v>294400</v>
      </c>
      <c r="AF38" s="248">
        <v>231476</v>
      </c>
      <c r="AG38" s="248">
        <v>525876</v>
      </c>
      <c r="AH38" s="249">
        <f t="shared" si="19"/>
        <v>286400</v>
      </c>
      <c r="AI38" s="249">
        <f t="shared" si="21"/>
        <v>503570</v>
      </c>
      <c r="AJ38" s="249">
        <f t="shared" si="20"/>
        <v>789970</v>
      </c>
    </row>
    <row r="39" spans="1:36" s="218" customFormat="1">
      <c r="A39" s="191">
        <v>34</v>
      </c>
      <c r="B39" s="192">
        <v>8</v>
      </c>
      <c r="C39" s="193" t="s">
        <v>90</v>
      </c>
      <c r="D39" s="194">
        <v>11033</v>
      </c>
      <c r="E39" s="193" t="s">
        <v>104</v>
      </c>
      <c r="F39" s="191" t="s">
        <v>199</v>
      </c>
      <c r="G39" s="191">
        <v>2100200138</v>
      </c>
      <c r="H39" s="195" t="s">
        <v>1165</v>
      </c>
      <c r="I39" s="196">
        <v>4778400</v>
      </c>
      <c r="J39" s="196">
        <v>1068900.8469</v>
      </c>
      <c r="K39" s="196">
        <f t="shared" si="4"/>
        <v>5847300.8469000002</v>
      </c>
      <c r="L39" s="199">
        <v>669600</v>
      </c>
      <c r="M39" s="199">
        <v>656011</v>
      </c>
      <c r="N39" s="199">
        <v>1325611</v>
      </c>
      <c r="O39" s="216">
        <v>669600</v>
      </c>
      <c r="P39" s="216"/>
      <c r="Q39" s="216">
        <f t="shared" si="5"/>
        <v>669600</v>
      </c>
      <c r="R39" s="217">
        <f t="shared" si="6"/>
        <v>4108800</v>
      </c>
      <c r="S39" s="217">
        <f t="shared" si="7"/>
        <v>1068900.8469</v>
      </c>
      <c r="T39" s="217">
        <f t="shared" si="8"/>
        <v>5847300.8469000002</v>
      </c>
      <c r="U39" s="227">
        <f t="shared" si="9"/>
        <v>669600</v>
      </c>
      <c r="V39" s="228">
        <f t="shared" si="10"/>
        <v>429857.04049769323</v>
      </c>
      <c r="W39" s="228">
        <f t="shared" si="11"/>
        <v>111826.94573449974</v>
      </c>
      <c r="X39" s="228">
        <f t="shared" si="12"/>
        <v>1211283.986232193</v>
      </c>
      <c r="Y39" s="231">
        <v>0</v>
      </c>
      <c r="Z39" s="232">
        <f t="shared" si="14"/>
        <v>-114327.01376780705</v>
      </c>
      <c r="AA39" s="232">
        <f t="shared" si="15"/>
        <v>-114327.01376780705</v>
      </c>
      <c r="AB39" s="241">
        <f t="shared" si="16"/>
        <v>-0.17427606209012814</v>
      </c>
      <c r="AC39" s="233">
        <f t="shared" si="17"/>
        <v>0.10461863329869871</v>
      </c>
      <c r="AD39" s="233">
        <f t="shared" si="18"/>
        <v>0.10461863329869885</v>
      </c>
      <c r="AE39" s="248">
        <v>223200</v>
      </c>
      <c r="AF39" s="248">
        <v>218670</v>
      </c>
      <c r="AG39" s="248">
        <v>441870</v>
      </c>
      <c r="AH39" s="249">
        <f t="shared" si="19"/>
        <v>446400</v>
      </c>
      <c r="AI39" s="249">
        <f t="shared" si="21"/>
        <v>323014</v>
      </c>
      <c r="AJ39" s="249">
        <f t="shared" si="20"/>
        <v>769414</v>
      </c>
    </row>
    <row r="40" spans="1:36" s="218" customFormat="1">
      <c r="A40" s="191">
        <v>35</v>
      </c>
      <c r="B40" s="192">
        <v>8</v>
      </c>
      <c r="C40" s="193" t="s">
        <v>105</v>
      </c>
      <c r="D40" s="194">
        <v>10710</v>
      </c>
      <c r="E40" s="193" t="s">
        <v>106</v>
      </c>
      <c r="F40" s="191" t="s">
        <v>1158</v>
      </c>
      <c r="G40" s="191">
        <v>2100200149</v>
      </c>
      <c r="H40" s="195" t="s">
        <v>1166</v>
      </c>
      <c r="I40" s="196">
        <v>0</v>
      </c>
      <c r="J40" s="196">
        <v>90891547.166970029</v>
      </c>
      <c r="K40" s="196">
        <f t="shared" si="4"/>
        <v>90891547.166970029</v>
      </c>
      <c r="L40" s="199">
        <v>0</v>
      </c>
      <c r="M40" s="199">
        <v>7971087</v>
      </c>
      <c r="N40" s="199">
        <v>7971087</v>
      </c>
      <c r="O40" s="216">
        <v>0</v>
      </c>
      <c r="P40" s="216"/>
      <c r="Q40" s="216">
        <f t="shared" si="5"/>
        <v>0</v>
      </c>
      <c r="R40" s="217">
        <f t="shared" si="6"/>
        <v>0</v>
      </c>
      <c r="S40" s="217">
        <f t="shared" si="7"/>
        <v>90891547.166970029</v>
      </c>
      <c r="T40" s="217">
        <f t="shared" si="8"/>
        <v>90891547.166970029</v>
      </c>
      <c r="U40" s="227">
        <f t="shared" si="9"/>
        <v>0</v>
      </c>
      <c r="V40" s="228">
        <f t="shared" si="10"/>
        <v>0</v>
      </c>
      <c r="W40" s="228">
        <f t="shared" si="11"/>
        <v>9508949.4430126268</v>
      </c>
      <c r="X40" s="228">
        <f t="shared" si="12"/>
        <v>9508949.4430126268</v>
      </c>
      <c r="Y40" s="231">
        <v>0</v>
      </c>
      <c r="Z40" s="232">
        <f t="shared" si="14"/>
        <v>1537862.4430126268</v>
      </c>
      <c r="AA40" s="232">
        <f t="shared" si="15"/>
        <v>1537862.4430126268</v>
      </c>
      <c r="AB40" s="240">
        <f t="shared" si="16"/>
        <v>0.19293007879761279</v>
      </c>
      <c r="AC40" s="233"/>
      <c r="AD40" s="233">
        <f t="shared" si="18"/>
        <v>0.10461863329869883</v>
      </c>
      <c r="AE40" s="248">
        <v>0</v>
      </c>
      <c r="AF40" s="248">
        <v>2657029</v>
      </c>
      <c r="AG40" s="248">
        <v>2657029</v>
      </c>
      <c r="AH40" s="249">
        <f t="shared" si="19"/>
        <v>0</v>
      </c>
      <c r="AI40" s="249">
        <f t="shared" si="21"/>
        <v>6851920</v>
      </c>
      <c r="AJ40" s="249">
        <f t="shared" si="20"/>
        <v>6851920</v>
      </c>
    </row>
    <row r="41" spans="1:36" s="218" customFormat="1">
      <c r="A41" s="191">
        <v>36</v>
      </c>
      <c r="B41" s="192">
        <v>8</v>
      </c>
      <c r="C41" s="193" t="s">
        <v>105</v>
      </c>
      <c r="D41" s="194">
        <v>11095</v>
      </c>
      <c r="E41" s="193" t="s">
        <v>107</v>
      </c>
      <c r="F41" s="191" t="s">
        <v>1159</v>
      </c>
      <c r="G41" s="191">
        <v>2100201104</v>
      </c>
      <c r="H41" s="195" t="s">
        <v>1167</v>
      </c>
      <c r="I41" s="196">
        <v>19935600</v>
      </c>
      <c r="J41" s="196">
        <v>9759817.205325</v>
      </c>
      <c r="K41" s="196">
        <f t="shared" si="4"/>
        <v>29695417.205325</v>
      </c>
      <c r="L41" s="199">
        <v>1737600</v>
      </c>
      <c r="M41" s="199">
        <v>2647943</v>
      </c>
      <c r="N41" s="199">
        <v>4385543</v>
      </c>
      <c r="O41" s="216">
        <v>1737600</v>
      </c>
      <c r="P41" s="216"/>
      <c r="Q41" s="216">
        <f t="shared" si="5"/>
        <v>1737600</v>
      </c>
      <c r="R41" s="217">
        <f t="shared" si="6"/>
        <v>18198000</v>
      </c>
      <c r="S41" s="217">
        <f t="shared" si="7"/>
        <v>9759817.205325</v>
      </c>
      <c r="T41" s="217">
        <f t="shared" si="8"/>
        <v>29695417.205325</v>
      </c>
      <c r="U41" s="227">
        <f t="shared" si="9"/>
        <v>1737600</v>
      </c>
      <c r="V41" s="228">
        <f t="shared" si="10"/>
        <v>1903849.8887697191</v>
      </c>
      <c r="W41" s="228">
        <f t="shared" si="11"/>
        <v>1021058.737266228</v>
      </c>
      <c r="X41" s="228">
        <f t="shared" si="12"/>
        <v>4662508.6260359464</v>
      </c>
      <c r="Y41" s="231">
        <v>0</v>
      </c>
      <c r="Z41" s="232">
        <f t="shared" si="14"/>
        <v>276965.62603594689</v>
      </c>
      <c r="AA41" s="232">
        <f t="shared" si="15"/>
        <v>276965.62603594642</v>
      </c>
      <c r="AB41" s="240">
        <f t="shared" si="16"/>
        <v>0.10459652116225572</v>
      </c>
      <c r="AC41" s="233">
        <f t="shared" si="17"/>
        <v>0.10461863329869871</v>
      </c>
      <c r="AD41" s="233">
        <f t="shared" si="18"/>
        <v>0.10461863329869885</v>
      </c>
      <c r="AE41" s="248">
        <v>579200</v>
      </c>
      <c r="AF41" s="248">
        <v>882648</v>
      </c>
      <c r="AG41" s="248">
        <v>1461848</v>
      </c>
      <c r="AH41" s="249">
        <f t="shared" si="19"/>
        <v>1158400</v>
      </c>
      <c r="AI41" s="249">
        <f t="shared" si="21"/>
        <v>2042261</v>
      </c>
      <c r="AJ41" s="249">
        <f t="shared" si="20"/>
        <v>3200661</v>
      </c>
    </row>
    <row r="42" spans="1:36" s="218" customFormat="1">
      <c r="A42" s="191">
        <v>37</v>
      </c>
      <c r="B42" s="192">
        <v>8</v>
      </c>
      <c r="C42" s="193" t="s">
        <v>105</v>
      </c>
      <c r="D42" s="194">
        <v>11450</v>
      </c>
      <c r="E42" s="197" t="s">
        <v>108</v>
      </c>
      <c r="F42" s="191" t="s">
        <v>1159</v>
      </c>
      <c r="G42" s="191">
        <v>2100201092</v>
      </c>
      <c r="H42" s="195" t="s">
        <v>1168</v>
      </c>
      <c r="I42" s="196">
        <v>22022400</v>
      </c>
      <c r="J42" s="196">
        <v>15035439.379455002</v>
      </c>
      <c r="K42" s="196">
        <f t="shared" si="4"/>
        <v>37057839.379455</v>
      </c>
      <c r="L42" s="199">
        <v>1552800</v>
      </c>
      <c r="M42" s="199">
        <v>3303406</v>
      </c>
      <c r="N42" s="199">
        <v>4856206</v>
      </c>
      <c r="O42" s="216">
        <v>1552800</v>
      </c>
      <c r="P42" s="216"/>
      <c r="Q42" s="216">
        <f t="shared" si="5"/>
        <v>1552800</v>
      </c>
      <c r="R42" s="217">
        <f t="shared" si="6"/>
        <v>20469600</v>
      </c>
      <c r="S42" s="217">
        <f t="shared" si="7"/>
        <v>15035439.379455002</v>
      </c>
      <c r="T42" s="217">
        <f t="shared" si="8"/>
        <v>37057839.379455</v>
      </c>
      <c r="U42" s="227">
        <f t="shared" si="9"/>
        <v>1552800</v>
      </c>
      <c r="V42" s="228">
        <f t="shared" si="10"/>
        <v>2141501.5761710429</v>
      </c>
      <c r="W42" s="228">
        <f t="shared" si="11"/>
        <v>1572987.1189240189</v>
      </c>
      <c r="X42" s="228">
        <f t="shared" si="12"/>
        <v>5267288.6950950623</v>
      </c>
      <c r="Y42" s="231">
        <v>0</v>
      </c>
      <c r="Z42" s="232">
        <f t="shared" si="14"/>
        <v>411082.69509506179</v>
      </c>
      <c r="AA42" s="232">
        <f t="shared" si="15"/>
        <v>411082.69509506226</v>
      </c>
      <c r="AB42" s="240">
        <f t="shared" si="16"/>
        <v>0.12444207436054236</v>
      </c>
      <c r="AC42" s="233">
        <f t="shared" si="17"/>
        <v>0.10461863329869869</v>
      </c>
      <c r="AD42" s="233">
        <f t="shared" si="18"/>
        <v>0.10461863329869885</v>
      </c>
      <c r="AE42" s="248">
        <v>517600</v>
      </c>
      <c r="AF42" s="248">
        <v>1101135</v>
      </c>
      <c r="AG42" s="248">
        <v>1618735</v>
      </c>
      <c r="AH42" s="249">
        <f t="shared" si="19"/>
        <v>1035200</v>
      </c>
      <c r="AI42" s="249">
        <f t="shared" si="21"/>
        <v>2613354</v>
      </c>
      <c r="AJ42" s="249">
        <f t="shared" si="20"/>
        <v>3648554</v>
      </c>
    </row>
    <row r="43" spans="1:36" s="218" customFormat="1">
      <c r="A43" s="191">
        <v>38</v>
      </c>
      <c r="B43" s="192">
        <v>8</v>
      </c>
      <c r="C43" s="193" t="s">
        <v>105</v>
      </c>
      <c r="D43" s="194">
        <v>11097</v>
      </c>
      <c r="E43" s="193" t="s">
        <v>109</v>
      </c>
      <c r="F43" s="191" t="s">
        <v>199</v>
      </c>
      <c r="G43" s="191">
        <v>2100200148</v>
      </c>
      <c r="H43" s="195" t="s">
        <v>1169</v>
      </c>
      <c r="I43" s="196">
        <v>11566800</v>
      </c>
      <c r="J43" s="196">
        <v>2759389.8800999997</v>
      </c>
      <c r="K43" s="196">
        <f t="shared" si="4"/>
        <v>14326189.880100001</v>
      </c>
      <c r="L43" s="199">
        <v>0</v>
      </c>
      <c r="M43" s="199">
        <v>1436969</v>
      </c>
      <c r="N43" s="199">
        <v>1436969</v>
      </c>
      <c r="O43" s="216">
        <v>0</v>
      </c>
      <c r="P43" s="216"/>
      <c r="Q43" s="216">
        <f t="shared" si="5"/>
        <v>0</v>
      </c>
      <c r="R43" s="217">
        <f t="shared" si="6"/>
        <v>11566800</v>
      </c>
      <c r="S43" s="217">
        <f t="shared" si="7"/>
        <v>2759389.8800999997</v>
      </c>
      <c r="T43" s="217">
        <f t="shared" si="8"/>
        <v>14326189.880100001</v>
      </c>
      <c r="U43" s="227">
        <f t="shared" si="9"/>
        <v>0</v>
      </c>
      <c r="V43" s="228">
        <f t="shared" si="10"/>
        <v>1210102.8076393881</v>
      </c>
      <c r="W43" s="228">
        <f t="shared" si="11"/>
        <v>288683.59799432242</v>
      </c>
      <c r="X43" s="228">
        <f t="shared" si="12"/>
        <v>1498786.4056337106</v>
      </c>
      <c r="Y43" s="231">
        <v>0</v>
      </c>
      <c r="Z43" s="232">
        <f t="shared" si="14"/>
        <v>61817.405633710558</v>
      </c>
      <c r="AA43" s="232">
        <f t="shared" si="15"/>
        <v>61817.405633710558</v>
      </c>
      <c r="AB43" s="240">
        <f t="shared" si="16"/>
        <v>4.301930357141355E-2</v>
      </c>
      <c r="AC43" s="233">
        <f t="shared" si="17"/>
        <v>0.10461863329869871</v>
      </c>
      <c r="AD43" s="233">
        <f t="shared" si="18"/>
        <v>0.10461863329869883</v>
      </c>
      <c r="AE43" s="248">
        <v>0</v>
      </c>
      <c r="AF43" s="248">
        <v>478990</v>
      </c>
      <c r="AG43" s="248">
        <v>478990</v>
      </c>
      <c r="AH43" s="249">
        <f t="shared" si="19"/>
        <v>0</v>
      </c>
      <c r="AI43" s="249">
        <f t="shared" si="21"/>
        <v>1019796</v>
      </c>
      <c r="AJ43" s="249">
        <f t="shared" si="20"/>
        <v>1019796</v>
      </c>
    </row>
    <row r="44" spans="1:36" s="218" customFormat="1">
      <c r="A44" s="191">
        <v>39</v>
      </c>
      <c r="B44" s="192">
        <v>8</v>
      </c>
      <c r="C44" s="193" t="s">
        <v>105</v>
      </c>
      <c r="D44" s="194">
        <v>11092</v>
      </c>
      <c r="E44" s="193" t="s">
        <v>110</v>
      </c>
      <c r="F44" s="191" t="s">
        <v>199</v>
      </c>
      <c r="G44" s="191">
        <v>2100200148</v>
      </c>
      <c r="H44" s="195" t="s">
        <v>1169</v>
      </c>
      <c r="I44" s="196">
        <v>14906400</v>
      </c>
      <c r="J44" s="196">
        <v>3126963.5549999997</v>
      </c>
      <c r="K44" s="196">
        <f t="shared" si="4"/>
        <v>18033363.555</v>
      </c>
      <c r="L44" s="199">
        <v>1419600</v>
      </c>
      <c r="M44" s="199">
        <v>1662853</v>
      </c>
      <c r="N44" s="199">
        <v>3082453</v>
      </c>
      <c r="O44" s="216">
        <v>1419600</v>
      </c>
      <c r="P44" s="216"/>
      <c r="Q44" s="216">
        <f t="shared" si="5"/>
        <v>1419600</v>
      </c>
      <c r="R44" s="217">
        <f t="shared" si="6"/>
        <v>13486800</v>
      </c>
      <c r="S44" s="217">
        <f t="shared" si="7"/>
        <v>3126963.5549999997</v>
      </c>
      <c r="T44" s="217">
        <f t="shared" si="8"/>
        <v>18033363.555</v>
      </c>
      <c r="U44" s="227">
        <f t="shared" si="9"/>
        <v>1419600</v>
      </c>
      <c r="V44" s="228">
        <f t="shared" si="10"/>
        <v>1410970.5835728897</v>
      </c>
      <c r="W44" s="228">
        <f t="shared" si="11"/>
        <v>327138.65349894069</v>
      </c>
      <c r="X44" s="228">
        <f t="shared" si="12"/>
        <v>3157709.2370718303</v>
      </c>
      <c r="Y44" s="231">
        <v>0</v>
      </c>
      <c r="Z44" s="232">
        <f t="shared" si="14"/>
        <v>75256.237071830314</v>
      </c>
      <c r="AA44" s="232">
        <f t="shared" si="15"/>
        <v>75256.237071830314</v>
      </c>
      <c r="AB44" s="240">
        <f t="shared" si="16"/>
        <v>4.525729999695121E-2</v>
      </c>
      <c r="AC44" s="233">
        <f t="shared" si="17"/>
        <v>0.10461863329869871</v>
      </c>
      <c r="AD44" s="233">
        <f t="shared" si="18"/>
        <v>0.10461863329869885</v>
      </c>
      <c r="AE44" s="248">
        <v>473200</v>
      </c>
      <c r="AF44" s="248">
        <v>554284</v>
      </c>
      <c r="AG44" s="248">
        <v>1027484</v>
      </c>
      <c r="AH44" s="249">
        <f t="shared" si="19"/>
        <v>946400</v>
      </c>
      <c r="AI44" s="249">
        <f t="shared" si="21"/>
        <v>1183825</v>
      </c>
      <c r="AJ44" s="249">
        <f t="shared" si="20"/>
        <v>2130225</v>
      </c>
    </row>
    <row r="45" spans="1:36" s="218" customFormat="1">
      <c r="A45" s="191">
        <v>40</v>
      </c>
      <c r="B45" s="192">
        <v>8</v>
      </c>
      <c r="C45" s="193" t="s">
        <v>105</v>
      </c>
      <c r="D45" s="194">
        <v>11098</v>
      </c>
      <c r="E45" s="193" t="s">
        <v>111</v>
      </c>
      <c r="F45" s="191" t="s">
        <v>199</v>
      </c>
      <c r="G45" s="191">
        <v>2100200148</v>
      </c>
      <c r="H45" s="195" t="s">
        <v>1169</v>
      </c>
      <c r="I45" s="196">
        <v>12313200</v>
      </c>
      <c r="J45" s="196">
        <v>3109675.4649000005</v>
      </c>
      <c r="K45" s="196">
        <f t="shared" si="4"/>
        <v>15422875.4649</v>
      </c>
      <c r="L45" s="199">
        <v>879600</v>
      </c>
      <c r="M45" s="199">
        <v>1699068</v>
      </c>
      <c r="N45" s="199">
        <v>2578668</v>
      </c>
      <c r="O45" s="220">
        <v>879600</v>
      </c>
      <c r="P45" s="220">
        <v>879600</v>
      </c>
      <c r="Q45" s="220">
        <v>0</v>
      </c>
      <c r="R45" s="217">
        <f t="shared" si="6"/>
        <v>12313200</v>
      </c>
      <c r="S45" s="217">
        <f t="shared" si="7"/>
        <v>3109675.4649000005</v>
      </c>
      <c r="T45" s="217">
        <f t="shared" si="8"/>
        <v>15422875.4649</v>
      </c>
      <c r="U45" s="227">
        <f t="shared" si="9"/>
        <v>0</v>
      </c>
      <c r="V45" s="228">
        <f t="shared" si="10"/>
        <v>1288190.1555335368</v>
      </c>
      <c r="W45" s="228">
        <f t="shared" si="11"/>
        <v>325329.99714033399</v>
      </c>
      <c r="X45" s="228">
        <f t="shared" si="12"/>
        <v>1613520.1526738708</v>
      </c>
      <c r="Y45" s="231">
        <v>0</v>
      </c>
      <c r="Z45" s="232">
        <f t="shared" si="14"/>
        <v>-85547.847326129209</v>
      </c>
      <c r="AA45" s="232">
        <f t="shared" si="15"/>
        <v>-965147.84732612921</v>
      </c>
      <c r="AB45" s="241">
        <f t="shared" si="16"/>
        <v>-5.0349866707000077E-2</v>
      </c>
      <c r="AC45" s="233">
        <f t="shared" si="17"/>
        <v>0.10461863329869869</v>
      </c>
      <c r="AD45" s="233">
        <f t="shared" si="18"/>
        <v>0.10461863329869885</v>
      </c>
      <c r="AE45" s="248">
        <v>0</v>
      </c>
      <c r="AF45" s="248">
        <v>859556</v>
      </c>
      <c r="AG45" s="248">
        <v>859556</v>
      </c>
      <c r="AH45" s="249">
        <f t="shared" si="19"/>
        <v>0</v>
      </c>
      <c r="AI45" s="249">
        <f t="shared" si="21"/>
        <v>753964</v>
      </c>
      <c r="AJ45" s="249">
        <f t="shared" si="20"/>
        <v>753964</v>
      </c>
    </row>
    <row r="46" spans="1:36" s="218" customFormat="1">
      <c r="A46" s="191">
        <v>41</v>
      </c>
      <c r="B46" s="192">
        <v>8</v>
      </c>
      <c r="C46" s="193" t="s">
        <v>105</v>
      </c>
      <c r="D46" s="194">
        <v>11090</v>
      </c>
      <c r="E46" s="193" t="s">
        <v>112</v>
      </c>
      <c r="F46" s="191" t="s">
        <v>199</v>
      </c>
      <c r="G46" s="191">
        <v>2100200148</v>
      </c>
      <c r="H46" s="195" t="s">
        <v>1169</v>
      </c>
      <c r="I46" s="196">
        <v>5788800</v>
      </c>
      <c r="J46" s="196">
        <v>1448925.3272999998</v>
      </c>
      <c r="K46" s="196">
        <f t="shared" si="4"/>
        <v>7237725.3273</v>
      </c>
      <c r="L46" s="199">
        <v>0</v>
      </c>
      <c r="M46" s="199">
        <v>795871</v>
      </c>
      <c r="N46" s="199">
        <v>795871</v>
      </c>
      <c r="O46" s="216">
        <v>0</v>
      </c>
      <c r="P46" s="216"/>
      <c r="Q46" s="216">
        <f t="shared" si="5"/>
        <v>0</v>
      </c>
      <c r="R46" s="217">
        <f t="shared" si="6"/>
        <v>5788800</v>
      </c>
      <c r="S46" s="217">
        <f t="shared" si="7"/>
        <v>1448925.3272999998</v>
      </c>
      <c r="T46" s="217">
        <f t="shared" si="8"/>
        <v>7237725.3273</v>
      </c>
      <c r="U46" s="227">
        <f t="shared" si="9"/>
        <v>0</v>
      </c>
      <c r="V46" s="228">
        <f t="shared" si="10"/>
        <v>605616.34443950711</v>
      </c>
      <c r="W46" s="228">
        <f t="shared" si="11"/>
        <v>151584.58749399587</v>
      </c>
      <c r="X46" s="228">
        <f t="shared" si="12"/>
        <v>757200.93193350302</v>
      </c>
      <c r="Y46" s="231">
        <v>0</v>
      </c>
      <c r="Z46" s="232">
        <f t="shared" si="14"/>
        <v>-38670.068066496984</v>
      </c>
      <c r="AA46" s="232">
        <f t="shared" si="15"/>
        <v>-38670.068066496984</v>
      </c>
      <c r="AB46" s="241">
        <f t="shared" si="16"/>
        <v>-4.8588361765282292E-2</v>
      </c>
      <c r="AC46" s="233">
        <f t="shared" si="17"/>
        <v>0.10461863329869871</v>
      </c>
      <c r="AD46" s="233">
        <f t="shared" si="18"/>
        <v>0.10461863329869885</v>
      </c>
      <c r="AE46" s="248">
        <v>0</v>
      </c>
      <c r="AF46" s="248">
        <v>265290</v>
      </c>
      <c r="AG46" s="248">
        <v>265290</v>
      </c>
      <c r="AH46" s="249">
        <f t="shared" si="19"/>
        <v>0</v>
      </c>
      <c r="AI46" s="249">
        <f t="shared" si="21"/>
        <v>491911</v>
      </c>
      <c r="AJ46" s="249">
        <f t="shared" si="20"/>
        <v>491911</v>
      </c>
    </row>
    <row r="47" spans="1:36" s="218" customFormat="1">
      <c r="A47" s="191">
        <v>42</v>
      </c>
      <c r="B47" s="192">
        <v>8</v>
      </c>
      <c r="C47" s="193" t="s">
        <v>105</v>
      </c>
      <c r="D47" s="194">
        <v>11089</v>
      </c>
      <c r="E47" s="193" t="s">
        <v>113</v>
      </c>
      <c r="F47" s="191" t="s">
        <v>199</v>
      </c>
      <c r="G47" s="191">
        <v>2100200148</v>
      </c>
      <c r="H47" s="195" t="s">
        <v>1169</v>
      </c>
      <c r="I47" s="196">
        <v>6272400</v>
      </c>
      <c r="J47" s="196">
        <v>1799329.1312999998</v>
      </c>
      <c r="K47" s="196">
        <f t="shared" si="4"/>
        <v>8071729.1312999995</v>
      </c>
      <c r="L47" s="199">
        <v>0</v>
      </c>
      <c r="M47" s="199">
        <v>880681</v>
      </c>
      <c r="N47" s="199">
        <v>880681</v>
      </c>
      <c r="O47" s="216">
        <v>0</v>
      </c>
      <c r="P47" s="216"/>
      <c r="Q47" s="216">
        <f t="shared" si="5"/>
        <v>0</v>
      </c>
      <c r="R47" s="217">
        <f t="shared" si="6"/>
        <v>6272400</v>
      </c>
      <c r="S47" s="217">
        <f t="shared" si="7"/>
        <v>1799329.1312999998</v>
      </c>
      <c r="T47" s="217">
        <f t="shared" si="8"/>
        <v>8071729.1312999995</v>
      </c>
      <c r="U47" s="227">
        <f t="shared" si="9"/>
        <v>0</v>
      </c>
      <c r="V47" s="228">
        <f t="shared" si="10"/>
        <v>656209.91550275777</v>
      </c>
      <c r="W47" s="228">
        <f t="shared" si="11"/>
        <v>188243.35457114101</v>
      </c>
      <c r="X47" s="228">
        <f t="shared" si="12"/>
        <v>844453.27007389884</v>
      </c>
      <c r="Y47" s="231">
        <v>0</v>
      </c>
      <c r="Z47" s="232">
        <f t="shared" si="14"/>
        <v>-36227.729926101165</v>
      </c>
      <c r="AA47" s="232">
        <f t="shared" si="15"/>
        <v>-36227.729926101165</v>
      </c>
      <c r="AB47" s="241">
        <f t="shared" si="16"/>
        <v>-4.1136041229572533E-2</v>
      </c>
      <c r="AC47" s="233">
        <f t="shared" si="17"/>
        <v>0.10461863329869871</v>
      </c>
      <c r="AD47" s="233">
        <f t="shared" si="18"/>
        <v>0.10461863329869883</v>
      </c>
      <c r="AE47" s="248">
        <v>0</v>
      </c>
      <c r="AF47" s="248">
        <v>293560</v>
      </c>
      <c r="AG47" s="248">
        <v>293560</v>
      </c>
      <c r="AH47" s="249">
        <f t="shared" si="19"/>
        <v>0</v>
      </c>
      <c r="AI47" s="249">
        <f t="shared" si="21"/>
        <v>550893</v>
      </c>
      <c r="AJ47" s="249">
        <f t="shared" si="20"/>
        <v>550893</v>
      </c>
    </row>
    <row r="48" spans="1:36" s="218" customFormat="1">
      <c r="A48" s="191">
        <v>43</v>
      </c>
      <c r="B48" s="192">
        <v>8</v>
      </c>
      <c r="C48" s="193" t="s">
        <v>105</v>
      </c>
      <c r="D48" s="194">
        <v>11096</v>
      </c>
      <c r="E48" s="193" t="s">
        <v>114</v>
      </c>
      <c r="F48" s="191" t="s">
        <v>199</v>
      </c>
      <c r="G48" s="191">
        <v>2100200148</v>
      </c>
      <c r="H48" s="195" t="s">
        <v>1169</v>
      </c>
      <c r="I48" s="196">
        <v>6270000</v>
      </c>
      <c r="J48" s="196">
        <v>1729649.2256999998</v>
      </c>
      <c r="K48" s="196">
        <f t="shared" si="4"/>
        <v>7999649.2257000003</v>
      </c>
      <c r="L48" s="199">
        <v>0</v>
      </c>
      <c r="M48" s="199">
        <v>1086444</v>
      </c>
      <c r="N48" s="199">
        <v>1086444</v>
      </c>
      <c r="O48" s="216">
        <v>0</v>
      </c>
      <c r="P48" s="216"/>
      <c r="Q48" s="216">
        <f t="shared" si="5"/>
        <v>0</v>
      </c>
      <c r="R48" s="217">
        <f t="shared" si="6"/>
        <v>6270000</v>
      </c>
      <c r="S48" s="217">
        <f t="shared" si="7"/>
        <v>1729649.2256999998</v>
      </c>
      <c r="T48" s="217">
        <f t="shared" si="8"/>
        <v>7999649.2257000003</v>
      </c>
      <c r="U48" s="227">
        <f t="shared" si="9"/>
        <v>0</v>
      </c>
      <c r="V48" s="228">
        <f t="shared" si="10"/>
        <v>655958.83078284084</v>
      </c>
      <c r="W48" s="228">
        <f t="shared" si="11"/>
        <v>180953.53807888669</v>
      </c>
      <c r="X48" s="228">
        <f t="shared" si="12"/>
        <v>836912.36886172753</v>
      </c>
      <c r="Y48" s="231">
        <v>0</v>
      </c>
      <c r="Z48" s="232">
        <f t="shared" si="14"/>
        <v>-249531.63113827247</v>
      </c>
      <c r="AA48" s="232">
        <f t="shared" si="15"/>
        <v>-249531.63113827247</v>
      </c>
      <c r="AB48" s="241">
        <f t="shared" si="16"/>
        <v>-0.22967739813397881</v>
      </c>
      <c r="AC48" s="233">
        <f t="shared" si="17"/>
        <v>0.10461863329869869</v>
      </c>
      <c r="AD48" s="233">
        <f t="shared" si="18"/>
        <v>0.10461863329869885</v>
      </c>
      <c r="AE48" s="248">
        <v>0</v>
      </c>
      <c r="AF48" s="248">
        <v>362148</v>
      </c>
      <c r="AG48" s="248">
        <v>362148</v>
      </c>
      <c r="AH48" s="249">
        <f t="shared" si="19"/>
        <v>0</v>
      </c>
      <c r="AI48" s="249">
        <f t="shared" si="21"/>
        <v>474764</v>
      </c>
      <c r="AJ48" s="249">
        <f t="shared" si="20"/>
        <v>474764</v>
      </c>
    </row>
    <row r="49" spans="1:36" s="218" customFormat="1">
      <c r="A49" s="191">
        <v>44</v>
      </c>
      <c r="B49" s="192">
        <v>8</v>
      </c>
      <c r="C49" s="193" t="s">
        <v>105</v>
      </c>
      <c r="D49" s="194">
        <v>11101</v>
      </c>
      <c r="E49" s="193" t="s">
        <v>115</v>
      </c>
      <c r="F49" s="191" t="s">
        <v>199</v>
      </c>
      <c r="G49" s="191">
        <v>2100200148</v>
      </c>
      <c r="H49" s="195" t="s">
        <v>1169</v>
      </c>
      <c r="I49" s="196">
        <v>6364800</v>
      </c>
      <c r="J49" s="196">
        <v>2016405.9279000002</v>
      </c>
      <c r="K49" s="196">
        <f t="shared" si="4"/>
        <v>8381205.9279000005</v>
      </c>
      <c r="L49" s="199">
        <v>0</v>
      </c>
      <c r="M49" s="199">
        <v>1246161</v>
      </c>
      <c r="N49" s="199">
        <v>1246161</v>
      </c>
      <c r="O49" s="216">
        <v>0</v>
      </c>
      <c r="P49" s="216"/>
      <c r="Q49" s="216">
        <f t="shared" si="5"/>
        <v>0</v>
      </c>
      <c r="R49" s="217">
        <f t="shared" si="6"/>
        <v>6364800</v>
      </c>
      <c r="S49" s="217">
        <f t="shared" si="7"/>
        <v>2016405.9279000002</v>
      </c>
      <c r="T49" s="217">
        <f t="shared" si="8"/>
        <v>8381205.9279000005</v>
      </c>
      <c r="U49" s="227">
        <f t="shared" si="9"/>
        <v>0</v>
      </c>
      <c r="V49" s="228">
        <f t="shared" si="10"/>
        <v>665876.67721955746</v>
      </c>
      <c r="W49" s="228">
        <f t="shared" si="11"/>
        <v>210953.63235229271</v>
      </c>
      <c r="X49" s="228">
        <f t="shared" si="12"/>
        <v>876830.30957185011</v>
      </c>
      <c r="Y49" s="231">
        <v>0</v>
      </c>
      <c r="Z49" s="232">
        <f t="shared" si="14"/>
        <v>-369330.69042814989</v>
      </c>
      <c r="AA49" s="232">
        <f t="shared" si="15"/>
        <v>-369330.69042814989</v>
      </c>
      <c r="AB49" s="241">
        <f t="shared" si="16"/>
        <v>-0.29637477856244088</v>
      </c>
      <c r="AC49" s="233">
        <f t="shared" si="17"/>
        <v>0.10461863329869869</v>
      </c>
      <c r="AD49" s="233">
        <f t="shared" si="18"/>
        <v>0.10461863329869885</v>
      </c>
      <c r="AE49" s="248">
        <v>0</v>
      </c>
      <c r="AF49" s="248">
        <v>415387</v>
      </c>
      <c r="AG49" s="248">
        <v>415387</v>
      </c>
      <c r="AH49" s="249">
        <f t="shared" si="19"/>
        <v>0</v>
      </c>
      <c r="AI49" s="249">
        <f t="shared" si="21"/>
        <v>461443</v>
      </c>
      <c r="AJ49" s="249">
        <f t="shared" si="20"/>
        <v>461443</v>
      </c>
    </row>
    <row r="50" spans="1:36" s="218" customFormat="1">
      <c r="A50" s="191">
        <v>45</v>
      </c>
      <c r="B50" s="192">
        <v>8</v>
      </c>
      <c r="C50" s="193" t="s">
        <v>105</v>
      </c>
      <c r="D50" s="194">
        <v>11102</v>
      </c>
      <c r="E50" s="193" t="s">
        <v>116</v>
      </c>
      <c r="F50" s="191" t="s">
        <v>199</v>
      </c>
      <c r="G50" s="191">
        <v>2100200148</v>
      </c>
      <c r="H50" s="195" t="s">
        <v>1169</v>
      </c>
      <c r="I50" s="196">
        <v>7066800</v>
      </c>
      <c r="J50" s="196">
        <v>1578100.2696</v>
      </c>
      <c r="K50" s="196">
        <f t="shared" si="4"/>
        <v>8644900.2696000002</v>
      </c>
      <c r="L50" s="199">
        <v>0</v>
      </c>
      <c r="M50" s="199">
        <v>800272</v>
      </c>
      <c r="N50" s="199">
        <v>800272</v>
      </c>
      <c r="O50" s="216">
        <v>0</v>
      </c>
      <c r="P50" s="216"/>
      <c r="Q50" s="216">
        <f t="shared" si="5"/>
        <v>0</v>
      </c>
      <c r="R50" s="217">
        <f t="shared" si="6"/>
        <v>7066800</v>
      </c>
      <c r="S50" s="217">
        <f t="shared" si="7"/>
        <v>1578100.2696</v>
      </c>
      <c r="T50" s="217">
        <f t="shared" si="8"/>
        <v>8644900.2696000002</v>
      </c>
      <c r="U50" s="227">
        <f t="shared" si="9"/>
        <v>0</v>
      </c>
      <c r="V50" s="228">
        <f t="shared" si="10"/>
        <v>739318.95779524394</v>
      </c>
      <c r="W50" s="228">
        <f t="shared" si="11"/>
        <v>165098.69341386019</v>
      </c>
      <c r="X50" s="228">
        <f t="shared" si="12"/>
        <v>904417.65120910411</v>
      </c>
      <c r="Y50" s="231">
        <v>0</v>
      </c>
      <c r="Z50" s="232">
        <f t="shared" si="14"/>
        <v>104145.65120910411</v>
      </c>
      <c r="AA50" s="232">
        <f t="shared" si="15"/>
        <v>104145.65120910411</v>
      </c>
      <c r="AB50" s="240">
        <f t="shared" si="16"/>
        <v>0.13013781715354794</v>
      </c>
      <c r="AC50" s="233">
        <f t="shared" si="17"/>
        <v>0.10461863329869869</v>
      </c>
      <c r="AD50" s="233">
        <f t="shared" si="18"/>
        <v>0.10461863329869885</v>
      </c>
      <c r="AE50" s="248">
        <v>0</v>
      </c>
      <c r="AF50" s="248">
        <v>266757</v>
      </c>
      <c r="AG50" s="248">
        <v>266757</v>
      </c>
      <c r="AH50" s="249">
        <f t="shared" si="19"/>
        <v>0</v>
      </c>
      <c r="AI50" s="249">
        <f t="shared" si="21"/>
        <v>637661</v>
      </c>
      <c r="AJ50" s="249">
        <f t="shared" si="20"/>
        <v>637661</v>
      </c>
    </row>
    <row r="51" spans="1:36" s="218" customFormat="1">
      <c r="A51" s="191">
        <v>46</v>
      </c>
      <c r="B51" s="192">
        <v>8</v>
      </c>
      <c r="C51" s="193" t="s">
        <v>105</v>
      </c>
      <c r="D51" s="194">
        <v>11100</v>
      </c>
      <c r="E51" s="193" t="s">
        <v>117</v>
      </c>
      <c r="F51" s="191" t="s">
        <v>199</v>
      </c>
      <c r="G51" s="191">
        <v>2100200148</v>
      </c>
      <c r="H51" s="195" t="s">
        <v>1169</v>
      </c>
      <c r="I51" s="196">
        <v>4089600</v>
      </c>
      <c r="J51" s="196">
        <v>1223848.7867999999</v>
      </c>
      <c r="K51" s="196">
        <f t="shared" si="4"/>
        <v>5313448.7867999999</v>
      </c>
      <c r="L51" s="199">
        <v>0</v>
      </c>
      <c r="M51" s="199">
        <v>626071</v>
      </c>
      <c r="N51" s="199">
        <v>626071</v>
      </c>
      <c r="O51" s="216">
        <v>0</v>
      </c>
      <c r="P51" s="216"/>
      <c r="Q51" s="216">
        <f t="shared" si="5"/>
        <v>0</v>
      </c>
      <c r="R51" s="217">
        <f t="shared" si="6"/>
        <v>4089600</v>
      </c>
      <c r="S51" s="217">
        <f t="shared" si="7"/>
        <v>1223848.7867999999</v>
      </c>
      <c r="T51" s="217">
        <f t="shared" si="8"/>
        <v>5313448.7867999999</v>
      </c>
      <c r="U51" s="227">
        <f t="shared" si="9"/>
        <v>0</v>
      </c>
      <c r="V51" s="228">
        <f t="shared" si="10"/>
        <v>427848.36273835821</v>
      </c>
      <c r="W51" s="228">
        <f t="shared" si="11"/>
        <v>128037.38743928664</v>
      </c>
      <c r="X51" s="228">
        <f t="shared" si="12"/>
        <v>555885.75017764489</v>
      </c>
      <c r="Y51" s="231">
        <v>0</v>
      </c>
      <c r="Z51" s="232">
        <f t="shared" si="14"/>
        <v>-70185.249822355108</v>
      </c>
      <c r="AA51" s="232">
        <f t="shared" si="15"/>
        <v>-70185.249822355108</v>
      </c>
      <c r="AB51" s="241">
        <f t="shared" si="16"/>
        <v>-0.11210429779107339</v>
      </c>
      <c r="AC51" s="233">
        <f t="shared" si="17"/>
        <v>0.10461863329869871</v>
      </c>
      <c r="AD51" s="233">
        <f t="shared" si="18"/>
        <v>0.10461863329869883</v>
      </c>
      <c r="AE51" s="248">
        <v>0</v>
      </c>
      <c r="AF51" s="248">
        <v>208690</v>
      </c>
      <c r="AG51" s="248">
        <v>208690</v>
      </c>
      <c r="AH51" s="249">
        <f t="shared" si="19"/>
        <v>0</v>
      </c>
      <c r="AI51" s="249">
        <f t="shared" si="21"/>
        <v>347196</v>
      </c>
      <c r="AJ51" s="249">
        <f t="shared" si="20"/>
        <v>347196</v>
      </c>
    </row>
    <row r="52" spans="1:36" s="218" customFormat="1">
      <c r="A52" s="191">
        <v>47</v>
      </c>
      <c r="B52" s="192">
        <v>8</v>
      </c>
      <c r="C52" s="193" t="s">
        <v>105</v>
      </c>
      <c r="D52" s="194">
        <v>21323</v>
      </c>
      <c r="E52" s="193" t="s">
        <v>118</v>
      </c>
      <c r="F52" s="191" t="s">
        <v>199</v>
      </c>
      <c r="G52" s="191">
        <v>2100200148</v>
      </c>
      <c r="H52" s="195" t="s">
        <v>1169</v>
      </c>
      <c r="I52" s="196">
        <v>6301200</v>
      </c>
      <c r="J52" s="196">
        <v>1444477.6242</v>
      </c>
      <c r="K52" s="196">
        <f t="shared" si="4"/>
        <v>7745677.6241999995</v>
      </c>
      <c r="L52" s="199">
        <v>0</v>
      </c>
      <c r="M52" s="199">
        <v>791585</v>
      </c>
      <c r="N52" s="199">
        <v>791585</v>
      </c>
      <c r="O52" s="216">
        <v>0</v>
      </c>
      <c r="P52" s="216"/>
      <c r="Q52" s="216">
        <f t="shared" si="5"/>
        <v>0</v>
      </c>
      <c r="R52" s="217">
        <f t="shared" si="6"/>
        <v>6301200</v>
      </c>
      <c r="S52" s="217">
        <f t="shared" si="7"/>
        <v>1444477.6242</v>
      </c>
      <c r="T52" s="217">
        <f t="shared" si="8"/>
        <v>7745677.6241999995</v>
      </c>
      <c r="U52" s="227">
        <f t="shared" si="9"/>
        <v>0</v>
      </c>
      <c r="V52" s="228">
        <f t="shared" si="10"/>
        <v>659222.93214176025</v>
      </c>
      <c r="W52" s="228">
        <f t="shared" si="11"/>
        <v>151119.2748743555</v>
      </c>
      <c r="X52" s="228">
        <f t="shared" si="12"/>
        <v>810342.20701611578</v>
      </c>
      <c r="Y52" s="231">
        <v>0</v>
      </c>
      <c r="Z52" s="232">
        <f t="shared" si="14"/>
        <v>18757.207016115775</v>
      </c>
      <c r="AA52" s="232">
        <f t="shared" si="15"/>
        <v>18757.207016115775</v>
      </c>
      <c r="AB52" s="240">
        <f t="shared" si="16"/>
        <v>2.3695758530184092E-2</v>
      </c>
      <c r="AC52" s="233">
        <f t="shared" si="17"/>
        <v>0.10461863329869869</v>
      </c>
      <c r="AD52" s="233">
        <f t="shared" si="18"/>
        <v>0.10461863329869883</v>
      </c>
      <c r="AE52" s="248">
        <v>0</v>
      </c>
      <c r="AF52" s="248">
        <v>263862</v>
      </c>
      <c r="AG52" s="248">
        <v>263862</v>
      </c>
      <c r="AH52" s="249">
        <f t="shared" si="19"/>
        <v>0</v>
      </c>
      <c r="AI52" s="249">
        <f t="shared" si="21"/>
        <v>546480</v>
      </c>
      <c r="AJ52" s="249">
        <f t="shared" si="20"/>
        <v>546480</v>
      </c>
    </row>
    <row r="53" spans="1:36" s="218" customFormat="1">
      <c r="A53" s="191">
        <v>48</v>
      </c>
      <c r="B53" s="192">
        <v>8</v>
      </c>
      <c r="C53" s="193" t="s">
        <v>105</v>
      </c>
      <c r="D53" s="194">
        <v>11091</v>
      </c>
      <c r="E53" s="193" t="s">
        <v>119</v>
      </c>
      <c r="F53" s="191" t="s">
        <v>199</v>
      </c>
      <c r="G53" s="191">
        <v>2100200148</v>
      </c>
      <c r="H53" s="195" t="s">
        <v>1169</v>
      </c>
      <c r="I53" s="196">
        <v>10929600</v>
      </c>
      <c r="J53" s="196">
        <v>3152148.2552999994</v>
      </c>
      <c r="K53" s="196">
        <f t="shared" si="4"/>
        <v>14081748.2553</v>
      </c>
      <c r="L53" s="199">
        <v>310800</v>
      </c>
      <c r="M53" s="199">
        <v>1646254</v>
      </c>
      <c r="N53" s="199">
        <v>1957054</v>
      </c>
      <c r="O53" s="216">
        <v>310800</v>
      </c>
      <c r="P53" s="216"/>
      <c r="Q53" s="216">
        <f t="shared" si="5"/>
        <v>310800</v>
      </c>
      <c r="R53" s="217">
        <f t="shared" si="6"/>
        <v>10618800</v>
      </c>
      <c r="S53" s="217">
        <f t="shared" si="7"/>
        <v>3152148.2552999994</v>
      </c>
      <c r="T53" s="217">
        <f t="shared" si="8"/>
        <v>14081748.2553</v>
      </c>
      <c r="U53" s="227">
        <f t="shared" si="9"/>
        <v>310800</v>
      </c>
      <c r="V53" s="228">
        <f t="shared" si="10"/>
        <v>1110924.3432722217</v>
      </c>
      <c r="W53" s="228">
        <f t="shared" si="11"/>
        <v>329773.44242436398</v>
      </c>
      <c r="X53" s="228">
        <f t="shared" si="12"/>
        <v>1751497.7856965857</v>
      </c>
      <c r="Y53" s="231">
        <v>0</v>
      </c>
      <c r="Z53" s="232">
        <f t="shared" si="14"/>
        <v>-205556.21430341434</v>
      </c>
      <c r="AA53" s="232">
        <f t="shared" si="15"/>
        <v>-205556.21430341434</v>
      </c>
      <c r="AB53" s="241">
        <f t="shared" si="16"/>
        <v>-0.12486300066904277</v>
      </c>
      <c r="AC53" s="233">
        <f t="shared" si="17"/>
        <v>0.10461863329869869</v>
      </c>
      <c r="AD53" s="233">
        <f t="shared" si="18"/>
        <v>0.10461863329869885</v>
      </c>
      <c r="AE53" s="248">
        <v>103600</v>
      </c>
      <c r="AF53" s="248">
        <v>548751</v>
      </c>
      <c r="AG53" s="248">
        <v>652351</v>
      </c>
      <c r="AH53" s="249">
        <f t="shared" si="19"/>
        <v>207200</v>
      </c>
      <c r="AI53" s="249">
        <f t="shared" si="21"/>
        <v>891947</v>
      </c>
      <c r="AJ53" s="249">
        <f t="shared" si="20"/>
        <v>1099147</v>
      </c>
    </row>
    <row r="54" spans="1:36" s="218" customFormat="1">
      <c r="A54" s="191">
        <v>49</v>
      </c>
      <c r="B54" s="192">
        <v>8</v>
      </c>
      <c r="C54" s="193" t="s">
        <v>105</v>
      </c>
      <c r="D54" s="194">
        <v>11103</v>
      </c>
      <c r="E54" s="193" t="s">
        <v>120</v>
      </c>
      <c r="F54" s="191" t="s">
        <v>199</v>
      </c>
      <c r="G54" s="191">
        <v>2100200148</v>
      </c>
      <c r="H54" s="195" t="s">
        <v>1169</v>
      </c>
      <c r="I54" s="196">
        <v>5658000</v>
      </c>
      <c r="J54" s="196">
        <v>1483849.4634</v>
      </c>
      <c r="K54" s="196">
        <f t="shared" si="4"/>
        <v>7141849.4633999998</v>
      </c>
      <c r="L54" s="199">
        <v>0</v>
      </c>
      <c r="M54" s="199">
        <v>855167</v>
      </c>
      <c r="N54" s="199">
        <v>855167</v>
      </c>
      <c r="O54" s="216">
        <v>0</v>
      </c>
      <c r="P54" s="216"/>
      <c r="Q54" s="216">
        <f t="shared" si="5"/>
        <v>0</v>
      </c>
      <c r="R54" s="217">
        <f t="shared" si="6"/>
        <v>5658000</v>
      </c>
      <c r="S54" s="217">
        <f t="shared" si="7"/>
        <v>1483849.4634</v>
      </c>
      <c r="T54" s="217">
        <f t="shared" si="8"/>
        <v>7141849.4633999998</v>
      </c>
      <c r="U54" s="227">
        <f t="shared" si="9"/>
        <v>0</v>
      </c>
      <c r="V54" s="228">
        <f t="shared" si="10"/>
        <v>591932.22720403725</v>
      </c>
      <c r="W54" s="228">
        <f t="shared" si="11"/>
        <v>155238.30288191565</v>
      </c>
      <c r="X54" s="228">
        <f t="shared" si="12"/>
        <v>747170.53008595295</v>
      </c>
      <c r="Y54" s="231">
        <v>0</v>
      </c>
      <c r="Z54" s="232">
        <f t="shared" si="14"/>
        <v>-107996.46991404705</v>
      </c>
      <c r="AA54" s="232">
        <f t="shared" si="15"/>
        <v>-107996.46991404705</v>
      </c>
      <c r="AB54" s="241">
        <f t="shared" si="16"/>
        <v>-0.12628699413570338</v>
      </c>
      <c r="AC54" s="233">
        <f t="shared" si="17"/>
        <v>0.10461863329869871</v>
      </c>
      <c r="AD54" s="233">
        <f t="shared" si="18"/>
        <v>0.10461863329869885</v>
      </c>
      <c r="AE54" s="248">
        <v>0</v>
      </c>
      <c r="AF54" s="248">
        <v>285056</v>
      </c>
      <c r="AG54" s="248">
        <v>285056</v>
      </c>
      <c r="AH54" s="249">
        <f t="shared" si="19"/>
        <v>0</v>
      </c>
      <c r="AI54" s="249">
        <f t="shared" si="21"/>
        <v>462115</v>
      </c>
      <c r="AJ54" s="249">
        <f t="shared" si="20"/>
        <v>462115</v>
      </c>
    </row>
    <row r="55" spans="1:36" s="218" customFormat="1">
      <c r="A55" s="191">
        <v>50</v>
      </c>
      <c r="B55" s="192">
        <v>8</v>
      </c>
      <c r="C55" s="193" t="s">
        <v>105</v>
      </c>
      <c r="D55" s="194">
        <v>11093</v>
      </c>
      <c r="E55" s="193" t="s">
        <v>121</v>
      </c>
      <c r="F55" s="191" t="s">
        <v>199</v>
      </c>
      <c r="G55" s="191">
        <v>2100200148</v>
      </c>
      <c r="H55" s="195" t="s">
        <v>1169</v>
      </c>
      <c r="I55" s="196">
        <v>6931200</v>
      </c>
      <c r="J55" s="196">
        <v>1801015.2711</v>
      </c>
      <c r="K55" s="196">
        <f t="shared" si="4"/>
        <v>8732215.2710999995</v>
      </c>
      <c r="L55" s="199">
        <v>0</v>
      </c>
      <c r="M55" s="199">
        <v>940994</v>
      </c>
      <c r="N55" s="199">
        <v>940994</v>
      </c>
      <c r="O55" s="216">
        <v>0</v>
      </c>
      <c r="P55" s="216"/>
      <c r="Q55" s="216">
        <f t="shared" si="5"/>
        <v>0</v>
      </c>
      <c r="R55" s="217">
        <f t="shared" si="6"/>
        <v>6931200</v>
      </c>
      <c r="S55" s="217">
        <f t="shared" si="7"/>
        <v>1801015.2711</v>
      </c>
      <c r="T55" s="217">
        <f t="shared" si="8"/>
        <v>8732215.2710999995</v>
      </c>
      <c r="U55" s="227">
        <f t="shared" si="9"/>
        <v>0</v>
      </c>
      <c r="V55" s="228">
        <f t="shared" si="10"/>
        <v>725132.67111994047</v>
      </c>
      <c r="W55" s="228">
        <f t="shared" si="11"/>
        <v>188419.75621256759</v>
      </c>
      <c r="X55" s="228">
        <f t="shared" si="12"/>
        <v>913552.42733250803</v>
      </c>
      <c r="Y55" s="231">
        <v>0</v>
      </c>
      <c r="Z55" s="232">
        <f t="shared" si="14"/>
        <v>-27441.572667491972</v>
      </c>
      <c r="AA55" s="232">
        <f t="shared" si="15"/>
        <v>-27441.572667491972</v>
      </c>
      <c r="AB55" s="241">
        <f t="shared" si="16"/>
        <v>-2.9162324804931777E-2</v>
      </c>
      <c r="AC55" s="233">
        <f t="shared" si="17"/>
        <v>0.10461863329869871</v>
      </c>
      <c r="AD55" s="233">
        <f t="shared" si="18"/>
        <v>0.10461863329869885</v>
      </c>
      <c r="AE55" s="248">
        <v>0</v>
      </c>
      <c r="AF55" s="248">
        <v>313665</v>
      </c>
      <c r="AG55" s="248">
        <v>313665</v>
      </c>
      <c r="AH55" s="249">
        <f t="shared" si="19"/>
        <v>0</v>
      </c>
      <c r="AI55" s="249">
        <f t="shared" si="21"/>
        <v>599887</v>
      </c>
      <c r="AJ55" s="249">
        <f t="shared" si="20"/>
        <v>599887</v>
      </c>
    </row>
    <row r="56" spans="1:36" s="218" customFormat="1">
      <c r="A56" s="191">
        <v>51</v>
      </c>
      <c r="B56" s="192">
        <v>8</v>
      </c>
      <c r="C56" s="193" t="s">
        <v>105</v>
      </c>
      <c r="D56" s="194">
        <v>11099</v>
      </c>
      <c r="E56" s="193" t="s">
        <v>122</v>
      </c>
      <c r="F56" s="191" t="s">
        <v>199</v>
      </c>
      <c r="G56" s="191">
        <v>2100200148</v>
      </c>
      <c r="H56" s="195" t="s">
        <v>1169</v>
      </c>
      <c r="I56" s="196">
        <v>6630000</v>
      </c>
      <c r="J56" s="196">
        <v>1657023.7277999998</v>
      </c>
      <c r="K56" s="196">
        <f t="shared" si="4"/>
        <v>8287023.7277999995</v>
      </c>
      <c r="L56" s="199">
        <v>0</v>
      </c>
      <c r="M56" s="199">
        <v>854360</v>
      </c>
      <c r="N56" s="199">
        <v>854360</v>
      </c>
      <c r="O56" s="216">
        <v>0</v>
      </c>
      <c r="P56" s="216"/>
      <c r="Q56" s="216">
        <f t="shared" si="5"/>
        <v>0</v>
      </c>
      <c r="R56" s="217">
        <f t="shared" si="6"/>
        <v>6630000</v>
      </c>
      <c r="S56" s="217">
        <f t="shared" si="7"/>
        <v>1657023.7277999998</v>
      </c>
      <c r="T56" s="217">
        <f t="shared" si="8"/>
        <v>8287023.7277999995</v>
      </c>
      <c r="U56" s="227">
        <f t="shared" si="9"/>
        <v>0</v>
      </c>
      <c r="V56" s="228">
        <f t="shared" si="10"/>
        <v>693621.53877037228</v>
      </c>
      <c r="W56" s="228">
        <f t="shared" si="11"/>
        <v>173355.55774595114</v>
      </c>
      <c r="X56" s="228">
        <f t="shared" si="12"/>
        <v>866977.09651632339</v>
      </c>
      <c r="Y56" s="231">
        <v>0</v>
      </c>
      <c r="Z56" s="232">
        <f t="shared" si="14"/>
        <v>12617.096516323392</v>
      </c>
      <c r="AA56" s="232">
        <f t="shared" si="15"/>
        <v>12617.096516323392</v>
      </c>
      <c r="AB56" s="240">
        <f t="shared" si="16"/>
        <v>1.4767892359571365E-2</v>
      </c>
      <c r="AC56" s="233">
        <f t="shared" si="17"/>
        <v>0.10461863329869868</v>
      </c>
      <c r="AD56" s="233">
        <f t="shared" si="18"/>
        <v>0.10461863329869885</v>
      </c>
      <c r="AE56" s="248">
        <v>0</v>
      </c>
      <c r="AF56" s="248">
        <v>284787</v>
      </c>
      <c r="AG56" s="248">
        <v>284787</v>
      </c>
      <c r="AH56" s="249">
        <f t="shared" si="19"/>
        <v>0</v>
      </c>
      <c r="AI56" s="249">
        <f t="shared" si="21"/>
        <v>582190</v>
      </c>
      <c r="AJ56" s="249">
        <f t="shared" si="20"/>
        <v>582190</v>
      </c>
    </row>
    <row r="57" spans="1:36" s="218" customFormat="1">
      <c r="A57" s="191">
        <v>52</v>
      </c>
      <c r="B57" s="192">
        <v>8</v>
      </c>
      <c r="C57" s="193" t="s">
        <v>105</v>
      </c>
      <c r="D57" s="194">
        <v>11094</v>
      </c>
      <c r="E57" s="193" t="s">
        <v>123</v>
      </c>
      <c r="F57" s="191" t="s">
        <v>199</v>
      </c>
      <c r="G57" s="191">
        <v>2100200148</v>
      </c>
      <c r="H57" s="195" t="s">
        <v>1169</v>
      </c>
      <c r="I57" s="196">
        <v>4371600</v>
      </c>
      <c r="J57" s="196">
        <v>963499.1453999998</v>
      </c>
      <c r="K57" s="196">
        <f t="shared" si="4"/>
        <v>5335099.1453999998</v>
      </c>
      <c r="L57" s="199">
        <v>0</v>
      </c>
      <c r="M57" s="199">
        <v>599015</v>
      </c>
      <c r="N57" s="199">
        <v>599015</v>
      </c>
      <c r="O57" s="216">
        <v>0</v>
      </c>
      <c r="P57" s="216"/>
      <c r="Q57" s="216">
        <f t="shared" si="5"/>
        <v>0</v>
      </c>
      <c r="R57" s="217">
        <f t="shared" si="6"/>
        <v>4371600</v>
      </c>
      <c r="S57" s="217">
        <f t="shared" si="7"/>
        <v>963499.1453999998</v>
      </c>
      <c r="T57" s="217">
        <f t="shared" si="8"/>
        <v>5335099.1453999998</v>
      </c>
      <c r="U57" s="227">
        <f t="shared" si="9"/>
        <v>0</v>
      </c>
      <c r="V57" s="228">
        <f t="shared" si="10"/>
        <v>457350.81732859119</v>
      </c>
      <c r="W57" s="228">
        <f t="shared" si="11"/>
        <v>100799.9637762123</v>
      </c>
      <c r="X57" s="228">
        <f t="shared" si="12"/>
        <v>558150.78110480355</v>
      </c>
      <c r="Y57" s="231">
        <v>0</v>
      </c>
      <c r="Z57" s="232">
        <f t="shared" si="14"/>
        <v>-40864.218895196449</v>
      </c>
      <c r="AA57" s="232">
        <f t="shared" si="15"/>
        <v>-40864.218895196449</v>
      </c>
      <c r="AB57" s="241">
        <f t="shared" si="16"/>
        <v>-6.8219024390368269E-2</v>
      </c>
      <c r="AC57" s="233">
        <f t="shared" si="17"/>
        <v>0.10461863329869869</v>
      </c>
      <c r="AD57" s="233">
        <f t="shared" si="18"/>
        <v>0.10461863329869885</v>
      </c>
      <c r="AE57" s="248">
        <v>0</v>
      </c>
      <c r="AF57" s="248">
        <v>199672</v>
      </c>
      <c r="AG57" s="248">
        <v>199672</v>
      </c>
      <c r="AH57" s="249">
        <f t="shared" si="19"/>
        <v>0</v>
      </c>
      <c r="AI57" s="249">
        <f t="shared" si="21"/>
        <v>358479</v>
      </c>
      <c r="AJ57" s="249">
        <f t="shared" si="20"/>
        <v>358479</v>
      </c>
    </row>
    <row r="58" spans="1:36" s="218" customFormat="1">
      <c r="A58" s="191">
        <v>53</v>
      </c>
      <c r="B58" s="192">
        <v>8</v>
      </c>
      <c r="C58" s="193" t="s">
        <v>124</v>
      </c>
      <c r="D58" s="194">
        <v>10706</v>
      </c>
      <c r="E58" s="193" t="s">
        <v>125</v>
      </c>
      <c r="F58" s="191" t="s">
        <v>1159</v>
      </c>
      <c r="G58" s="191">
        <v>2100200141</v>
      </c>
      <c r="H58" s="195" t="s">
        <v>1170</v>
      </c>
      <c r="I58" s="196">
        <v>2833200</v>
      </c>
      <c r="J58" s="196">
        <v>43395752.607299998</v>
      </c>
      <c r="K58" s="196">
        <f t="shared" si="4"/>
        <v>46228952.607299998</v>
      </c>
      <c r="L58" s="199">
        <v>2887200</v>
      </c>
      <c r="M58" s="199">
        <v>5005516</v>
      </c>
      <c r="N58" s="199">
        <v>7892716</v>
      </c>
      <c r="O58" s="216">
        <v>2887200</v>
      </c>
      <c r="P58" s="216"/>
      <c r="Q58" s="216">
        <f t="shared" si="5"/>
        <v>2887200</v>
      </c>
      <c r="R58" s="217">
        <v>0</v>
      </c>
      <c r="S58" s="217">
        <f t="shared" si="7"/>
        <v>43395752.607299998</v>
      </c>
      <c r="T58" s="217">
        <f t="shared" si="8"/>
        <v>46282952.607299998</v>
      </c>
      <c r="U58" s="227">
        <f t="shared" si="9"/>
        <v>2887200</v>
      </c>
      <c r="V58" s="228">
        <f t="shared" si="10"/>
        <v>0</v>
      </c>
      <c r="W58" s="228">
        <f t="shared" si="11"/>
        <v>4540004.328744173</v>
      </c>
      <c r="X58" s="228">
        <f t="shared" si="12"/>
        <v>7427204.328744173</v>
      </c>
      <c r="Y58" s="231">
        <v>0</v>
      </c>
      <c r="Z58" s="232">
        <f t="shared" si="14"/>
        <v>-465511.67125582695</v>
      </c>
      <c r="AA58" s="232">
        <f t="shared" si="15"/>
        <v>-465511.67125582695</v>
      </c>
      <c r="AB58" s="241">
        <f t="shared" si="16"/>
        <v>-9.2999736941371675E-2</v>
      </c>
      <c r="AC58" s="233"/>
      <c r="AD58" s="233">
        <f t="shared" si="18"/>
        <v>0.10461863329869885</v>
      </c>
      <c r="AE58" s="248">
        <v>962400</v>
      </c>
      <c r="AF58" s="248">
        <v>1668505</v>
      </c>
      <c r="AG58" s="248">
        <v>2630905</v>
      </c>
      <c r="AH58" s="249">
        <f t="shared" si="19"/>
        <v>1924800</v>
      </c>
      <c r="AI58" s="249">
        <f t="shared" si="21"/>
        <v>2871499</v>
      </c>
      <c r="AJ58" s="249">
        <f t="shared" si="20"/>
        <v>4796299</v>
      </c>
    </row>
    <row r="59" spans="1:36" s="218" customFormat="1">
      <c r="A59" s="191">
        <v>54</v>
      </c>
      <c r="B59" s="192">
        <v>8</v>
      </c>
      <c r="C59" s="193" t="s">
        <v>124</v>
      </c>
      <c r="D59" s="194">
        <v>11448</v>
      </c>
      <c r="E59" s="193" t="s">
        <v>126</v>
      </c>
      <c r="F59" s="191" t="s">
        <v>1159</v>
      </c>
      <c r="G59" s="191">
        <v>2100201119</v>
      </c>
      <c r="H59" s="195" t="s">
        <v>1171</v>
      </c>
      <c r="I59" s="196">
        <v>23160000</v>
      </c>
      <c r="J59" s="196">
        <v>9657069.3525899984</v>
      </c>
      <c r="K59" s="196">
        <f t="shared" si="4"/>
        <v>32817069.352589998</v>
      </c>
      <c r="L59" s="199">
        <v>1792800</v>
      </c>
      <c r="M59" s="199">
        <v>3269621</v>
      </c>
      <c r="N59" s="199">
        <v>5062421</v>
      </c>
      <c r="O59" s="216">
        <v>1792800</v>
      </c>
      <c r="P59" s="216"/>
      <c r="Q59" s="216">
        <f t="shared" si="5"/>
        <v>1792800</v>
      </c>
      <c r="R59" s="217">
        <f t="shared" si="6"/>
        <v>21367200</v>
      </c>
      <c r="S59" s="217">
        <f t="shared" si="7"/>
        <v>9657069.3525899984</v>
      </c>
      <c r="T59" s="217">
        <f t="shared" si="8"/>
        <v>32817069.352589998</v>
      </c>
      <c r="U59" s="227">
        <f t="shared" si="9"/>
        <v>1792800</v>
      </c>
      <c r="V59" s="228">
        <f t="shared" si="10"/>
        <v>2235407.2614199547</v>
      </c>
      <c r="W59" s="228">
        <f t="shared" si="11"/>
        <v>1010309.397338716</v>
      </c>
      <c r="X59" s="228">
        <f t="shared" si="12"/>
        <v>5038516.658758671</v>
      </c>
      <c r="Y59" s="231">
        <v>0</v>
      </c>
      <c r="Z59" s="232">
        <f t="shared" si="14"/>
        <v>-23904.341241329443</v>
      </c>
      <c r="AA59" s="232">
        <f t="shared" si="15"/>
        <v>-23904.341241328977</v>
      </c>
      <c r="AB59" s="241">
        <f t="shared" si="16"/>
        <v>-7.3110434638538968E-3</v>
      </c>
      <c r="AC59" s="233">
        <f t="shared" si="17"/>
        <v>0.10461863329869869</v>
      </c>
      <c r="AD59" s="233">
        <f t="shared" si="18"/>
        <v>0.10461863329869883</v>
      </c>
      <c r="AE59" s="248">
        <v>597600</v>
      </c>
      <c r="AF59" s="248">
        <v>1089874</v>
      </c>
      <c r="AG59" s="248">
        <v>1687474</v>
      </c>
      <c r="AH59" s="249">
        <f t="shared" si="19"/>
        <v>1195200</v>
      </c>
      <c r="AI59" s="249">
        <f t="shared" si="21"/>
        <v>2155843</v>
      </c>
      <c r="AJ59" s="249">
        <f t="shared" si="20"/>
        <v>3351043</v>
      </c>
    </row>
    <row r="60" spans="1:36" s="218" customFormat="1">
      <c r="A60" s="191">
        <v>55</v>
      </c>
      <c r="B60" s="192">
        <v>8</v>
      </c>
      <c r="C60" s="193" t="s">
        <v>124</v>
      </c>
      <c r="D60" s="194">
        <v>11042</v>
      </c>
      <c r="E60" s="193" t="s">
        <v>127</v>
      </c>
      <c r="F60" s="191" t="s">
        <v>199</v>
      </c>
      <c r="G60" s="191">
        <v>2100200140</v>
      </c>
      <c r="H60" s="195" t="s">
        <v>1124</v>
      </c>
      <c r="I60" s="196">
        <v>18336000</v>
      </c>
      <c r="J60" s="196">
        <v>4160353.9179000002</v>
      </c>
      <c r="K60" s="196">
        <f t="shared" si="4"/>
        <v>22496353.9179</v>
      </c>
      <c r="L60" s="199">
        <v>2264400</v>
      </c>
      <c r="M60" s="199">
        <v>2149094</v>
      </c>
      <c r="N60" s="199">
        <v>4413494</v>
      </c>
      <c r="O60" s="216">
        <v>2264400</v>
      </c>
      <c r="P60" s="216"/>
      <c r="Q60" s="216">
        <f t="shared" si="5"/>
        <v>2264400</v>
      </c>
      <c r="R60" s="217">
        <f t="shared" si="6"/>
        <v>16071600</v>
      </c>
      <c r="S60" s="217">
        <f t="shared" si="7"/>
        <v>4160353.9179000002</v>
      </c>
      <c r="T60" s="217">
        <f t="shared" si="8"/>
        <v>22496353.9179</v>
      </c>
      <c r="U60" s="227">
        <f t="shared" si="9"/>
        <v>2264400</v>
      </c>
      <c r="V60" s="228">
        <f t="shared" si="10"/>
        <v>1681388.8269233659</v>
      </c>
      <c r="W60" s="228">
        <f t="shared" si="11"/>
        <v>435250.54092958517</v>
      </c>
      <c r="X60" s="228">
        <f t="shared" si="12"/>
        <v>4381039.3678529505</v>
      </c>
      <c r="Y60" s="231">
        <v>0</v>
      </c>
      <c r="Z60" s="232">
        <f t="shared" si="14"/>
        <v>-32454.632147049066</v>
      </c>
      <c r="AA60" s="232">
        <f t="shared" si="15"/>
        <v>-32454.632147049531</v>
      </c>
      <c r="AB60" s="241">
        <f t="shared" si="16"/>
        <v>-1.5101541462145939E-2</v>
      </c>
      <c r="AC60" s="233">
        <f t="shared" si="17"/>
        <v>0.10461863329869869</v>
      </c>
      <c r="AD60" s="233">
        <f t="shared" si="18"/>
        <v>0.10461863329869885</v>
      </c>
      <c r="AE60" s="248">
        <v>754800</v>
      </c>
      <c r="AF60" s="248">
        <v>716365</v>
      </c>
      <c r="AG60" s="248">
        <v>1471165</v>
      </c>
      <c r="AH60" s="249">
        <f t="shared" si="19"/>
        <v>1509600</v>
      </c>
      <c r="AI60" s="249">
        <f t="shared" si="21"/>
        <v>1400274</v>
      </c>
      <c r="AJ60" s="249">
        <f t="shared" si="20"/>
        <v>2909874</v>
      </c>
    </row>
    <row r="61" spans="1:36" s="218" customFormat="1">
      <c r="A61" s="191">
        <v>56</v>
      </c>
      <c r="B61" s="192">
        <v>8</v>
      </c>
      <c r="C61" s="193" t="s">
        <v>124</v>
      </c>
      <c r="D61" s="194">
        <v>28811</v>
      </c>
      <c r="E61" s="193" t="s">
        <v>128</v>
      </c>
      <c r="F61" s="191" t="s">
        <v>199</v>
      </c>
      <c r="G61" s="191">
        <v>2100200140</v>
      </c>
      <c r="H61" s="195" t="s">
        <v>1124</v>
      </c>
      <c r="I61" s="196">
        <v>5425200</v>
      </c>
      <c r="J61" s="196">
        <v>1186010.9369999999</v>
      </c>
      <c r="K61" s="196">
        <f t="shared" si="4"/>
        <v>6611210.9369999999</v>
      </c>
      <c r="L61" s="199">
        <v>1368000</v>
      </c>
      <c r="M61" s="199">
        <v>712490</v>
      </c>
      <c r="N61" s="199">
        <v>2080490</v>
      </c>
      <c r="O61" s="216">
        <v>1368000</v>
      </c>
      <c r="P61" s="216"/>
      <c r="Q61" s="216">
        <f t="shared" si="5"/>
        <v>1368000</v>
      </c>
      <c r="R61" s="217">
        <f t="shared" si="6"/>
        <v>4057200</v>
      </c>
      <c r="S61" s="217">
        <f t="shared" si="7"/>
        <v>1186010.9369999999</v>
      </c>
      <c r="T61" s="217">
        <f t="shared" si="8"/>
        <v>6611210.9369999999</v>
      </c>
      <c r="U61" s="227">
        <f t="shared" si="9"/>
        <v>1368000</v>
      </c>
      <c r="V61" s="228">
        <f t="shared" si="10"/>
        <v>424458.71901948034</v>
      </c>
      <c r="W61" s="228">
        <f t="shared" si="11"/>
        <v>124078.84330624921</v>
      </c>
      <c r="X61" s="228">
        <f t="shared" si="12"/>
        <v>1916537.5623257295</v>
      </c>
      <c r="Y61" s="231">
        <v>0</v>
      </c>
      <c r="Z61" s="232">
        <f t="shared" si="14"/>
        <v>-163952.43767427048</v>
      </c>
      <c r="AA61" s="232">
        <f t="shared" si="15"/>
        <v>-163952.43767427048</v>
      </c>
      <c r="AB61" s="241">
        <f t="shared" si="16"/>
        <v>-0.23011191409601606</v>
      </c>
      <c r="AC61" s="233">
        <f t="shared" si="17"/>
        <v>0.10461863329869869</v>
      </c>
      <c r="AD61" s="233">
        <f t="shared" si="18"/>
        <v>0.10461863329869885</v>
      </c>
      <c r="AE61" s="248">
        <v>456000</v>
      </c>
      <c r="AF61" s="248">
        <v>237497</v>
      </c>
      <c r="AG61" s="248">
        <v>693497</v>
      </c>
      <c r="AH61" s="249">
        <f t="shared" si="19"/>
        <v>912000</v>
      </c>
      <c r="AI61" s="249">
        <f t="shared" si="21"/>
        <v>311041</v>
      </c>
      <c r="AJ61" s="249">
        <f t="shared" si="20"/>
        <v>1223041</v>
      </c>
    </row>
    <row r="62" spans="1:36" s="218" customFormat="1">
      <c r="A62" s="191">
        <v>57</v>
      </c>
      <c r="B62" s="192">
        <v>8</v>
      </c>
      <c r="C62" s="193" t="s">
        <v>124</v>
      </c>
      <c r="D62" s="194">
        <v>11044</v>
      </c>
      <c r="E62" s="193" t="s">
        <v>129</v>
      </c>
      <c r="F62" s="191" t="s">
        <v>199</v>
      </c>
      <c r="G62" s="191">
        <v>2100200140</v>
      </c>
      <c r="H62" s="195" t="s">
        <v>1124</v>
      </c>
      <c r="I62" s="196">
        <v>5550000</v>
      </c>
      <c r="J62" s="196">
        <v>1601587.0064999999</v>
      </c>
      <c r="K62" s="196">
        <f t="shared" si="4"/>
        <v>7151587.0065000001</v>
      </c>
      <c r="L62" s="199">
        <v>732000</v>
      </c>
      <c r="M62" s="199">
        <v>715271</v>
      </c>
      <c r="N62" s="199">
        <v>1447271</v>
      </c>
      <c r="O62" s="216">
        <v>732000</v>
      </c>
      <c r="P62" s="216"/>
      <c r="Q62" s="216">
        <f t="shared" si="5"/>
        <v>732000</v>
      </c>
      <c r="R62" s="217">
        <f t="shared" si="6"/>
        <v>4818000</v>
      </c>
      <c r="S62" s="217">
        <f t="shared" si="7"/>
        <v>1601587.0064999999</v>
      </c>
      <c r="T62" s="217">
        <f t="shared" si="8"/>
        <v>7151587.0065000001</v>
      </c>
      <c r="U62" s="227">
        <f t="shared" si="9"/>
        <v>732000</v>
      </c>
      <c r="V62" s="228">
        <f t="shared" si="10"/>
        <v>504052.57523313031</v>
      </c>
      <c r="W62" s="228">
        <f t="shared" si="11"/>
        <v>167555.8437289843</v>
      </c>
      <c r="X62" s="228">
        <f t="shared" si="12"/>
        <v>1403608.4189621145</v>
      </c>
      <c r="Y62" s="231">
        <v>0</v>
      </c>
      <c r="Z62" s="232">
        <f t="shared" si="14"/>
        <v>-43662.581037885393</v>
      </c>
      <c r="AA62" s="232">
        <f t="shared" si="15"/>
        <v>-43662.581037885509</v>
      </c>
      <c r="AB62" s="241">
        <f t="shared" si="16"/>
        <v>-6.1043410173046847E-2</v>
      </c>
      <c r="AC62" s="233">
        <f t="shared" si="17"/>
        <v>0.10461863329869869</v>
      </c>
      <c r="AD62" s="233">
        <f t="shared" si="18"/>
        <v>0.10461863329869885</v>
      </c>
      <c r="AE62" s="248">
        <v>244000</v>
      </c>
      <c r="AF62" s="248">
        <v>238424</v>
      </c>
      <c r="AG62" s="248">
        <v>482424</v>
      </c>
      <c r="AH62" s="249">
        <f t="shared" si="19"/>
        <v>488000</v>
      </c>
      <c r="AI62" s="249">
        <f t="shared" si="21"/>
        <v>433184</v>
      </c>
      <c r="AJ62" s="249">
        <f t="shared" si="20"/>
        <v>921184</v>
      </c>
    </row>
    <row r="63" spans="1:36" s="218" customFormat="1">
      <c r="A63" s="191">
        <v>58</v>
      </c>
      <c r="B63" s="192">
        <v>8</v>
      </c>
      <c r="C63" s="193" t="s">
        <v>124</v>
      </c>
      <c r="D63" s="194">
        <v>11045</v>
      </c>
      <c r="E63" s="193" t="s">
        <v>130</v>
      </c>
      <c r="F63" s="191" t="s">
        <v>199</v>
      </c>
      <c r="G63" s="191">
        <v>2100200140</v>
      </c>
      <c r="H63" s="195" t="s">
        <v>1124</v>
      </c>
      <c r="I63" s="196">
        <v>8043600</v>
      </c>
      <c r="J63" s="196">
        <v>1718747.3805000002</v>
      </c>
      <c r="K63" s="196">
        <f t="shared" si="4"/>
        <v>9762347.3805</v>
      </c>
      <c r="L63" s="199">
        <v>936000</v>
      </c>
      <c r="M63" s="199">
        <v>902663</v>
      </c>
      <c r="N63" s="199">
        <v>1838663</v>
      </c>
      <c r="O63" s="216">
        <v>936000</v>
      </c>
      <c r="P63" s="216"/>
      <c r="Q63" s="216">
        <f t="shared" si="5"/>
        <v>936000</v>
      </c>
      <c r="R63" s="217">
        <f t="shared" si="6"/>
        <v>7107600</v>
      </c>
      <c r="S63" s="217">
        <f t="shared" si="7"/>
        <v>1718747.3805000002</v>
      </c>
      <c r="T63" s="217">
        <f t="shared" si="8"/>
        <v>9762347.3805</v>
      </c>
      <c r="U63" s="227">
        <f t="shared" si="9"/>
        <v>936000</v>
      </c>
      <c r="V63" s="228">
        <f t="shared" si="10"/>
        <v>743587.39803383092</v>
      </c>
      <c r="W63" s="228">
        <f t="shared" si="11"/>
        <v>179813.00193362872</v>
      </c>
      <c r="X63" s="228">
        <f t="shared" si="12"/>
        <v>1859400.3999674595</v>
      </c>
      <c r="Y63" s="231">
        <v>0</v>
      </c>
      <c r="Z63" s="232">
        <f t="shared" si="14"/>
        <v>20737.399967459613</v>
      </c>
      <c r="AA63" s="232">
        <f t="shared" si="15"/>
        <v>20737.399967459496</v>
      </c>
      <c r="AB63" s="240">
        <f t="shared" si="16"/>
        <v>2.297357925101573E-2</v>
      </c>
      <c r="AC63" s="233">
        <f t="shared" si="17"/>
        <v>0.10461863329869871</v>
      </c>
      <c r="AD63" s="233">
        <f t="shared" si="18"/>
        <v>0.10461863329869883</v>
      </c>
      <c r="AE63" s="248">
        <v>312000</v>
      </c>
      <c r="AF63" s="248">
        <v>300888</v>
      </c>
      <c r="AG63" s="248">
        <v>612888</v>
      </c>
      <c r="AH63" s="249">
        <f t="shared" si="19"/>
        <v>624000</v>
      </c>
      <c r="AI63" s="249">
        <f t="shared" si="21"/>
        <v>622512</v>
      </c>
      <c r="AJ63" s="249">
        <f t="shared" si="20"/>
        <v>1246512</v>
      </c>
    </row>
    <row r="64" spans="1:36" s="218" customFormat="1">
      <c r="A64" s="191">
        <v>59</v>
      </c>
      <c r="B64" s="192">
        <v>8</v>
      </c>
      <c r="C64" s="193" t="s">
        <v>124</v>
      </c>
      <c r="D64" s="194">
        <v>28778</v>
      </c>
      <c r="E64" s="193" t="s">
        <v>131</v>
      </c>
      <c r="F64" s="191" t="s">
        <v>199</v>
      </c>
      <c r="G64" s="191">
        <v>2100200140</v>
      </c>
      <c r="H64" s="195" t="s">
        <v>1124</v>
      </c>
      <c r="I64" s="196">
        <v>4797600</v>
      </c>
      <c r="J64" s="196">
        <v>861250.37489999994</v>
      </c>
      <c r="K64" s="196">
        <f t="shared" si="4"/>
        <v>5658850.3749000002</v>
      </c>
      <c r="L64" s="199">
        <v>686400</v>
      </c>
      <c r="M64" s="199">
        <v>492749</v>
      </c>
      <c r="N64" s="199">
        <v>1179149</v>
      </c>
      <c r="O64" s="216">
        <v>686400</v>
      </c>
      <c r="P64" s="216"/>
      <c r="Q64" s="216">
        <f t="shared" si="5"/>
        <v>686400</v>
      </c>
      <c r="R64" s="217">
        <f t="shared" si="6"/>
        <v>4111200</v>
      </c>
      <c r="S64" s="217">
        <f t="shared" si="7"/>
        <v>861250.37489999994</v>
      </c>
      <c r="T64" s="217">
        <f t="shared" si="8"/>
        <v>5658850.3749000002</v>
      </c>
      <c r="U64" s="227">
        <f t="shared" si="9"/>
        <v>686400</v>
      </c>
      <c r="V64" s="228">
        <f t="shared" si="10"/>
        <v>430108.12521761004</v>
      </c>
      <c r="W64" s="228">
        <f t="shared" si="11"/>
        <v>90102.837150029984</v>
      </c>
      <c r="X64" s="228">
        <f t="shared" si="12"/>
        <v>1206610.9623676401</v>
      </c>
      <c r="Y64" s="231">
        <v>0</v>
      </c>
      <c r="Z64" s="232">
        <f t="shared" si="14"/>
        <v>27461.962367639993</v>
      </c>
      <c r="AA64" s="232">
        <f t="shared" si="15"/>
        <v>27461.96236764011</v>
      </c>
      <c r="AB64" s="240">
        <f t="shared" si="16"/>
        <v>5.5732152409522888E-2</v>
      </c>
      <c r="AC64" s="233">
        <f t="shared" si="17"/>
        <v>0.10461863329869868</v>
      </c>
      <c r="AD64" s="233">
        <f t="shared" si="18"/>
        <v>0.10461863329869883</v>
      </c>
      <c r="AE64" s="248">
        <v>228800</v>
      </c>
      <c r="AF64" s="248">
        <v>164250</v>
      </c>
      <c r="AG64" s="248">
        <v>393050</v>
      </c>
      <c r="AH64" s="249">
        <f t="shared" si="19"/>
        <v>457600</v>
      </c>
      <c r="AI64" s="249">
        <f t="shared" si="21"/>
        <v>355961</v>
      </c>
      <c r="AJ64" s="249">
        <f t="shared" si="20"/>
        <v>813561</v>
      </c>
    </row>
    <row r="65" spans="1:36" s="218" customFormat="1">
      <c r="A65" s="191">
        <v>60</v>
      </c>
      <c r="B65" s="192">
        <v>8</v>
      </c>
      <c r="C65" s="193" t="s">
        <v>124</v>
      </c>
      <c r="D65" s="194">
        <v>28815</v>
      </c>
      <c r="E65" s="193" t="s">
        <v>132</v>
      </c>
      <c r="F65" s="191" t="s">
        <v>199</v>
      </c>
      <c r="G65" s="191">
        <v>2100200140</v>
      </c>
      <c r="H65" s="195" t="s">
        <v>1124</v>
      </c>
      <c r="I65" s="196">
        <v>6235200</v>
      </c>
      <c r="J65" s="196">
        <v>1109379.2466</v>
      </c>
      <c r="K65" s="196">
        <f t="shared" si="4"/>
        <v>7344579.2466000002</v>
      </c>
      <c r="L65" s="199">
        <v>1053600</v>
      </c>
      <c r="M65" s="199">
        <v>641725</v>
      </c>
      <c r="N65" s="199">
        <v>1695325</v>
      </c>
      <c r="O65" s="216">
        <v>1053600</v>
      </c>
      <c r="P65" s="216"/>
      <c r="Q65" s="216">
        <f t="shared" si="5"/>
        <v>1053600</v>
      </c>
      <c r="R65" s="217">
        <f t="shared" si="6"/>
        <v>5181600</v>
      </c>
      <c r="S65" s="217">
        <f t="shared" si="7"/>
        <v>1109379.2466</v>
      </c>
      <c r="T65" s="217">
        <f t="shared" si="8"/>
        <v>7344579.2466000002</v>
      </c>
      <c r="U65" s="227">
        <f t="shared" si="9"/>
        <v>1053600</v>
      </c>
      <c r="V65" s="228">
        <f t="shared" si="10"/>
        <v>542091.91030053713</v>
      </c>
      <c r="W65" s="228">
        <f t="shared" si="11"/>
        <v>116061.74058923218</v>
      </c>
      <c r="X65" s="228">
        <f t="shared" si="12"/>
        <v>1711753.6508897692</v>
      </c>
      <c r="Y65" s="231">
        <v>0</v>
      </c>
      <c r="Z65" s="232">
        <f t="shared" si="14"/>
        <v>16428.650889769313</v>
      </c>
      <c r="AA65" s="232">
        <f t="shared" si="15"/>
        <v>16428.650889769197</v>
      </c>
      <c r="AB65" s="240">
        <f t="shared" si="16"/>
        <v>2.5600764953475887E-2</v>
      </c>
      <c r="AC65" s="233">
        <f t="shared" si="17"/>
        <v>0.10461863329869869</v>
      </c>
      <c r="AD65" s="233">
        <f t="shared" si="18"/>
        <v>0.10461863329869883</v>
      </c>
      <c r="AE65" s="248">
        <v>351200</v>
      </c>
      <c r="AF65" s="248">
        <v>213908</v>
      </c>
      <c r="AG65" s="248">
        <v>565108</v>
      </c>
      <c r="AH65" s="249">
        <f t="shared" si="19"/>
        <v>702400</v>
      </c>
      <c r="AI65" s="249">
        <f t="shared" si="21"/>
        <v>444246</v>
      </c>
      <c r="AJ65" s="249">
        <f t="shared" si="20"/>
        <v>1146646</v>
      </c>
    </row>
    <row r="66" spans="1:36" s="218" customFormat="1">
      <c r="A66" s="191">
        <v>61</v>
      </c>
      <c r="B66" s="192">
        <v>8</v>
      </c>
      <c r="C66" s="193" t="s">
        <v>124</v>
      </c>
      <c r="D66" s="194">
        <v>21356</v>
      </c>
      <c r="E66" s="193" t="s">
        <v>133</v>
      </c>
      <c r="F66" s="191" t="s">
        <v>199</v>
      </c>
      <c r="G66" s="191">
        <v>2100200140</v>
      </c>
      <c r="H66" s="195" t="s">
        <v>1124</v>
      </c>
      <c r="I66" s="196">
        <v>5241600</v>
      </c>
      <c r="J66" s="196">
        <v>1180421.2074</v>
      </c>
      <c r="K66" s="196">
        <f t="shared" si="4"/>
        <v>6422021.2073999997</v>
      </c>
      <c r="L66" s="199">
        <v>546000</v>
      </c>
      <c r="M66" s="199">
        <v>615517</v>
      </c>
      <c r="N66" s="199">
        <v>1161517</v>
      </c>
      <c r="O66" s="216">
        <v>546000</v>
      </c>
      <c r="P66" s="216"/>
      <c r="Q66" s="216">
        <f t="shared" si="5"/>
        <v>546000</v>
      </c>
      <c r="R66" s="217">
        <f t="shared" si="6"/>
        <v>4695600</v>
      </c>
      <c r="S66" s="217">
        <f t="shared" si="7"/>
        <v>1180421.2074</v>
      </c>
      <c r="T66" s="217">
        <f t="shared" si="8"/>
        <v>6422021.2073999997</v>
      </c>
      <c r="U66" s="227">
        <f t="shared" si="9"/>
        <v>546000</v>
      </c>
      <c r="V66" s="228">
        <f t="shared" si="10"/>
        <v>491247.25451736955</v>
      </c>
      <c r="W66" s="228">
        <f t="shared" si="11"/>
        <v>123494.05343498793</v>
      </c>
      <c r="X66" s="228">
        <f t="shared" si="12"/>
        <v>1160741.3079523575</v>
      </c>
      <c r="Y66" s="231">
        <v>0</v>
      </c>
      <c r="Z66" s="232">
        <f t="shared" si="14"/>
        <v>-775.69204764254391</v>
      </c>
      <c r="AA66" s="232">
        <f t="shared" si="15"/>
        <v>-775.69204764254391</v>
      </c>
      <c r="AB66" s="241">
        <f t="shared" si="16"/>
        <v>-1.2602284707693596E-3</v>
      </c>
      <c r="AC66" s="233">
        <f t="shared" si="17"/>
        <v>0.10461863329869869</v>
      </c>
      <c r="AD66" s="233">
        <f t="shared" si="18"/>
        <v>0.10461863329869885</v>
      </c>
      <c r="AE66" s="248">
        <v>182000</v>
      </c>
      <c r="AF66" s="248">
        <v>205172</v>
      </c>
      <c r="AG66" s="248">
        <v>387172</v>
      </c>
      <c r="AH66" s="249">
        <f t="shared" si="19"/>
        <v>364000</v>
      </c>
      <c r="AI66" s="249">
        <f t="shared" si="21"/>
        <v>409569</v>
      </c>
      <c r="AJ66" s="249">
        <f t="shared" si="20"/>
        <v>773569</v>
      </c>
    </row>
    <row r="67" spans="1:36" s="218" customFormat="1">
      <c r="A67" s="191">
        <v>62</v>
      </c>
      <c r="B67" s="192">
        <v>8</v>
      </c>
      <c r="C67" s="193" t="s">
        <v>134</v>
      </c>
      <c r="D67" s="194">
        <v>10704</v>
      </c>
      <c r="E67" s="193" t="s">
        <v>135</v>
      </c>
      <c r="F67" s="191" t="s">
        <v>1159</v>
      </c>
      <c r="G67" s="191">
        <v>2100200132</v>
      </c>
      <c r="H67" s="195" t="s">
        <v>1123</v>
      </c>
      <c r="I67" s="196">
        <v>138000</v>
      </c>
      <c r="J67" s="196">
        <v>34604867.663190007</v>
      </c>
      <c r="K67" s="196">
        <f t="shared" si="4"/>
        <v>34742867.663190007</v>
      </c>
      <c r="L67" s="199">
        <v>0</v>
      </c>
      <c r="M67" s="199">
        <v>3485269</v>
      </c>
      <c r="N67" s="199">
        <v>3485269</v>
      </c>
      <c r="O67" s="216">
        <v>0</v>
      </c>
      <c r="P67" s="216"/>
      <c r="Q67" s="216">
        <f t="shared" si="5"/>
        <v>0</v>
      </c>
      <c r="R67" s="217">
        <v>0</v>
      </c>
      <c r="S67" s="217">
        <f t="shared" si="7"/>
        <v>34604867.663190007</v>
      </c>
      <c r="T67" s="217">
        <f t="shared" si="8"/>
        <v>34604867.663190007</v>
      </c>
      <c r="U67" s="227">
        <f t="shared" si="9"/>
        <v>0</v>
      </c>
      <c r="V67" s="228">
        <f t="shared" si="10"/>
        <v>0</v>
      </c>
      <c r="W67" s="228">
        <f t="shared" si="11"/>
        <v>3620313.9604052766</v>
      </c>
      <c r="X67" s="228">
        <f t="shared" si="12"/>
        <v>3620313.9604052766</v>
      </c>
      <c r="Y67" s="231">
        <v>0</v>
      </c>
      <c r="Z67" s="232">
        <f t="shared" si="14"/>
        <v>135044.96040527662</v>
      </c>
      <c r="AA67" s="232">
        <f t="shared" si="15"/>
        <v>135044.96040527662</v>
      </c>
      <c r="AB67" s="240">
        <f t="shared" si="16"/>
        <v>3.8747356489635842E-2</v>
      </c>
      <c r="AC67" s="233"/>
      <c r="AD67" s="233">
        <f t="shared" si="18"/>
        <v>0.10461863329869883</v>
      </c>
      <c r="AE67" s="248">
        <v>0</v>
      </c>
      <c r="AF67" s="248">
        <v>1161756</v>
      </c>
      <c r="AG67" s="248">
        <v>1161756</v>
      </c>
      <c r="AH67" s="249">
        <f t="shared" si="19"/>
        <v>0</v>
      </c>
      <c r="AI67" s="249">
        <f t="shared" si="21"/>
        <v>2458558</v>
      </c>
      <c r="AJ67" s="249">
        <f t="shared" si="20"/>
        <v>2458558</v>
      </c>
    </row>
    <row r="68" spans="1:36" s="218" customFormat="1">
      <c r="A68" s="191">
        <v>63</v>
      </c>
      <c r="B68" s="192">
        <v>8</v>
      </c>
      <c r="C68" s="193" t="s">
        <v>134</v>
      </c>
      <c r="D68" s="194">
        <v>10991</v>
      </c>
      <c r="E68" s="193" t="s">
        <v>136</v>
      </c>
      <c r="F68" s="191" t="s">
        <v>199</v>
      </c>
      <c r="G68" s="191">
        <v>2100200131</v>
      </c>
      <c r="H68" s="195" t="s">
        <v>1172</v>
      </c>
      <c r="I68" s="196">
        <v>8658000</v>
      </c>
      <c r="J68" s="196">
        <v>2701263.9713999997</v>
      </c>
      <c r="K68" s="196">
        <f t="shared" si="4"/>
        <v>11359263.9714</v>
      </c>
      <c r="L68" s="199">
        <v>0</v>
      </c>
      <c r="M68" s="199">
        <v>1226863</v>
      </c>
      <c r="N68" s="199">
        <v>1226863</v>
      </c>
      <c r="O68" s="216">
        <v>0</v>
      </c>
      <c r="P68" s="216"/>
      <c r="Q68" s="216">
        <f t="shared" si="5"/>
        <v>0</v>
      </c>
      <c r="R68" s="217">
        <f t="shared" si="6"/>
        <v>8658000</v>
      </c>
      <c r="S68" s="217">
        <f t="shared" si="7"/>
        <v>2701263.9713999997</v>
      </c>
      <c r="T68" s="217">
        <f t="shared" si="8"/>
        <v>11359263.9714</v>
      </c>
      <c r="U68" s="227">
        <f t="shared" si="9"/>
        <v>0</v>
      </c>
      <c r="V68" s="228">
        <f t="shared" si="10"/>
        <v>905788.12710013334</v>
      </c>
      <c r="W68" s="228">
        <f t="shared" si="11"/>
        <v>282602.54486688349</v>
      </c>
      <c r="X68" s="228">
        <f t="shared" si="12"/>
        <v>1188390.6719670168</v>
      </c>
      <c r="Y68" s="231">
        <v>0</v>
      </c>
      <c r="Z68" s="232">
        <f t="shared" si="14"/>
        <v>-38472.328032983234</v>
      </c>
      <c r="AA68" s="232">
        <f t="shared" si="15"/>
        <v>-38472.328032983234</v>
      </c>
      <c r="AB68" s="241">
        <f t="shared" si="16"/>
        <v>-3.1358291865500251E-2</v>
      </c>
      <c r="AC68" s="233">
        <f t="shared" si="17"/>
        <v>0.10461863329869869</v>
      </c>
      <c r="AD68" s="233">
        <f t="shared" si="18"/>
        <v>0.10461863329869885</v>
      </c>
      <c r="AE68" s="248">
        <v>0</v>
      </c>
      <c r="AF68" s="248">
        <v>408954</v>
      </c>
      <c r="AG68" s="248">
        <v>408954</v>
      </c>
      <c r="AH68" s="249">
        <f t="shared" si="19"/>
        <v>0</v>
      </c>
      <c r="AI68" s="249">
        <f t="shared" si="21"/>
        <v>779437</v>
      </c>
      <c r="AJ68" s="249">
        <f t="shared" si="20"/>
        <v>779437</v>
      </c>
    </row>
    <row r="69" spans="1:36" s="218" customFormat="1">
      <c r="A69" s="191">
        <v>64</v>
      </c>
      <c r="B69" s="192">
        <v>8</v>
      </c>
      <c r="C69" s="193" t="s">
        <v>134</v>
      </c>
      <c r="D69" s="194">
        <v>10993</v>
      </c>
      <c r="E69" s="193" t="s">
        <v>137</v>
      </c>
      <c r="F69" s="191" t="s">
        <v>199</v>
      </c>
      <c r="G69" s="191">
        <v>2100200131</v>
      </c>
      <c r="H69" s="195" t="s">
        <v>1172</v>
      </c>
      <c r="I69" s="196">
        <v>12871200</v>
      </c>
      <c r="J69" s="196">
        <v>2994027.9191999994</v>
      </c>
      <c r="K69" s="196">
        <f t="shared" si="4"/>
        <v>15865227.919199999</v>
      </c>
      <c r="L69" s="199">
        <v>0</v>
      </c>
      <c r="M69" s="199">
        <v>1809368</v>
      </c>
      <c r="N69" s="199">
        <v>1809368</v>
      </c>
      <c r="O69" s="216">
        <v>0</v>
      </c>
      <c r="P69" s="216"/>
      <c r="Q69" s="216">
        <f t="shared" si="5"/>
        <v>0</v>
      </c>
      <c r="R69" s="217">
        <f t="shared" si="6"/>
        <v>12871200</v>
      </c>
      <c r="S69" s="217">
        <f t="shared" si="7"/>
        <v>2994027.9191999994</v>
      </c>
      <c r="T69" s="217">
        <f t="shared" si="8"/>
        <v>15865227.919199999</v>
      </c>
      <c r="U69" s="227">
        <f t="shared" si="9"/>
        <v>0</v>
      </c>
      <c r="V69" s="228">
        <f t="shared" si="10"/>
        <v>1346567.3529142106</v>
      </c>
      <c r="W69" s="228">
        <f t="shared" si="11"/>
        <v>313231.10896485107</v>
      </c>
      <c r="X69" s="228">
        <f t="shared" si="12"/>
        <v>1659798.4618790618</v>
      </c>
      <c r="Y69" s="231">
        <v>0</v>
      </c>
      <c r="Z69" s="232">
        <f t="shared" si="14"/>
        <v>-149569.53812093823</v>
      </c>
      <c r="AA69" s="232">
        <f t="shared" si="15"/>
        <v>-149569.53812093823</v>
      </c>
      <c r="AB69" s="241">
        <f t="shared" si="16"/>
        <v>-8.2663967816905257E-2</v>
      </c>
      <c r="AC69" s="233">
        <f t="shared" si="17"/>
        <v>0.10461863329869869</v>
      </c>
      <c r="AD69" s="233">
        <f t="shared" si="18"/>
        <v>0.10461863329869885</v>
      </c>
      <c r="AE69" s="248">
        <v>0</v>
      </c>
      <c r="AF69" s="248">
        <v>603123</v>
      </c>
      <c r="AG69" s="248">
        <v>603123</v>
      </c>
      <c r="AH69" s="249">
        <f t="shared" si="19"/>
        <v>0</v>
      </c>
      <c r="AI69" s="249">
        <f t="shared" si="21"/>
        <v>1056675</v>
      </c>
      <c r="AJ69" s="249">
        <f t="shared" si="20"/>
        <v>1056675</v>
      </c>
    </row>
    <row r="70" spans="1:36" s="218" customFormat="1" ht="16.5" customHeight="1">
      <c r="A70" s="191">
        <v>65</v>
      </c>
      <c r="B70" s="192">
        <v>8</v>
      </c>
      <c r="C70" s="193" t="s">
        <v>134</v>
      </c>
      <c r="D70" s="194">
        <v>23367</v>
      </c>
      <c r="E70" s="197" t="s">
        <v>138</v>
      </c>
      <c r="F70" s="191" t="s">
        <v>199</v>
      </c>
      <c r="G70" s="191">
        <v>2100200131</v>
      </c>
      <c r="H70" s="195" t="s">
        <v>1172</v>
      </c>
      <c r="I70" s="196">
        <v>5664000</v>
      </c>
      <c r="J70" s="196">
        <v>1542040.7901000001</v>
      </c>
      <c r="K70" s="196">
        <f t="shared" ref="K70:K93" si="22">I70+J70</f>
        <v>7206040.7900999999</v>
      </c>
      <c r="L70" s="199">
        <v>0</v>
      </c>
      <c r="M70" s="199">
        <v>702607</v>
      </c>
      <c r="N70" s="199">
        <v>702607</v>
      </c>
      <c r="O70" s="216">
        <v>0</v>
      </c>
      <c r="P70" s="216"/>
      <c r="Q70" s="216">
        <f t="shared" si="5"/>
        <v>0</v>
      </c>
      <c r="R70" s="217">
        <f t="shared" si="6"/>
        <v>5664000</v>
      </c>
      <c r="S70" s="217">
        <f t="shared" si="7"/>
        <v>1542040.7901000001</v>
      </c>
      <c r="T70" s="217">
        <f t="shared" si="8"/>
        <v>7206040.7900999999</v>
      </c>
      <c r="U70" s="227">
        <f t="shared" si="9"/>
        <v>0</v>
      </c>
      <c r="V70" s="228">
        <f t="shared" si="10"/>
        <v>592559.93900382938</v>
      </c>
      <c r="W70" s="228">
        <f t="shared" si="11"/>
        <v>161326.19995110773</v>
      </c>
      <c r="X70" s="228">
        <f t="shared" si="12"/>
        <v>753886.13895493711</v>
      </c>
      <c r="Y70" s="231">
        <v>0</v>
      </c>
      <c r="Z70" s="232">
        <f t="shared" si="14"/>
        <v>51279.138954937109</v>
      </c>
      <c r="AA70" s="232">
        <f t="shared" si="15"/>
        <v>51279.138954937109</v>
      </c>
      <c r="AB70" s="240">
        <f t="shared" si="16"/>
        <v>7.2984099154914633E-2</v>
      </c>
      <c r="AC70" s="233">
        <f t="shared" si="17"/>
        <v>0.10461863329869869</v>
      </c>
      <c r="AD70" s="233">
        <f t="shared" si="18"/>
        <v>0.10461863329869883</v>
      </c>
      <c r="AE70" s="248">
        <v>0</v>
      </c>
      <c r="AF70" s="248">
        <v>234202</v>
      </c>
      <c r="AG70" s="248">
        <v>234202</v>
      </c>
      <c r="AH70" s="249">
        <f t="shared" si="19"/>
        <v>0</v>
      </c>
      <c r="AI70" s="249">
        <f t="shared" si="21"/>
        <v>519684</v>
      </c>
      <c r="AJ70" s="249">
        <f t="shared" si="20"/>
        <v>519684</v>
      </c>
    </row>
    <row r="71" spans="1:36" s="218" customFormat="1">
      <c r="A71" s="191">
        <v>66</v>
      </c>
      <c r="B71" s="192">
        <v>8</v>
      </c>
      <c r="C71" s="193" t="s">
        <v>134</v>
      </c>
      <c r="D71" s="194">
        <v>10992</v>
      </c>
      <c r="E71" s="193" t="s">
        <v>139</v>
      </c>
      <c r="F71" s="191" t="s">
        <v>199</v>
      </c>
      <c r="G71" s="191">
        <v>2100200131</v>
      </c>
      <c r="H71" s="195" t="s">
        <v>1172</v>
      </c>
      <c r="I71" s="196">
        <v>7098000</v>
      </c>
      <c r="J71" s="196">
        <v>1936105.9004999998</v>
      </c>
      <c r="K71" s="196">
        <f t="shared" si="22"/>
        <v>9034105.9004999995</v>
      </c>
      <c r="L71" s="199">
        <v>0</v>
      </c>
      <c r="M71" s="199">
        <v>946239</v>
      </c>
      <c r="N71" s="199">
        <v>946239</v>
      </c>
      <c r="O71" s="216">
        <v>0</v>
      </c>
      <c r="P71" s="216"/>
      <c r="Q71" s="216">
        <f t="shared" ref="Q71:Q93" si="23">O71-P71</f>
        <v>0</v>
      </c>
      <c r="R71" s="217">
        <f t="shared" ref="R71:R93" si="24">I71-Q71</f>
        <v>7098000</v>
      </c>
      <c r="S71" s="217">
        <f t="shared" ref="S71:S93" si="25">J71</f>
        <v>1936105.9004999998</v>
      </c>
      <c r="T71" s="217">
        <f t="shared" ref="T71:T93" si="26">Q71+R71+S71</f>
        <v>9034105.9004999995</v>
      </c>
      <c r="U71" s="227">
        <f t="shared" ref="U71:U93" si="27">Q71</f>
        <v>0</v>
      </c>
      <c r="V71" s="228">
        <f t="shared" ref="V71:V93" si="28">R71/$R$3*$V$3</f>
        <v>742583.05915416335</v>
      </c>
      <c r="W71" s="228">
        <f t="shared" ref="W71:W93" si="29">S71/$S$3*$W$3</f>
        <v>202552.75323185656</v>
      </c>
      <c r="X71" s="228">
        <f t="shared" ref="X71:X93" si="30">U71+V71+W71</f>
        <v>945135.81238601985</v>
      </c>
      <c r="Y71" s="231">
        <v>0</v>
      </c>
      <c r="Z71" s="232">
        <f t="shared" ref="Z71:Z93" si="31">(V71+W71)-M71</f>
        <v>-1103.1876139801461</v>
      </c>
      <c r="AA71" s="232">
        <f t="shared" ref="AA71:AA93" si="32">X71-N71</f>
        <v>-1103.1876139801461</v>
      </c>
      <c r="AB71" s="241">
        <f t="shared" ref="AB71:AB93" si="33">Z71/M71</f>
        <v>-1.165865721007215E-3</v>
      </c>
      <c r="AC71" s="233">
        <f t="shared" ref="AC71:AC93" si="34">V71/R71</f>
        <v>0.10461863329869869</v>
      </c>
      <c r="AD71" s="233">
        <f t="shared" ref="AD71:AD93" si="35">W71/S71</f>
        <v>0.10461863329869883</v>
      </c>
      <c r="AE71" s="248">
        <v>0</v>
      </c>
      <c r="AF71" s="248">
        <v>315412.99999999994</v>
      </c>
      <c r="AG71" s="248">
        <v>315413</v>
      </c>
      <c r="AH71" s="249">
        <f t="shared" ref="AH71:AH93" si="36">U71-AE71</f>
        <v>0</v>
      </c>
      <c r="AI71" s="249">
        <f t="shared" ref="AI71:AI93" si="37">ROUND((V71+W71)-AF71,0)</f>
        <v>629723</v>
      </c>
      <c r="AJ71" s="249">
        <f t="shared" ref="AJ71:AJ93" si="38">AH71+AI71</f>
        <v>629723</v>
      </c>
    </row>
    <row r="72" spans="1:36" s="218" customFormat="1">
      <c r="A72" s="191">
        <v>67</v>
      </c>
      <c r="B72" s="192">
        <v>8</v>
      </c>
      <c r="C72" s="193" t="s">
        <v>134</v>
      </c>
      <c r="D72" s="194">
        <v>10994</v>
      </c>
      <c r="E72" s="193" t="s">
        <v>140</v>
      </c>
      <c r="F72" s="191" t="s">
        <v>199</v>
      </c>
      <c r="G72" s="191">
        <v>2100200131</v>
      </c>
      <c r="H72" s="195" t="s">
        <v>1172</v>
      </c>
      <c r="I72" s="196">
        <v>9436800</v>
      </c>
      <c r="J72" s="196">
        <v>2154044.6258999999</v>
      </c>
      <c r="K72" s="196">
        <f t="shared" si="22"/>
        <v>11590844.6259</v>
      </c>
      <c r="L72" s="199">
        <v>0</v>
      </c>
      <c r="M72" s="199">
        <v>1194610</v>
      </c>
      <c r="N72" s="199">
        <v>1194610</v>
      </c>
      <c r="O72" s="216">
        <v>0</v>
      </c>
      <c r="P72" s="216"/>
      <c r="Q72" s="216">
        <f t="shared" si="23"/>
        <v>0</v>
      </c>
      <c r="R72" s="217">
        <f t="shared" si="24"/>
        <v>9436800</v>
      </c>
      <c r="S72" s="217">
        <f t="shared" si="25"/>
        <v>2154044.6258999999</v>
      </c>
      <c r="T72" s="217">
        <f t="shared" si="26"/>
        <v>11590844.6259</v>
      </c>
      <c r="U72" s="227">
        <f t="shared" si="27"/>
        <v>0</v>
      </c>
      <c r="V72" s="228">
        <f t="shared" si="28"/>
        <v>987265.11871315981</v>
      </c>
      <c r="W72" s="228">
        <f t="shared" si="29"/>
        <v>225353.20482606502</v>
      </c>
      <c r="X72" s="228">
        <f t="shared" si="30"/>
        <v>1212618.3235392249</v>
      </c>
      <c r="Y72" s="231">
        <v>0</v>
      </c>
      <c r="Z72" s="232">
        <f t="shared" si="31"/>
        <v>18008.323539224919</v>
      </c>
      <c r="AA72" s="232">
        <f t="shared" si="32"/>
        <v>18008.323539224919</v>
      </c>
      <c r="AB72" s="240">
        <f t="shared" si="33"/>
        <v>1.5074646570198575E-2</v>
      </c>
      <c r="AC72" s="233">
        <f t="shared" si="34"/>
        <v>0.10461863329869869</v>
      </c>
      <c r="AD72" s="233">
        <f t="shared" si="35"/>
        <v>0.10461863329869885</v>
      </c>
      <c r="AE72" s="248">
        <v>0</v>
      </c>
      <c r="AF72" s="248">
        <v>398203</v>
      </c>
      <c r="AG72" s="248">
        <v>398203</v>
      </c>
      <c r="AH72" s="249">
        <f t="shared" si="36"/>
        <v>0</v>
      </c>
      <c r="AI72" s="249">
        <f t="shared" si="37"/>
        <v>814415</v>
      </c>
      <c r="AJ72" s="249">
        <f t="shared" si="38"/>
        <v>814415</v>
      </c>
    </row>
    <row r="73" spans="1:36" s="218" customFormat="1">
      <c r="A73" s="191">
        <v>68</v>
      </c>
      <c r="B73" s="192">
        <v>8</v>
      </c>
      <c r="C73" s="193" t="s">
        <v>141</v>
      </c>
      <c r="D73" s="194">
        <v>10671</v>
      </c>
      <c r="E73" s="193" t="s">
        <v>142</v>
      </c>
      <c r="F73" s="191" t="s">
        <v>1158</v>
      </c>
      <c r="G73" s="191">
        <v>2100200137</v>
      </c>
      <c r="H73" s="195" t="s">
        <v>1173</v>
      </c>
      <c r="I73" s="196">
        <v>6811200</v>
      </c>
      <c r="J73" s="196">
        <v>139700724.78483</v>
      </c>
      <c r="K73" s="196">
        <f t="shared" si="22"/>
        <v>146511924.78483</v>
      </c>
      <c r="L73" s="199">
        <v>6555600</v>
      </c>
      <c r="M73" s="199">
        <v>14107220</v>
      </c>
      <c r="N73" s="199">
        <v>20662820</v>
      </c>
      <c r="O73" s="216">
        <v>6555600</v>
      </c>
      <c r="P73" s="216"/>
      <c r="Q73" s="216">
        <f t="shared" si="23"/>
        <v>6555600</v>
      </c>
      <c r="R73" s="217">
        <v>0</v>
      </c>
      <c r="S73" s="217">
        <f t="shared" si="25"/>
        <v>139700724.78483</v>
      </c>
      <c r="T73" s="217">
        <f t="shared" si="26"/>
        <v>146256324.78483</v>
      </c>
      <c r="U73" s="227">
        <f t="shared" si="27"/>
        <v>6555600</v>
      </c>
      <c r="V73" s="228">
        <f t="shared" si="28"/>
        <v>0</v>
      </c>
      <c r="W73" s="228">
        <f t="shared" si="29"/>
        <v>14615298.897826578</v>
      </c>
      <c r="X73" s="228">
        <f t="shared" si="30"/>
        <v>21170898.897826578</v>
      </c>
      <c r="Y73" s="231">
        <v>0</v>
      </c>
      <c r="Z73" s="232">
        <f t="shared" si="31"/>
        <v>508078.89782657847</v>
      </c>
      <c r="AA73" s="232">
        <f t="shared" si="32"/>
        <v>508078.89782657847</v>
      </c>
      <c r="AB73" s="240">
        <f t="shared" si="33"/>
        <v>3.6015522393964119E-2</v>
      </c>
      <c r="AC73" s="233"/>
      <c r="AD73" s="233">
        <f t="shared" si="35"/>
        <v>0.10461863329869885</v>
      </c>
      <c r="AE73" s="248">
        <v>2185200</v>
      </c>
      <c r="AF73" s="248">
        <v>4702407</v>
      </c>
      <c r="AG73" s="248">
        <v>6887607</v>
      </c>
      <c r="AH73" s="249">
        <f t="shared" si="36"/>
        <v>4370400</v>
      </c>
      <c r="AI73" s="249">
        <f t="shared" si="37"/>
        <v>9912892</v>
      </c>
      <c r="AJ73" s="249">
        <f t="shared" si="38"/>
        <v>14283292</v>
      </c>
    </row>
    <row r="74" spans="1:36" s="218" customFormat="1">
      <c r="A74" s="191">
        <v>69</v>
      </c>
      <c r="B74" s="192">
        <v>8</v>
      </c>
      <c r="C74" s="193" t="s">
        <v>141</v>
      </c>
      <c r="D74" s="194">
        <v>11015</v>
      </c>
      <c r="E74" s="193" t="s">
        <v>143</v>
      </c>
      <c r="F74" s="191" t="s">
        <v>1159</v>
      </c>
      <c r="G74" s="191">
        <v>2100201099</v>
      </c>
      <c r="H74" s="195" t="s">
        <v>1174</v>
      </c>
      <c r="I74" s="196">
        <v>26095200</v>
      </c>
      <c r="J74" s="196">
        <v>12049170.758460002</v>
      </c>
      <c r="K74" s="196">
        <f t="shared" si="22"/>
        <v>38144370.75846</v>
      </c>
      <c r="L74" s="199">
        <v>2749200</v>
      </c>
      <c r="M74" s="199">
        <v>3488198</v>
      </c>
      <c r="N74" s="199">
        <v>6237398</v>
      </c>
      <c r="O74" s="216">
        <v>2749200</v>
      </c>
      <c r="P74" s="216"/>
      <c r="Q74" s="216">
        <f t="shared" si="23"/>
        <v>2749200</v>
      </c>
      <c r="R74" s="217">
        <f t="shared" si="24"/>
        <v>23346000</v>
      </c>
      <c r="S74" s="217">
        <f t="shared" si="25"/>
        <v>12049170.758460002</v>
      </c>
      <c r="T74" s="217">
        <f t="shared" si="26"/>
        <v>38144370.75846</v>
      </c>
      <c r="U74" s="227">
        <f t="shared" si="27"/>
        <v>2749200</v>
      </c>
      <c r="V74" s="228">
        <f t="shared" si="28"/>
        <v>2442426.6129914196</v>
      </c>
      <c r="W74" s="228">
        <f t="shared" si="29"/>
        <v>1260567.7771327319</v>
      </c>
      <c r="X74" s="228">
        <f t="shared" si="30"/>
        <v>6452194.3901241515</v>
      </c>
      <c r="Y74" s="231">
        <v>0</v>
      </c>
      <c r="Z74" s="232">
        <f t="shared" si="31"/>
        <v>214796.39012415148</v>
      </c>
      <c r="AA74" s="232">
        <f t="shared" si="32"/>
        <v>214796.39012415148</v>
      </c>
      <c r="AB74" s="240">
        <f t="shared" si="33"/>
        <v>6.1578038323556024E-2</v>
      </c>
      <c r="AC74" s="233">
        <f t="shared" si="34"/>
        <v>0.10461863329869869</v>
      </c>
      <c r="AD74" s="233">
        <f t="shared" si="35"/>
        <v>0.10461863329869883</v>
      </c>
      <c r="AE74" s="248">
        <v>916400</v>
      </c>
      <c r="AF74" s="248">
        <v>1162733</v>
      </c>
      <c r="AG74" s="248">
        <v>2079133</v>
      </c>
      <c r="AH74" s="249">
        <f t="shared" si="36"/>
        <v>1832800</v>
      </c>
      <c r="AI74" s="249">
        <f t="shared" si="37"/>
        <v>2540261</v>
      </c>
      <c r="AJ74" s="249">
        <f t="shared" si="38"/>
        <v>4373061</v>
      </c>
    </row>
    <row r="75" spans="1:36" s="218" customFormat="1">
      <c r="A75" s="191">
        <v>70</v>
      </c>
      <c r="B75" s="192">
        <v>8</v>
      </c>
      <c r="C75" s="193" t="s">
        <v>141</v>
      </c>
      <c r="D75" s="194">
        <v>11023</v>
      </c>
      <c r="E75" s="193" t="s">
        <v>144</v>
      </c>
      <c r="F75" s="191" t="s">
        <v>199</v>
      </c>
      <c r="G75" s="191">
        <v>2100200136</v>
      </c>
      <c r="H75" s="195" t="s">
        <v>1175</v>
      </c>
      <c r="I75" s="196">
        <v>19570800</v>
      </c>
      <c r="J75" s="196">
        <v>4301999.4887999995</v>
      </c>
      <c r="K75" s="196">
        <f t="shared" si="22"/>
        <v>23872799.4888</v>
      </c>
      <c r="L75" s="199">
        <v>2839200</v>
      </c>
      <c r="M75" s="199">
        <v>2189761</v>
      </c>
      <c r="N75" s="199">
        <v>5028961</v>
      </c>
      <c r="O75" s="216">
        <v>2839200</v>
      </c>
      <c r="P75" s="216"/>
      <c r="Q75" s="216">
        <f t="shared" si="23"/>
        <v>2839200</v>
      </c>
      <c r="R75" s="217">
        <f t="shared" si="24"/>
        <v>16731600</v>
      </c>
      <c r="S75" s="217">
        <f t="shared" si="25"/>
        <v>4301999.4887999995</v>
      </c>
      <c r="T75" s="217">
        <f t="shared" si="26"/>
        <v>23872799.4888</v>
      </c>
      <c r="U75" s="227">
        <f t="shared" si="27"/>
        <v>2839200</v>
      </c>
      <c r="V75" s="228">
        <f t="shared" si="28"/>
        <v>1750437.124900507</v>
      </c>
      <c r="W75" s="228">
        <f t="shared" si="29"/>
        <v>450069.30696995702</v>
      </c>
      <c r="X75" s="228">
        <f t="shared" si="30"/>
        <v>5039706.4318704642</v>
      </c>
      <c r="Y75" s="231">
        <v>0</v>
      </c>
      <c r="Z75" s="232">
        <f t="shared" si="31"/>
        <v>10745.431870464236</v>
      </c>
      <c r="AA75" s="232">
        <f t="shared" si="32"/>
        <v>10745.431870464236</v>
      </c>
      <c r="AB75" s="240">
        <f t="shared" si="33"/>
        <v>4.9071254216621063E-3</v>
      </c>
      <c r="AC75" s="233">
        <f t="shared" si="34"/>
        <v>0.10461863329869869</v>
      </c>
      <c r="AD75" s="233">
        <f t="shared" si="35"/>
        <v>0.10461863329869885</v>
      </c>
      <c r="AE75" s="248">
        <v>946400</v>
      </c>
      <c r="AF75" s="248">
        <v>729920</v>
      </c>
      <c r="AG75" s="248">
        <v>1676320</v>
      </c>
      <c r="AH75" s="249">
        <f t="shared" si="36"/>
        <v>1892800</v>
      </c>
      <c r="AI75" s="249">
        <f t="shared" si="37"/>
        <v>1470586</v>
      </c>
      <c r="AJ75" s="249">
        <f t="shared" si="38"/>
        <v>3363386</v>
      </c>
    </row>
    <row r="76" spans="1:36" s="218" customFormat="1">
      <c r="A76" s="191">
        <v>71</v>
      </c>
      <c r="B76" s="192">
        <v>8</v>
      </c>
      <c r="C76" s="193" t="s">
        <v>141</v>
      </c>
      <c r="D76" s="194">
        <v>11025</v>
      </c>
      <c r="E76" s="193" t="s">
        <v>145</v>
      </c>
      <c r="F76" s="191" t="s">
        <v>199</v>
      </c>
      <c r="G76" s="191">
        <v>2100200136</v>
      </c>
      <c r="H76" s="195" t="s">
        <v>1175</v>
      </c>
      <c r="I76" s="196">
        <v>16198800</v>
      </c>
      <c r="J76" s="196">
        <v>3696623.0139000001</v>
      </c>
      <c r="K76" s="196">
        <f t="shared" si="22"/>
        <v>19895423.013900001</v>
      </c>
      <c r="L76" s="199">
        <v>2158800</v>
      </c>
      <c r="M76" s="199">
        <v>1853377</v>
      </c>
      <c r="N76" s="199">
        <v>4012177</v>
      </c>
      <c r="O76" s="216">
        <v>2158800</v>
      </c>
      <c r="P76" s="216"/>
      <c r="Q76" s="216">
        <f t="shared" si="23"/>
        <v>2158800</v>
      </c>
      <c r="R76" s="217">
        <f t="shared" si="24"/>
        <v>14040000</v>
      </c>
      <c r="S76" s="217">
        <f t="shared" si="25"/>
        <v>3696623.0139000001</v>
      </c>
      <c r="T76" s="217">
        <f t="shared" si="26"/>
        <v>19895423.013900001</v>
      </c>
      <c r="U76" s="227">
        <f t="shared" si="27"/>
        <v>2158800</v>
      </c>
      <c r="V76" s="228">
        <f t="shared" si="28"/>
        <v>1468845.6115137297</v>
      </c>
      <c r="W76" s="228">
        <f t="shared" si="29"/>
        <v>386735.64753473504</v>
      </c>
      <c r="X76" s="228">
        <f t="shared" si="30"/>
        <v>4014381.2590484647</v>
      </c>
      <c r="Y76" s="231">
        <v>0</v>
      </c>
      <c r="Z76" s="232">
        <f t="shared" si="31"/>
        <v>2204.259048464708</v>
      </c>
      <c r="AA76" s="232">
        <f t="shared" si="32"/>
        <v>2204.259048464708</v>
      </c>
      <c r="AB76" s="240">
        <f t="shared" si="33"/>
        <v>1.1893203856876977E-3</v>
      </c>
      <c r="AC76" s="233">
        <f t="shared" si="34"/>
        <v>0.10461863329869869</v>
      </c>
      <c r="AD76" s="233">
        <f t="shared" si="35"/>
        <v>0.10461863329869885</v>
      </c>
      <c r="AE76" s="248">
        <v>719600</v>
      </c>
      <c r="AF76" s="248">
        <v>617792</v>
      </c>
      <c r="AG76" s="248">
        <v>1337392</v>
      </c>
      <c r="AH76" s="249">
        <f t="shared" si="36"/>
        <v>1439200</v>
      </c>
      <c r="AI76" s="249">
        <f t="shared" si="37"/>
        <v>1237789</v>
      </c>
      <c r="AJ76" s="249">
        <f t="shared" si="38"/>
        <v>2676989</v>
      </c>
    </row>
    <row r="77" spans="1:36" s="218" customFormat="1">
      <c r="A77" s="191">
        <v>72</v>
      </c>
      <c r="B77" s="192">
        <v>8</v>
      </c>
      <c r="C77" s="193" t="s">
        <v>141</v>
      </c>
      <c r="D77" s="194">
        <v>11446</v>
      </c>
      <c r="E77" s="193" t="s">
        <v>146</v>
      </c>
      <c r="F77" s="191" t="s">
        <v>199</v>
      </c>
      <c r="G77" s="191">
        <v>2100200136</v>
      </c>
      <c r="H77" s="195" t="s">
        <v>1175</v>
      </c>
      <c r="I77" s="196">
        <v>18159600</v>
      </c>
      <c r="J77" s="196">
        <v>4858039.5470999992</v>
      </c>
      <c r="K77" s="196">
        <f t="shared" si="22"/>
        <v>23017639.5471</v>
      </c>
      <c r="L77" s="199">
        <v>2493600</v>
      </c>
      <c r="M77" s="199">
        <v>2217063</v>
      </c>
      <c r="N77" s="199">
        <v>4710663</v>
      </c>
      <c r="O77" s="216">
        <v>2493600</v>
      </c>
      <c r="P77" s="216"/>
      <c r="Q77" s="216">
        <f t="shared" si="23"/>
        <v>2493600</v>
      </c>
      <c r="R77" s="217">
        <f t="shared" si="24"/>
        <v>15666000</v>
      </c>
      <c r="S77" s="217">
        <f t="shared" si="25"/>
        <v>4858039.5470999992</v>
      </c>
      <c r="T77" s="217">
        <f t="shared" si="26"/>
        <v>23017639.5471</v>
      </c>
      <c r="U77" s="227">
        <f t="shared" si="27"/>
        <v>2493600</v>
      </c>
      <c r="V77" s="228">
        <f t="shared" si="28"/>
        <v>1638955.5092574139</v>
      </c>
      <c r="W77" s="228">
        <f t="shared" si="29"/>
        <v>508241.4579286318</v>
      </c>
      <c r="X77" s="228">
        <f t="shared" si="30"/>
        <v>4640796.9671860458</v>
      </c>
      <c r="Y77" s="231">
        <v>0</v>
      </c>
      <c r="Z77" s="232">
        <f t="shared" si="31"/>
        <v>-69866.032813954167</v>
      </c>
      <c r="AA77" s="232">
        <f t="shared" si="32"/>
        <v>-69866.032813954167</v>
      </c>
      <c r="AB77" s="241">
        <f t="shared" si="33"/>
        <v>-3.1512876636322094E-2</v>
      </c>
      <c r="AC77" s="233">
        <f t="shared" si="34"/>
        <v>0.10461863329869871</v>
      </c>
      <c r="AD77" s="233">
        <f t="shared" si="35"/>
        <v>0.10461863329869885</v>
      </c>
      <c r="AE77" s="248">
        <v>831200</v>
      </c>
      <c r="AF77" s="248">
        <v>739020.99999999988</v>
      </c>
      <c r="AG77" s="248">
        <v>1570221</v>
      </c>
      <c r="AH77" s="249">
        <f t="shared" si="36"/>
        <v>1662400</v>
      </c>
      <c r="AI77" s="249">
        <f t="shared" si="37"/>
        <v>1408176</v>
      </c>
      <c r="AJ77" s="249">
        <f t="shared" si="38"/>
        <v>3070576</v>
      </c>
    </row>
    <row r="78" spans="1:36" s="218" customFormat="1">
      <c r="A78" s="191">
        <v>73</v>
      </c>
      <c r="B78" s="192">
        <v>8</v>
      </c>
      <c r="C78" s="193" t="s">
        <v>141</v>
      </c>
      <c r="D78" s="194">
        <v>11018</v>
      </c>
      <c r="E78" s="193" t="s">
        <v>147</v>
      </c>
      <c r="F78" s="191" t="s">
        <v>199</v>
      </c>
      <c r="G78" s="191">
        <v>2100200136</v>
      </c>
      <c r="H78" s="195" t="s">
        <v>1175</v>
      </c>
      <c r="I78" s="196">
        <v>18045600</v>
      </c>
      <c r="J78" s="196">
        <v>4610375.6334000006</v>
      </c>
      <c r="K78" s="196">
        <f t="shared" si="22"/>
        <v>22655975.633400001</v>
      </c>
      <c r="L78" s="199">
        <v>2710800</v>
      </c>
      <c r="M78" s="199">
        <v>2192758</v>
      </c>
      <c r="N78" s="199">
        <v>4903558</v>
      </c>
      <c r="O78" s="216">
        <v>2710800</v>
      </c>
      <c r="P78" s="216"/>
      <c r="Q78" s="216">
        <f t="shared" si="23"/>
        <v>2710800</v>
      </c>
      <c r="R78" s="217">
        <f t="shared" si="24"/>
        <v>15334800</v>
      </c>
      <c r="S78" s="217">
        <f t="shared" si="25"/>
        <v>4610375.6334000006</v>
      </c>
      <c r="T78" s="217">
        <f t="shared" si="26"/>
        <v>22655975.633400001</v>
      </c>
      <c r="U78" s="227">
        <f t="shared" si="27"/>
        <v>2710800</v>
      </c>
      <c r="V78" s="228">
        <f t="shared" si="28"/>
        <v>1604305.8179088847</v>
      </c>
      <c r="W78" s="228">
        <f t="shared" si="29"/>
        <v>482331.19775993109</v>
      </c>
      <c r="X78" s="228">
        <f t="shared" si="30"/>
        <v>4797437.0156688159</v>
      </c>
      <c r="Y78" s="231">
        <v>0</v>
      </c>
      <c r="Z78" s="232">
        <f t="shared" si="31"/>
        <v>-106120.98433118407</v>
      </c>
      <c r="AA78" s="232">
        <f t="shared" si="32"/>
        <v>-106120.98433118407</v>
      </c>
      <c r="AB78" s="241">
        <f t="shared" si="33"/>
        <v>-4.8396122294929067E-2</v>
      </c>
      <c r="AC78" s="233">
        <f t="shared" si="34"/>
        <v>0.10461863329869869</v>
      </c>
      <c r="AD78" s="233">
        <f t="shared" si="35"/>
        <v>0.10461863329869885</v>
      </c>
      <c r="AE78" s="248">
        <v>903600</v>
      </c>
      <c r="AF78" s="248">
        <v>730919</v>
      </c>
      <c r="AG78" s="248">
        <v>1634519</v>
      </c>
      <c r="AH78" s="249">
        <f t="shared" si="36"/>
        <v>1807200</v>
      </c>
      <c r="AI78" s="249">
        <f t="shared" si="37"/>
        <v>1355718</v>
      </c>
      <c r="AJ78" s="249">
        <f t="shared" si="38"/>
        <v>3162918</v>
      </c>
    </row>
    <row r="79" spans="1:36" s="218" customFormat="1">
      <c r="A79" s="191">
        <v>74</v>
      </c>
      <c r="B79" s="192">
        <v>8</v>
      </c>
      <c r="C79" s="193" t="s">
        <v>141</v>
      </c>
      <c r="D79" s="194">
        <v>11013</v>
      </c>
      <c r="E79" s="193" t="s">
        <v>148</v>
      </c>
      <c r="F79" s="191" t="s">
        <v>199</v>
      </c>
      <c r="G79" s="191">
        <v>2100200136</v>
      </c>
      <c r="H79" s="195" t="s">
        <v>1175</v>
      </c>
      <c r="I79" s="196">
        <v>8775600</v>
      </c>
      <c r="J79" s="196">
        <v>2326166.9270999995</v>
      </c>
      <c r="K79" s="196">
        <f t="shared" si="22"/>
        <v>11101766.927099999</v>
      </c>
      <c r="L79" s="199">
        <v>1867200</v>
      </c>
      <c r="M79" s="199">
        <v>906631</v>
      </c>
      <c r="N79" s="199">
        <v>2773831</v>
      </c>
      <c r="O79" s="216">
        <v>1867200</v>
      </c>
      <c r="P79" s="216"/>
      <c r="Q79" s="216">
        <f t="shared" si="23"/>
        <v>1867200</v>
      </c>
      <c r="R79" s="217">
        <f t="shared" si="24"/>
        <v>6908400</v>
      </c>
      <c r="S79" s="217">
        <f t="shared" si="25"/>
        <v>2326166.9270999995</v>
      </c>
      <c r="T79" s="217">
        <f t="shared" si="26"/>
        <v>11101766.927099999</v>
      </c>
      <c r="U79" s="227">
        <f t="shared" si="27"/>
        <v>1867200</v>
      </c>
      <c r="V79" s="228">
        <f t="shared" si="28"/>
        <v>722747.36628073012</v>
      </c>
      <c r="W79" s="228">
        <f t="shared" si="29"/>
        <v>243360.40473783595</v>
      </c>
      <c r="X79" s="228">
        <f t="shared" si="30"/>
        <v>2833307.7710185656</v>
      </c>
      <c r="Y79" s="231">
        <v>0</v>
      </c>
      <c r="Z79" s="232">
        <f t="shared" si="31"/>
        <v>59476.771018566098</v>
      </c>
      <c r="AA79" s="232">
        <f t="shared" si="32"/>
        <v>59476.771018565632</v>
      </c>
      <c r="AB79" s="240">
        <f t="shared" si="33"/>
        <v>6.5601960465245621E-2</v>
      </c>
      <c r="AC79" s="233">
        <f t="shared" si="34"/>
        <v>0.10461863329869871</v>
      </c>
      <c r="AD79" s="233">
        <f t="shared" si="35"/>
        <v>0.10461863329869883</v>
      </c>
      <c r="AE79" s="248">
        <v>622400</v>
      </c>
      <c r="AF79" s="248">
        <v>302210</v>
      </c>
      <c r="AG79" s="248">
        <v>924610</v>
      </c>
      <c r="AH79" s="249">
        <f t="shared" si="36"/>
        <v>1244800</v>
      </c>
      <c r="AI79" s="249">
        <f t="shared" si="37"/>
        <v>663898</v>
      </c>
      <c r="AJ79" s="249">
        <f t="shared" si="38"/>
        <v>1908698</v>
      </c>
    </row>
    <row r="80" spans="1:36" s="218" customFormat="1">
      <c r="A80" s="191">
        <v>75</v>
      </c>
      <c r="B80" s="192">
        <v>8</v>
      </c>
      <c r="C80" s="193" t="s">
        <v>141</v>
      </c>
      <c r="D80" s="194">
        <v>11020</v>
      </c>
      <c r="E80" s="193" t="s">
        <v>149</v>
      </c>
      <c r="F80" s="191" t="s">
        <v>199</v>
      </c>
      <c r="G80" s="191">
        <v>2100200136</v>
      </c>
      <c r="H80" s="195" t="s">
        <v>1175</v>
      </c>
      <c r="I80" s="196">
        <v>5727600</v>
      </c>
      <c r="J80" s="196">
        <v>1405766.0036999998</v>
      </c>
      <c r="K80" s="196">
        <f t="shared" si="22"/>
        <v>7133366.0036999993</v>
      </c>
      <c r="L80" s="199">
        <v>630000</v>
      </c>
      <c r="M80" s="199">
        <v>713624</v>
      </c>
      <c r="N80" s="199">
        <v>1343624</v>
      </c>
      <c r="O80" s="216">
        <v>630000</v>
      </c>
      <c r="P80" s="216"/>
      <c r="Q80" s="216">
        <f t="shared" si="23"/>
        <v>630000</v>
      </c>
      <c r="R80" s="217">
        <f t="shared" si="24"/>
        <v>5097600</v>
      </c>
      <c r="S80" s="217">
        <f t="shared" si="25"/>
        <v>1405766.0036999998</v>
      </c>
      <c r="T80" s="217">
        <f t="shared" si="26"/>
        <v>7133366.0036999993</v>
      </c>
      <c r="U80" s="227">
        <f t="shared" si="27"/>
        <v>630000</v>
      </c>
      <c r="V80" s="228">
        <f t="shared" si="28"/>
        <v>533303.94510344649</v>
      </c>
      <c r="W80" s="228">
        <f t="shared" si="29"/>
        <v>147069.3180448676</v>
      </c>
      <c r="X80" s="228">
        <f t="shared" si="30"/>
        <v>1310373.2631483141</v>
      </c>
      <c r="Y80" s="231">
        <v>0</v>
      </c>
      <c r="Z80" s="232">
        <f t="shared" si="31"/>
        <v>-33250.736851685913</v>
      </c>
      <c r="AA80" s="232">
        <f t="shared" si="32"/>
        <v>-33250.736851685913</v>
      </c>
      <c r="AB80" s="241">
        <f t="shared" si="33"/>
        <v>-4.6594196455957075E-2</v>
      </c>
      <c r="AC80" s="233">
        <f t="shared" si="34"/>
        <v>0.10461863329869869</v>
      </c>
      <c r="AD80" s="233">
        <f t="shared" si="35"/>
        <v>0.10461863329869885</v>
      </c>
      <c r="AE80" s="248">
        <v>210000</v>
      </c>
      <c r="AF80" s="248">
        <v>237875</v>
      </c>
      <c r="AG80" s="248">
        <v>447875</v>
      </c>
      <c r="AH80" s="249">
        <f t="shared" si="36"/>
        <v>420000</v>
      </c>
      <c r="AI80" s="249">
        <f t="shared" si="37"/>
        <v>442498</v>
      </c>
      <c r="AJ80" s="249">
        <f t="shared" si="38"/>
        <v>862498</v>
      </c>
    </row>
    <row r="81" spans="1:36" s="218" customFormat="1">
      <c r="A81" s="191">
        <v>76</v>
      </c>
      <c r="B81" s="192">
        <v>8</v>
      </c>
      <c r="C81" s="193" t="s">
        <v>141</v>
      </c>
      <c r="D81" s="194">
        <v>11019</v>
      </c>
      <c r="E81" s="193" t="s">
        <v>150</v>
      </c>
      <c r="F81" s="191" t="s">
        <v>199</v>
      </c>
      <c r="G81" s="191">
        <v>2100200136</v>
      </c>
      <c r="H81" s="195" t="s">
        <v>1175</v>
      </c>
      <c r="I81" s="196">
        <v>5989200</v>
      </c>
      <c r="J81" s="196">
        <v>1466690.6076</v>
      </c>
      <c r="K81" s="196">
        <f t="shared" si="22"/>
        <v>7455890.6075999998</v>
      </c>
      <c r="L81" s="199">
        <v>814800</v>
      </c>
      <c r="M81" s="199">
        <v>735691</v>
      </c>
      <c r="N81" s="199">
        <v>1550491</v>
      </c>
      <c r="O81" s="216">
        <v>814800</v>
      </c>
      <c r="P81" s="216"/>
      <c r="Q81" s="216">
        <f t="shared" si="23"/>
        <v>814800</v>
      </c>
      <c r="R81" s="217">
        <f t="shared" si="24"/>
        <v>5174400</v>
      </c>
      <c r="S81" s="217">
        <f t="shared" si="25"/>
        <v>1466690.6076</v>
      </c>
      <c r="T81" s="217">
        <f t="shared" si="26"/>
        <v>7455890.6075999998</v>
      </c>
      <c r="U81" s="227">
        <f t="shared" si="27"/>
        <v>814800</v>
      </c>
      <c r="V81" s="228">
        <f t="shared" si="28"/>
        <v>541338.65614078648</v>
      </c>
      <c r="W81" s="228">
        <f t="shared" si="29"/>
        <v>153443.16683915022</v>
      </c>
      <c r="X81" s="228">
        <f t="shared" si="30"/>
        <v>1509581.8229799368</v>
      </c>
      <c r="Y81" s="231">
        <v>0</v>
      </c>
      <c r="Z81" s="232">
        <f t="shared" si="31"/>
        <v>-40909.177020063275</v>
      </c>
      <c r="AA81" s="232">
        <f t="shared" si="32"/>
        <v>-40909.177020063158</v>
      </c>
      <c r="AB81" s="241">
        <f t="shared" si="33"/>
        <v>-5.5606466600873566E-2</v>
      </c>
      <c r="AC81" s="233">
        <f t="shared" si="34"/>
        <v>0.10461863329869868</v>
      </c>
      <c r="AD81" s="233">
        <f t="shared" si="35"/>
        <v>0.10461863329869886</v>
      </c>
      <c r="AE81" s="248">
        <v>271600</v>
      </c>
      <c r="AF81" s="248">
        <v>245230</v>
      </c>
      <c r="AG81" s="248">
        <v>516830</v>
      </c>
      <c r="AH81" s="249">
        <f t="shared" si="36"/>
        <v>543200</v>
      </c>
      <c r="AI81" s="249">
        <f t="shared" si="37"/>
        <v>449552</v>
      </c>
      <c r="AJ81" s="249">
        <f t="shared" si="38"/>
        <v>992752</v>
      </c>
    </row>
    <row r="82" spans="1:36" s="218" customFormat="1">
      <c r="A82" s="191">
        <v>77</v>
      </c>
      <c r="B82" s="192">
        <v>8</v>
      </c>
      <c r="C82" s="193" t="s">
        <v>141</v>
      </c>
      <c r="D82" s="194">
        <v>11028</v>
      </c>
      <c r="E82" s="193" t="s">
        <v>151</v>
      </c>
      <c r="F82" s="191" t="s">
        <v>199</v>
      </c>
      <c r="G82" s="191">
        <v>2100200136</v>
      </c>
      <c r="H82" s="195" t="s">
        <v>1175</v>
      </c>
      <c r="I82" s="196">
        <v>7257600</v>
      </c>
      <c r="J82" s="196">
        <v>1234347.5723999999</v>
      </c>
      <c r="K82" s="196">
        <f t="shared" si="22"/>
        <v>8491947.5723999999</v>
      </c>
      <c r="L82" s="199">
        <v>1335600</v>
      </c>
      <c r="M82" s="199">
        <v>648177</v>
      </c>
      <c r="N82" s="199">
        <v>1983777</v>
      </c>
      <c r="O82" s="216">
        <v>1335600</v>
      </c>
      <c r="P82" s="216"/>
      <c r="Q82" s="216">
        <f t="shared" si="23"/>
        <v>1335600</v>
      </c>
      <c r="R82" s="217">
        <f t="shared" si="24"/>
        <v>5922000</v>
      </c>
      <c r="S82" s="217">
        <f t="shared" si="25"/>
        <v>1234347.5723999999</v>
      </c>
      <c r="T82" s="217">
        <f t="shared" si="26"/>
        <v>8491947.5723999999</v>
      </c>
      <c r="U82" s="227">
        <f t="shared" si="27"/>
        <v>1335600</v>
      </c>
      <c r="V82" s="228">
        <f t="shared" si="28"/>
        <v>619551.54639489367</v>
      </c>
      <c r="W82" s="228">
        <f t="shared" si="29"/>
        <v>129135.75604005471</v>
      </c>
      <c r="X82" s="228">
        <f t="shared" si="30"/>
        <v>2084287.3024349483</v>
      </c>
      <c r="Y82" s="231">
        <v>0</v>
      </c>
      <c r="Z82" s="232">
        <f t="shared" si="31"/>
        <v>100510.30243494839</v>
      </c>
      <c r="AA82" s="232">
        <f t="shared" si="32"/>
        <v>100510.30243494827</v>
      </c>
      <c r="AB82" s="240">
        <f t="shared" si="33"/>
        <v>0.15506613538423669</v>
      </c>
      <c r="AC82" s="233">
        <f t="shared" si="34"/>
        <v>0.10461863329869869</v>
      </c>
      <c r="AD82" s="233">
        <f t="shared" si="35"/>
        <v>0.10461863329869883</v>
      </c>
      <c r="AE82" s="248">
        <v>445200</v>
      </c>
      <c r="AF82" s="248">
        <v>216058.99999999994</v>
      </c>
      <c r="AG82" s="248">
        <v>661259</v>
      </c>
      <c r="AH82" s="249">
        <f t="shared" si="36"/>
        <v>890400</v>
      </c>
      <c r="AI82" s="249">
        <f t="shared" si="37"/>
        <v>532628</v>
      </c>
      <c r="AJ82" s="249">
        <f t="shared" si="38"/>
        <v>1423028</v>
      </c>
    </row>
    <row r="83" spans="1:36" s="218" customFormat="1">
      <c r="A83" s="191">
        <v>78</v>
      </c>
      <c r="B83" s="192">
        <v>8</v>
      </c>
      <c r="C83" s="193" t="s">
        <v>141</v>
      </c>
      <c r="D83" s="194">
        <v>11024</v>
      </c>
      <c r="E83" s="193" t="s">
        <v>152</v>
      </c>
      <c r="F83" s="191" t="s">
        <v>199</v>
      </c>
      <c r="G83" s="191">
        <v>2100200136</v>
      </c>
      <c r="H83" s="195" t="s">
        <v>1175</v>
      </c>
      <c r="I83" s="196">
        <v>12397200</v>
      </c>
      <c r="J83" s="196">
        <v>2524763.4542999999</v>
      </c>
      <c r="K83" s="196">
        <f t="shared" si="22"/>
        <v>14921963.454299999</v>
      </c>
      <c r="L83" s="199">
        <v>1431600</v>
      </c>
      <c r="M83" s="199">
        <v>1522342</v>
      </c>
      <c r="N83" s="199">
        <v>2953942</v>
      </c>
      <c r="O83" s="216">
        <v>1431600</v>
      </c>
      <c r="P83" s="216"/>
      <c r="Q83" s="216">
        <f t="shared" si="23"/>
        <v>1431600</v>
      </c>
      <c r="R83" s="217">
        <f t="shared" si="24"/>
        <v>10965600</v>
      </c>
      <c r="S83" s="217">
        <f t="shared" si="25"/>
        <v>2524763.4542999999</v>
      </c>
      <c r="T83" s="217">
        <f t="shared" si="26"/>
        <v>14921963.454299999</v>
      </c>
      <c r="U83" s="227">
        <f t="shared" si="27"/>
        <v>1431600</v>
      </c>
      <c r="V83" s="228">
        <f t="shared" si="28"/>
        <v>1147206.0853002104</v>
      </c>
      <c r="W83" s="228">
        <f t="shared" si="29"/>
        <v>264137.30199136789</v>
      </c>
      <c r="X83" s="228">
        <f t="shared" si="30"/>
        <v>2842943.3872915781</v>
      </c>
      <c r="Y83" s="231">
        <v>0</v>
      </c>
      <c r="Z83" s="232">
        <f t="shared" si="31"/>
        <v>-110998.61270842166</v>
      </c>
      <c r="AA83" s="232">
        <f t="shared" si="32"/>
        <v>-110998.61270842189</v>
      </c>
      <c r="AB83" s="241">
        <f t="shared" si="33"/>
        <v>-7.2913059423192456E-2</v>
      </c>
      <c r="AC83" s="233">
        <f t="shared" si="34"/>
        <v>0.10461863329869869</v>
      </c>
      <c r="AD83" s="233">
        <f t="shared" si="35"/>
        <v>0.10461863329869885</v>
      </c>
      <c r="AE83" s="248">
        <v>477200</v>
      </c>
      <c r="AF83" s="248">
        <v>507447</v>
      </c>
      <c r="AG83" s="248">
        <v>984647</v>
      </c>
      <c r="AH83" s="249">
        <f t="shared" si="36"/>
        <v>954400</v>
      </c>
      <c r="AI83" s="249">
        <f t="shared" si="37"/>
        <v>903896</v>
      </c>
      <c r="AJ83" s="249">
        <f t="shared" si="38"/>
        <v>1858296</v>
      </c>
    </row>
    <row r="84" spans="1:36" s="218" customFormat="1">
      <c r="A84" s="191">
        <v>79</v>
      </c>
      <c r="B84" s="192">
        <v>8</v>
      </c>
      <c r="C84" s="193" t="s">
        <v>141</v>
      </c>
      <c r="D84" s="194">
        <v>11017</v>
      </c>
      <c r="E84" s="193" t="s">
        <v>153</v>
      </c>
      <c r="F84" s="191" t="s">
        <v>199</v>
      </c>
      <c r="G84" s="191">
        <v>2100200136</v>
      </c>
      <c r="H84" s="195" t="s">
        <v>1175</v>
      </c>
      <c r="I84" s="196">
        <v>9462000</v>
      </c>
      <c r="J84" s="196">
        <v>1770520.8233999999</v>
      </c>
      <c r="K84" s="196">
        <f t="shared" si="22"/>
        <v>11232520.8234</v>
      </c>
      <c r="L84" s="199">
        <v>1359600</v>
      </c>
      <c r="M84" s="199">
        <v>1032350</v>
      </c>
      <c r="N84" s="199">
        <v>2391950</v>
      </c>
      <c r="O84" s="216">
        <v>1359600</v>
      </c>
      <c r="P84" s="216"/>
      <c r="Q84" s="216">
        <f t="shared" si="23"/>
        <v>1359600</v>
      </c>
      <c r="R84" s="217">
        <f t="shared" si="24"/>
        <v>8102400</v>
      </c>
      <c r="S84" s="217">
        <f t="shared" si="25"/>
        <v>1770520.8233999999</v>
      </c>
      <c r="T84" s="217">
        <f t="shared" si="26"/>
        <v>11232520.8234</v>
      </c>
      <c r="U84" s="227">
        <f t="shared" si="27"/>
        <v>1359600</v>
      </c>
      <c r="V84" s="228">
        <f t="shared" si="28"/>
        <v>847662.0144393763</v>
      </c>
      <c r="W84" s="228">
        <f t="shared" si="29"/>
        <v>185229.46877099492</v>
      </c>
      <c r="X84" s="228">
        <f t="shared" si="30"/>
        <v>2392491.4832103709</v>
      </c>
      <c r="Y84" s="231">
        <v>0</v>
      </c>
      <c r="Z84" s="232">
        <f t="shared" si="31"/>
        <v>541.48321037122514</v>
      </c>
      <c r="AA84" s="232">
        <f t="shared" si="32"/>
        <v>541.4832103708759</v>
      </c>
      <c r="AB84" s="240">
        <f t="shared" si="33"/>
        <v>5.2451514541698567E-4</v>
      </c>
      <c r="AC84" s="233">
        <f t="shared" si="34"/>
        <v>0.10461863329869869</v>
      </c>
      <c r="AD84" s="233">
        <f t="shared" si="35"/>
        <v>0.10461863329869885</v>
      </c>
      <c r="AE84" s="248">
        <v>453200</v>
      </c>
      <c r="AF84" s="248">
        <v>344117</v>
      </c>
      <c r="AG84" s="248">
        <v>797317</v>
      </c>
      <c r="AH84" s="249">
        <f t="shared" si="36"/>
        <v>906400</v>
      </c>
      <c r="AI84" s="249">
        <f t="shared" si="37"/>
        <v>688774</v>
      </c>
      <c r="AJ84" s="249">
        <f t="shared" si="38"/>
        <v>1595174</v>
      </c>
    </row>
    <row r="85" spans="1:36" s="218" customFormat="1">
      <c r="A85" s="191">
        <v>80</v>
      </c>
      <c r="B85" s="192">
        <v>8</v>
      </c>
      <c r="C85" s="193" t="s">
        <v>141</v>
      </c>
      <c r="D85" s="194">
        <v>11029</v>
      </c>
      <c r="E85" s="193" t="s">
        <v>154</v>
      </c>
      <c r="F85" s="191" t="s">
        <v>199</v>
      </c>
      <c r="G85" s="191">
        <v>2100200136</v>
      </c>
      <c r="H85" s="195" t="s">
        <v>1175</v>
      </c>
      <c r="I85" s="196">
        <v>5667600</v>
      </c>
      <c r="J85" s="196">
        <v>1362007.2648</v>
      </c>
      <c r="K85" s="196">
        <f t="shared" si="22"/>
        <v>7029607.2648</v>
      </c>
      <c r="L85" s="199">
        <v>614400</v>
      </c>
      <c r="M85" s="199">
        <v>664111</v>
      </c>
      <c r="N85" s="199">
        <v>1278511</v>
      </c>
      <c r="O85" s="216">
        <v>614400</v>
      </c>
      <c r="P85" s="216"/>
      <c r="Q85" s="216">
        <f t="shared" si="23"/>
        <v>614400</v>
      </c>
      <c r="R85" s="217">
        <f t="shared" si="24"/>
        <v>5053200</v>
      </c>
      <c r="S85" s="217">
        <f t="shared" si="25"/>
        <v>1362007.2648</v>
      </c>
      <c r="T85" s="217">
        <f t="shared" si="26"/>
        <v>7029607.2648</v>
      </c>
      <c r="U85" s="227">
        <f t="shared" si="27"/>
        <v>614400</v>
      </c>
      <c r="V85" s="228">
        <f t="shared" si="28"/>
        <v>528658.87778498419</v>
      </c>
      <c r="W85" s="228">
        <f t="shared" si="29"/>
        <v>142491.338586275</v>
      </c>
      <c r="X85" s="228">
        <f t="shared" si="30"/>
        <v>1285550.2163712592</v>
      </c>
      <c r="Y85" s="231">
        <v>0</v>
      </c>
      <c r="Z85" s="232">
        <f t="shared" si="31"/>
        <v>7039.2163712591864</v>
      </c>
      <c r="AA85" s="232">
        <f t="shared" si="32"/>
        <v>7039.2163712591864</v>
      </c>
      <c r="AB85" s="240">
        <f t="shared" si="33"/>
        <v>1.0599457577512173E-2</v>
      </c>
      <c r="AC85" s="233">
        <f t="shared" si="34"/>
        <v>0.10461863329869868</v>
      </c>
      <c r="AD85" s="233">
        <f t="shared" si="35"/>
        <v>0.10461863329869883</v>
      </c>
      <c r="AE85" s="248">
        <v>204800</v>
      </c>
      <c r="AF85" s="248">
        <v>221370</v>
      </c>
      <c r="AG85" s="248">
        <v>426170</v>
      </c>
      <c r="AH85" s="249">
        <f t="shared" si="36"/>
        <v>409600</v>
      </c>
      <c r="AI85" s="249">
        <f t="shared" si="37"/>
        <v>449780</v>
      </c>
      <c r="AJ85" s="249">
        <f t="shared" si="38"/>
        <v>859380</v>
      </c>
    </row>
    <row r="86" spans="1:36" s="218" customFormat="1">
      <c r="A86" s="191">
        <v>81</v>
      </c>
      <c r="B86" s="192">
        <v>8</v>
      </c>
      <c r="C86" s="193" t="s">
        <v>141</v>
      </c>
      <c r="D86" s="194">
        <v>11022</v>
      </c>
      <c r="E86" s="193" t="s">
        <v>155</v>
      </c>
      <c r="F86" s="191" t="s">
        <v>199</v>
      </c>
      <c r="G86" s="191">
        <v>2100200136</v>
      </c>
      <c r="H86" s="195" t="s">
        <v>1175</v>
      </c>
      <c r="I86" s="196">
        <v>8902800</v>
      </c>
      <c r="J86" s="196">
        <v>2242887.6554999999</v>
      </c>
      <c r="K86" s="196">
        <f t="shared" si="22"/>
        <v>11145687.6555</v>
      </c>
      <c r="L86" s="199">
        <v>1236000</v>
      </c>
      <c r="M86" s="199">
        <v>1080221</v>
      </c>
      <c r="N86" s="199">
        <v>2316221</v>
      </c>
      <c r="O86" s="216">
        <v>1236000</v>
      </c>
      <c r="P86" s="216"/>
      <c r="Q86" s="216">
        <f t="shared" si="23"/>
        <v>1236000</v>
      </c>
      <c r="R86" s="217">
        <f t="shared" si="24"/>
        <v>7666800</v>
      </c>
      <c r="S86" s="217">
        <f t="shared" si="25"/>
        <v>2242887.6554999999</v>
      </c>
      <c r="T86" s="217">
        <f t="shared" si="26"/>
        <v>11145687.6555</v>
      </c>
      <c r="U86" s="227">
        <f t="shared" si="27"/>
        <v>1236000</v>
      </c>
      <c r="V86" s="228">
        <f t="shared" si="28"/>
        <v>802090.13777446316</v>
      </c>
      <c r="W86" s="228">
        <f t="shared" si="29"/>
        <v>234647.84116093285</v>
      </c>
      <c r="X86" s="228">
        <f t="shared" si="30"/>
        <v>2272737.9789353963</v>
      </c>
      <c r="Y86" s="231">
        <v>0</v>
      </c>
      <c r="Z86" s="232">
        <f t="shared" si="31"/>
        <v>-43483.021064603934</v>
      </c>
      <c r="AA86" s="232">
        <f t="shared" si="32"/>
        <v>-43483.021064603701</v>
      </c>
      <c r="AB86" s="241">
        <f t="shared" si="33"/>
        <v>-4.0253819417141429E-2</v>
      </c>
      <c r="AC86" s="233">
        <f t="shared" si="34"/>
        <v>0.10461863329869869</v>
      </c>
      <c r="AD86" s="233">
        <f t="shared" si="35"/>
        <v>0.10461863329869883</v>
      </c>
      <c r="AE86" s="248">
        <v>412000</v>
      </c>
      <c r="AF86" s="248">
        <v>360074</v>
      </c>
      <c r="AG86" s="248">
        <v>772074</v>
      </c>
      <c r="AH86" s="249">
        <f t="shared" si="36"/>
        <v>824000</v>
      </c>
      <c r="AI86" s="249">
        <f t="shared" si="37"/>
        <v>676664</v>
      </c>
      <c r="AJ86" s="249">
        <f t="shared" si="38"/>
        <v>1500664</v>
      </c>
    </row>
    <row r="87" spans="1:36" s="218" customFormat="1">
      <c r="A87" s="191">
        <v>82</v>
      </c>
      <c r="B87" s="192">
        <v>8</v>
      </c>
      <c r="C87" s="193" t="s">
        <v>141</v>
      </c>
      <c r="D87" s="194">
        <v>11021</v>
      </c>
      <c r="E87" s="193" t="s">
        <v>156</v>
      </c>
      <c r="F87" s="191" t="s">
        <v>199</v>
      </c>
      <c r="G87" s="191">
        <v>2100200136</v>
      </c>
      <c r="H87" s="195" t="s">
        <v>1175</v>
      </c>
      <c r="I87" s="196">
        <v>7071600</v>
      </c>
      <c r="J87" s="196">
        <v>1779154.3953000002</v>
      </c>
      <c r="K87" s="196">
        <f t="shared" si="22"/>
        <v>8850754.3953000009</v>
      </c>
      <c r="L87" s="199">
        <v>1504800</v>
      </c>
      <c r="M87" s="199">
        <v>712825</v>
      </c>
      <c r="N87" s="199">
        <v>2217625</v>
      </c>
      <c r="O87" s="216">
        <v>1504800</v>
      </c>
      <c r="P87" s="216"/>
      <c r="Q87" s="216">
        <f t="shared" si="23"/>
        <v>1504800</v>
      </c>
      <c r="R87" s="217">
        <f t="shared" si="24"/>
        <v>5566800</v>
      </c>
      <c r="S87" s="217">
        <f t="shared" si="25"/>
        <v>1779154.3953000002</v>
      </c>
      <c r="T87" s="217">
        <f t="shared" si="26"/>
        <v>8850754.3953000009</v>
      </c>
      <c r="U87" s="227">
        <f t="shared" si="27"/>
        <v>1504800</v>
      </c>
      <c r="V87" s="228">
        <f t="shared" si="28"/>
        <v>582391.00784719596</v>
      </c>
      <c r="W87" s="228">
        <f t="shared" si="29"/>
        <v>186132.70126365899</v>
      </c>
      <c r="X87" s="228">
        <f t="shared" si="30"/>
        <v>2273323.7091108551</v>
      </c>
      <c r="Y87" s="231">
        <v>0</v>
      </c>
      <c r="Z87" s="232">
        <f t="shared" si="31"/>
        <v>55698.709110854892</v>
      </c>
      <c r="AA87" s="232">
        <f t="shared" si="32"/>
        <v>55698.709110855125</v>
      </c>
      <c r="AB87" s="240">
        <f t="shared" si="33"/>
        <v>7.8137984934387672E-2</v>
      </c>
      <c r="AC87" s="233">
        <f t="shared" si="34"/>
        <v>0.10461863329869871</v>
      </c>
      <c r="AD87" s="233">
        <f t="shared" si="35"/>
        <v>0.10461863329869883</v>
      </c>
      <c r="AE87" s="248">
        <v>501600</v>
      </c>
      <c r="AF87" s="248">
        <v>237608</v>
      </c>
      <c r="AG87" s="248">
        <v>739208</v>
      </c>
      <c r="AH87" s="249">
        <f t="shared" si="36"/>
        <v>1003200</v>
      </c>
      <c r="AI87" s="249">
        <f t="shared" si="37"/>
        <v>530916</v>
      </c>
      <c r="AJ87" s="249">
        <f t="shared" si="38"/>
        <v>1534116</v>
      </c>
    </row>
    <row r="88" spans="1:36" s="218" customFormat="1">
      <c r="A88" s="191">
        <v>83</v>
      </c>
      <c r="B88" s="192">
        <v>8</v>
      </c>
      <c r="C88" s="193" t="s">
        <v>141</v>
      </c>
      <c r="D88" s="194">
        <v>11026</v>
      </c>
      <c r="E88" s="193" t="s">
        <v>157</v>
      </c>
      <c r="F88" s="191" t="s">
        <v>199</v>
      </c>
      <c r="G88" s="191">
        <v>2100200136</v>
      </c>
      <c r="H88" s="195" t="s">
        <v>1175</v>
      </c>
      <c r="I88" s="196">
        <v>5263200</v>
      </c>
      <c r="J88" s="196">
        <v>1332949.2449999999</v>
      </c>
      <c r="K88" s="196">
        <f t="shared" si="22"/>
        <v>6596149.2450000001</v>
      </c>
      <c r="L88" s="199">
        <v>700800</v>
      </c>
      <c r="M88" s="199">
        <v>636544</v>
      </c>
      <c r="N88" s="199">
        <v>1337344</v>
      </c>
      <c r="O88" s="216">
        <v>700800</v>
      </c>
      <c r="P88" s="216"/>
      <c r="Q88" s="216">
        <f t="shared" si="23"/>
        <v>700800</v>
      </c>
      <c r="R88" s="217">
        <f t="shared" si="24"/>
        <v>4562400</v>
      </c>
      <c r="S88" s="217">
        <f t="shared" si="25"/>
        <v>1332949.2449999999</v>
      </c>
      <c r="T88" s="217">
        <f t="shared" si="26"/>
        <v>6596149.2450000001</v>
      </c>
      <c r="U88" s="227">
        <f t="shared" si="27"/>
        <v>700800</v>
      </c>
      <c r="V88" s="228">
        <f t="shared" si="28"/>
        <v>477312.05256198288</v>
      </c>
      <c r="W88" s="228">
        <f t="shared" si="29"/>
        <v>139451.32826843247</v>
      </c>
      <c r="X88" s="228">
        <f t="shared" si="30"/>
        <v>1317563.3808304155</v>
      </c>
      <c r="Y88" s="231">
        <v>0</v>
      </c>
      <c r="Z88" s="232">
        <f t="shared" si="31"/>
        <v>-19780.619169584708</v>
      </c>
      <c r="AA88" s="232">
        <f t="shared" si="32"/>
        <v>-19780.619169584475</v>
      </c>
      <c r="AB88" s="241">
        <f t="shared" si="33"/>
        <v>-3.1075022574377748E-2</v>
      </c>
      <c r="AC88" s="233">
        <f t="shared" si="34"/>
        <v>0.10461863329869868</v>
      </c>
      <c r="AD88" s="233">
        <f t="shared" si="35"/>
        <v>0.10461863329869885</v>
      </c>
      <c r="AE88" s="248">
        <v>233600</v>
      </c>
      <c r="AF88" s="248">
        <v>212181</v>
      </c>
      <c r="AG88" s="248">
        <v>445781</v>
      </c>
      <c r="AH88" s="249">
        <f t="shared" si="36"/>
        <v>467200</v>
      </c>
      <c r="AI88" s="249">
        <f t="shared" si="37"/>
        <v>404582</v>
      </c>
      <c r="AJ88" s="249">
        <f t="shared" si="38"/>
        <v>871782</v>
      </c>
    </row>
    <row r="89" spans="1:36" s="218" customFormat="1">
      <c r="A89" s="191">
        <v>84</v>
      </c>
      <c r="B89" s="192">
        <v>8</v>
      </c>
      <c r="C89" s="193" t="s">
        <v>141</v>
      </c>
      <c r="D89" s="194">
        <v>11014</v>
      </c>
      <c r="E89" s="193" t="s">
        <v>158</v>
      </c>
      <c r="F89" s="191" t="s">
        <v>199</v>
      </c>
      <c r="G89" s="191">
        <v>2100200136</v>
      </c>
      <c r="H89" s="195" t="s">
        <v>1175</v>
      </c>
      <c r="I89" s="196">
        <v>9456000</v>
      </c>
      <c r="J89" s="196">
        <v>2344737.6194999996</v>
      </c>
      <c r="K89" s="196">
        <f t="shared" si="22"/>
        <v>11800737.6195</v>
      </c>
      <c r="L89" s="199">
        <v>1963200</v>
      </c>
      <c r="M89" s="199">
        <v>1010899</v>
      </c>
      <c r="N89" s="199">
        <v>2974099</v>
      </c>
      <c r="O89" s="216">
        <v>1963200</v>
      </c>
      <c r="P89" s="216"/>
      <c r="Q89" s="216">
        <f t="shared" si="23"/>
        <v>1963200</v>
      </c>
      <c r="R89" s="217">
        <f t="shared" si="24"/>
        <v>7492800</v>
      </c>
      <c r="S89" s="217">
        <f t="shared" si="25"/>
        <v>2344737.6194999996</v>
      </c>
      <c r="T89" s="217">
        <f t="shared" si="26"/>
        <v>11800737.6195</v>
      </c>
      <c r="U89" s="227">
        <f t="shared" si="27"/>
        <v>1963200</v>
      </c>
      <c r="V89" s="228">
        <f t="shared" si="28"/>
        <v>783886.49558048963</v>
      </c>
      <c r="W89" s="228">
        <f t="shared" si="29"/>
        <v>245303.24519613452</v>
      </c>
      <c r="X89" s="228">
        <f t="shared" si="30"/>
        <v>2992389.7407766241</v>
      </c>
      <c r="Y89" s="231">
        <v>0</v>
      </c>
      <c r="Z89" s="232">
        <f t="shared" si="31"/>
        <v>18290.740776624181</v>
      </c>
      <c r="AA89" s="232">
        <f t="shared" si="32"/>
        <v>18290.740776624065</v>
      </c>
      <c r="AB89" s="240">
        <f t="shared" si="33"/>
        <v>1.8093539291881958E-2</v>
      </c>
      <c r="AC89" s="233">
        <f t="shared" si="34"/>
        <v>0.10461863329869871</v>
      </c>
      <c r="AD89" s="233">
        <f t="shared" si="35"/>
        <v>0.10461863329869885</v>
      </c>
      <c r="AE89" s="248">
        <v>654400</v>
      </c>
      <c r="AF89" s="248">
        <v>336966</v>
      </c>
      <c r="AG89" s="248">
        <v>991366</v>
      </c>
      <c r="AH89" s="249">
        <f t="shared" si="36"/>
        <v>1308800</v>
      </c>
      <c r="AI89" s="249">
        <f t="shared" si="37"/>
        <v>692224</v>
      </c>
      <c r="AJ89" s="249">
        <f t="shared" si="38"/>
        <v>2001024</v>
      </c>
    </row>
    <row r="90" spans="1:36" s="218" customFormat="1">
      <c r="A90" s="191">
        <v>85</v>
      </c>
      <c r="B90" s="192">
        <v>8</v>
      </c>
      <c r="C90" s="193" t="s">
        <v>141</v>
      </c>
      <c r="D90" s="194">
        <v>11027</v>
      </c>
      <c r="E90" s="193" t="s">
        <v>159</v>
      </c>
      <c r="F90" s="191" t="s">
        <v>199</v>
      </c>
      <c r="G90" s="191">
        <v>2100200136</v>
      </c>
      <c r="H90" s="195" t="s">
        <v>1175</v>
      </c>
      <c r="I90" s="196">
        <v>5182800</v>
      </c>
      <c r="J90" s="196">
        <v>1398719.2082999998</v>
      </c>
      <c r="K90" s="196">
        <f t="shared" si="22"/>
        <v>6581519.2083000001</v>
      </c>
      <c r="L90" s="199">
        <v>715200</v>
      </c>
      <c r="M90" s="199">
        <v>705431</v>
      </c>
      <c r="N90" s="199">
        <v>1420631</v>
      </c>
      <c r="O90" s="216">
        <v>715200</v>
      </c>
      <c r="P90" s="216"/>
      <c r="Q90" s="216">
        <f t="shared" si="23"/>
        <v>715200</v>
      </c>
      <c r="R90" s="217">
        <f t="shared" si="24"/>
        <v>4467600</v>
      </c>
      <c r="S90" s="217">
        <f t="shared" si="25"/>
        <v>1398719.2082999998</v>
      </c>
      <c r="T90" s="217">
        <f t="shared" si="26"/>
        <v>6581519.2083000001</v>
      </c>
      <c r="U90" s="227">
        <f t="shared" si="27"/>
        <v>715200</v>
      </c>
      <c r="V90" s="228">
        <f t="shared" si="28"/>
        <v>467394.20612526627</v>
      </c>
      <c r="W90" s="228">
        <f t="shared" si="29"/>
        <v>146332.09194098404</v>
      </c>
      <c r="X90" s="228">
        <f t="shared" si="30"/>
        <v>1328926.2980662505</v>
      </c>
      <c r="Y90" s="231">
        <v>0</v>
      </c>
      <c r="Z90" s="232">
        <f t="shared" si="31"/>
        <v>-91704.701933749719</v>
      </c>
      <c r="AA90" s="232">
        <f t="shared" si="32"/>
        <v>-91704.701933749486</v>
      </c>
      <c r="AB90" s="241">
        <f t="shared" si="33"/>
        <v>-0.12999811736902647</v>
      </c>
      <c r="AC90" s="233">
        <f t="shared" si="34"/>
        <v>0.10461863329869869</v>
      </c>
      <c r="AD90" s="233">
        <f t="shared" si="35"/>
        <v>0.10461863329869885</v>
      </c>
      <c r="AE90" s="248">
        <v>238400</v>
      </c>
      <c r="AF90" s="248">
        <v>235144</v>
      </c>
      <c r="AG90" s="248">
        <v>473544</v>
      </c>
      <c r="AH90" s="249">
        <f t="shared" si="36"/>
        <v>476800</v>
      </c>
      <c r="AI90" s="249">
        <f t="shared" si="37"/>
        <v>378582</v>
      </c>
      <c r="AJ90" s="249">
        <f t="shared" si="38"/>
        <v>855382</v>
      </c>
    </row>
    <row r="91" spans="1:36" s="218" customFormat="1">
      <c r="A91" s="191">
        <v>86</v>
      </c>
      <c r="B91" s="192">
        <v>8</v>
      </c>
      <c r="C91" s="193" t="s">
        <v>141</v>
      </c>
      <c r="D91" s="194">
        <v>25058</v>
      </c>
      <c r="E91" s="193" t="s">
        <v>160</v>
      </c>
      <c r="F91" s="191" t="s">
        <v>199</v>
      </c>
      <c r="G91" s="191">
        <v>2100200136</v>
      </c>
      <c r="H91" s="195" t="s">
        <v>1175</v>
      </c>
      <c r="I91" s="196">
        <v>4513200</v>
      </c>
      <c r="J91" s="196">
        <v>908035.43430000008</v>
      </c>
      <c r="K91" s="196">
        <f t="shared" si="22"/>
        <v>5421235.4342999998</v>
      </c>
      <c r="L91" s="199">
        <v>705600</v>
      </c>
      <c r="M91" s="199">
        <v>452389</v>
      </c>
      <c r="N91" s="199">
        <v>1157989</v>
      </c>
      <c r="O91" s="216">
        <v>705600</v>
      </c>
      <c r="P91" s="216"/>
      <c r="Q91" s="216">
        <f t="shared" si="23"/>
        <v>705600</v>
      </c>
      <c r="R91" s="217">
        <f t="shared" si="24"/>
        <v>3807600</v>
      </c>
      <c r="S91" s="217">
        <f t="shared" si="25"/>
        <v>908035.43430000008</v>
      </c>
      <c r="T91" s="217">
        <f t="shared" si="26"/>
        <v>5421235.4342999998</v>
      </c>
      <c r="U91" s="227">
        <f t="shared" si="27"/>
        <v>705600</v>
      </c>
      <c r="V91" s="228">
        <f t="shared" si="28"/>
        <v>398345.90814812511</v>
      </c>
      <c r="W91" s="228">
        <f t="shared" si="29"/>
        <v>94997.42612325646</v>
      </c>
      <c r="X91" s="228">
        <f t="shared" si="30"/>
        <v>1198943.3342713816</v>
      </c>
      <c r="Y91" s="231">
        <v>0</v>
      </c>
      <c r="Z91" s="232">
        <f t="shared" si="31"/>
        <v>40954.334271381551</v>
      </c>
      <c r="AA91" s="232">
        <f t="shared" si="32"/>
        <v>40954.334271381609</v>
      </c>
      <c r="AB91" s="240">
        <f t="shared" si="33"/>
        <v>9.0529023188851962E-2</v>
      </c>
      <c r="AC91" s="233">
        <f t="shared" si="34"/>
        <v>0.10461863329869868</v>
      </c>
      <c r="AD91" s="233">
        <f t="shared" si="35"/>
        <v>0.10461863329869885</v>
      </c>
      <c r="AE91" s="248">
        <v>235200</v>
      </c>
      <c r="AF91" s="248">
        <v>150796</v>
      </c>
      <c r="AG91" s="248">
        <v>385996</v>
      </c>
      <c r="AH91" s="249">
        <f t="shared" si="36"/>
        <v>470400</v>
      </c>
      <c r="AI91" s="249">
        <f t="shared" si="37"/>
        <v>342547</v>
      </c>
      <c r="AJ91" s="249">
        <f t="shared" si="38"/>
        <v>812947</v>
      </c>
    </row>
    <row r="92" spans="1:36" s="218" customFormat="1">
      <c r="A92" s="191">
        <v>87</v>
      </c>
      <c r="B92" s="192">
        <v>8</v>
      </c>
      <c r="C92" s="193" t="s">
        <v>141</v>
      </c>
      <c r="D92" s="194">
        <v>25059</v>
      </c>
      <c r="E92" s="193" t="s">
        <v>161</v>
      </c>
      <c r="F92" s="191" t="s">
        <v>199</v>
      </c>
      <c r="G92" s="191">
        <v>2100200136</v>
      </c>
      <c r="H92" s="195" t="s">
        <v>1175</v>
      </c>
      <c r="I92" s="196">
        <v>4090800</v>
      </c>
      <c r="J92" s="196">
        <v>864729.09179999994</v>
      </c>
      <c r="K92" s="196">
        <f t="shared" si="22"/>
        <v>4955529.0917999996</v>
      </c>
      <c r="L92" s="199">
        <v>668400</v>
      </c>
      <c r="M92" s="199">
        <v>465317</v>
      </c>
      <c r="N92" s="199">
        <v>1133717</v>
      </c>
      <c r="O92" s="216">
        <v>668400</v>
      </c>
      <c r="P92" s="216"/>
      <c r="Q92" s="216">
        <f t="shared" si="23"/>
        <v>668400</v>
      </c>
      <c r="R92" s="217">
        <f t="shared" si="24"/>
        <v>3422400</v>
      </c>
      <c r="S92" s="217">
        <f t="shared" si="25"/>
        <v>864729.09179999994</v>
      </c>
      <c r="T92" s="217">
        <f t="shared" si="26"/>
        <v>4955529.0917999996</v>
      </c>
      <c r="U92" s="227">
        <f t="shared" si="27"/>
        <v>668400</v>
      </c>
      <c r="V92" s="228">
        <f t="shared" si="28"/>
        <v>358046.81060146639</v>
      </c>
      <c r="W92" s="228">
        <f t="shared" si="29"/>
        <v>90466.775757741081</v>
      </c>
      <c r="X92" s="228">
        <f t="shared" si="30"/>
        <v>1116913.5863592075</v>
      </c>
      <c r="Y92" s="231">
        <v>0</v>
      </c>
      <c r="Z92" s="232">
        <f t="shared" si="31"/>
        <v>-16803.41364079254</v>
      </c>
      <c r="AA92" s="232">
        <f t="shared" si="32"/>
        <v>-16803.413640792482</v>
      </c>
      <c r="AB92" s="241">
        <f t="shared" si="33"/>
        <v>-3.6111755299704375E-2</v>
      </c>
      <c r="AC92" s="233">
        <f t="shared" si="34"/>
        <v>0.10461863329869869</v>
      </c>
      <c r="AD92" s="233">
        <f t="shared" si="35"/>
        <v>0.10461863329869885</v>
      </c>
      <c r="AE92" s="249">
        <v>222800</v>
      </c>
      <c r="AF92" s="249">
        <v>155106</v>
      </c>
      <c r="AG92" s="249">
        <v>377906</v>
      </c>
      <c r="AH92" s="249">
        <f t="shared" si="36"/>
        <v>445600</v>
      </c>
      <c r="AI92" s="249">
        <f t="shared" si="37"/>
        <v>293408</v>
      </c>
      <c r="AJ92" s="249">
        <f t="shared" si="38"/>
        <v>739008</v>
      </c>
    </row>
    <row r="93" spans="1:36" s="218" customFormat="1">
      <c r="A93" s="191">
        <v>88</v>
      </c>
      <c r="B93" s="192">
        <v>8</v>
      </c>
      <c r="C93" s="193" t="s">
        <v>141</v>
      </c>
      <c r="D93" s="194">
        <v>11016</v>
      </c>
      <c r="E93" s="193" t="s">
        <v>162</v>
      </c>
      <c r="F93" s="191" t="s">
        <v>199</v>
      </c>
      <c r="G93" s="191">
        <v>2100200136</v>
      </c>
      <c r="H93" s="195" t="s">
        <v>1175</v>
      </c>
      <c r="I93" s="196">
        <v>2256000</v>
      </c>
      <c r="J93" s="196">
        <v>644075.8544999999</v>
      </c>
      <c r="K93" s="196">
        <f t="shared" si="22"/>
        <v>2900075.8544999999</v>
      </c>
      <c r="L93" s="199">
        <v>141600</v>
      </c>
      <c r="M93" s="199">
        <v>287490</v>
      </c>
      <c r="N93" s="199">
        <v>429090</v>
      </c>
      <c r="O93" s="216">
        <v>141600</v>
      </c>
      <c r="P93" s="216"/>
      <c r="Q93" s="216">
        <f t="shared" si="23"/>
        <v>141600</v>
      </c>
      <c r="R93" s="217">
        <f t="shared" si="24"/>
        <v>2114400</v>
      </c>
      <c r="S93" s="217">
        <f t="shared" si="25"/>
        <v>644075.8544999999</v>
      </c>
      <c r="T93" s="217">
        <f t="shared" si="26"/>
        <v>2900075.8544999999</v>
      </c>
      <c r="U93" s="227">
        <f t="shared" si="27"/>
        <v>141600</v>
      </c>
      <c r="V93" s="228">
        <f t="shared" si="28"/>
        <v>221205.6382467685</v>
      </c>
      <c r="W93" s="228">
        <f t="shared" si="29"/>
        <v>67382.3356384816</v>
      </c>
      <c r="X93" s="228">
        <f t="shared" si="30"/>
        <v>430187.9738852501</v>
      </c>
      <c r="Y93" s="231">
        <v>0</v>
      </c>
      <c r="Z93" s="232">
        <f t="shared" si="31"/>
        <v>1097.9738852501032</v>
      </c>
      <c r="AA93" s="232">
        <f t="shared" si="32"/>
        <v>1097.9738852501032</v>
      </c>
      <c r="AB93" s="240">
        <f t="shared" si="33"/>
        <v>3.8191724416505035E-3</v>
      </c>
      <c r="AC93" s="233">
        <f t="shared" si="34"/>
        <v>0.10461863329869869</v>
      </c>
      <c r="AD93" s="233">
        <f t="shared" si="35"/>
        <v>0.10461863329869885</v>
      </c>
      <c r="AE93" s="249">
        <v>47200</v>
      </c>
      <c r="AF93" s="249">
        <v>95829.999999999985</v>
      </c>
      <c r="AG93" s="249">
        <v>143030</v>
      </c>
      <c r="AH93" s="249">
        <f t="shared" si="36"/>
        <v>94400</v>
      </c>
      <c r="AI93" s="249">
        <f t="shared" si="37"/>
        <v>192758</v>
      </c>
      <c r="AJ93" s="249">
        <f t="shared" si="38"/>
        <v>287158</v>
      </c>
    </row>
    <row r="95" spans="1:36">
      <c r="R95" s="238">
        <v>684422800</v>
      </c>
      <c r="S95" s="238">
        <v>609068576.56612015</v>
      </c>
      <c r="V95" s="213">
        <f>R95/S96*V96</f>
        <v>71603377.934468642</v>
      </c>
      <c r="W95" s="213">
        <f>S95/S96*V96</f>
        <v>63719922.065531351</v>
      </c>
    </row>
    <row r="96" spans="1:36">
      <c r="S96" s="239">
        <f>R95+S95</f>
        <v>1293491376.5661201</v>
      </c>
      <c r="V96" s="203">
        <f>227311900-U3</f>
        <v>135323300</v>
      </c>
    </row>
  </sheetData>
  <autoFilter ref="A4:AD93" xr:uid="{BEE12D0C-E159-4F33-AD40-CA4D91F7DA3E}">
    <filterColumn colId="28" showButton="0"/>
  </autoFilter>
  <mergeCells count="19">
    <mergeCell ref="G4:G5"/>
    <mergeCell ref="H4:H5"/>
    <mergeCell ref="A4:A5"/>
    <mergeCell ref="B4:B5"/>
    <mergeCell ref="C4:C5"/>
    <mergeCell ref="D4:D5"/>
    <mergeCell ref="E4:E5"/>
    <mergeCell ref="F4:F5"/>
    <mergeCell ref="I1:K1"/>
    <mergeCell ref="L1:N1"/>
    <mergeCell ref="I2:K2"/>
    <mergeCell ref="L2:N2"/>
    <mergeCell ref="O1:T2"/>
    <mergeCell ref="AH1:AJ2"/>
    <mergeCell ref="AC4:AD4"/>
    <mergeCell ref="Y1:AD2"/>
    <mergeCell ref="AE1:AG2"/>
    <mergeCell ref="U1:X1"/>
    <mergeCell ref="U2:X2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B0224-4E53-44F9-8821-6E95870A89D5}">
  <sheetPr>
    <tabColor rgb="FFFFC000"/>
  </sheetPr>
  <dimension ref="A2:J11"/>
  <sheetViews>
    <sheetView workbookViewId="0">
      <selection activeCell="E4" sqref="E4:F10"/>
    </sheetView>
  </sheetViews>
  <sheetFormatPr defaultRowHeight="14"/>
  <cols>
    <col min="1" max="1" width="13.90625" style="317" customWidth="1"/>
    <col min="2" max="2" width="17.6328125" style="318" bestFit="1" customWidth="1"/>
    <col min="3" max="3" width="15.6328125" style="317" bestFit="1" customWidth="1"/>
    <col min="4" max="4" width="18.1796875" style="317" bestFit="1" customWidth="1"/>
    <col min="5" max="5" width="17.6328125" style="318" bestFit="1" customWidth="1"/>
    <col min="6" max="7" width="18.90625" style="318" bestFit="1" customWidth="1"/>
    <col min="8" max="8" width="14.453125" style="317" bestFit="1" customWidth="1"/>
    <col min="9" max="9" width="12.54296875" style="317" bestFit="1" customWidth="1"/>
    <col min="10" max="10" width="18.1796875" style="317" bestFit="1" customWidth="1"/>
    <col min="11" max="16384" width="8.7265625" style="317"/>
  </cols>
  <sheetData>
    <row r="2" spans="1:10">
      <c r="A2" s="325" t="s">
        <v>4</v>
      </c>
      <c r="B2" s="322" t="s">
        <v>2236</v>
      </c>
      <c r="C2" s="322"/>
      <c r="D2" s="322"/>
      <c r="E2" s="332" t="s">
        <v>2237</v>
      </c>
      <c r="F2" s="332"/>
      <c r="G2" s="332"/>
      <c r="H2" s="322" t="s">
        <v>2240</v>
      </c>
      <c r="I2" s="322"/>
      <c r="J2" s="322"/>
    </row>
    <row r="3" spans="1:10">
      <c r="A3" s="325"/>
      <c r="B3" s="323" t="s">
        <v>2238</v>
      </c>
      <c r="C3" s="324" t="s">
        <v>7</v>
      </c>
      <c r="D3" s="324" t="s">
        <v>2239</v>
      </c>
      <c r="E3" s="333" t="s">
        <v>2238</v>
      </c>
      <c r="F3" s="333" t="s">
        <v>7</v>
      </c>
      <c r="G3" s="333" t="s">
        <v>2239</v>
      </c>
      <c r="H3" s="324" t="s">
        <v>2238</v>
      </c>
      <c r="I3" s="324" t="s">
        <v>7</v>
      </c>
      <c r="J3" s="324" t="s">
        <v>2239</v>
      </c>
    </row>
    <row r="4" spans="1:10">
      <c r="A4" s="319" t="s">
        <v>68</v>
      </c>
      <c r="B4" s="320">
        <f>SUM(ร่างปรับเกลี่ย1!L6:L17)</f>
        <v>17790000</v>
      </c>
      <c r="C4" s="320">
        <f>SUM(ร่างปรับเกลี่ย1!M6:M17)</f>
        <v>15503546</v>
      </c>
      <c r="D4" s="321">
        <f>B4+C4</f>
        <v>33293546</v>
      </c>
      <c r="E4" s="320">
        <f>SUM(ร่างปรับเกลี่ย1!U6:U17)</f>
        <v>17790000</v>
      </c>
      <c r="F4" s="320">
        <f>SUM(ร่างปรับเกลี่ย1!V6:W17)</f>
        <v>15341464.651480248</v>
      </c>
      <c r="G4" s="320">
        <f>E4+F4</f>
        <v>33131464.65148025</v>
      </c>
      <c r="H4" s="334">
        <f>E4-B4</f>
        <v>0</v>
      </c>
      <c r="I4" s="334">
        <f>F4-C4</f>
        <v>-162081.3485197518</v>
      </c>
      <c r="J4" s="334">
        <f>G4-D4</f>
        <v>-162081.34851974994</v>
      </c>
    </row>
    <row r="5" spans="1:10">
      <c r="A5" s="319" t="s">
        <v>81</v>
      </c>
      <c r="B5" s="320">
        <f>SUM(ร่างปรับเกลี่ย1!L18:L25)</f>
        <v>10155600</v>
      </c>
      <c r="C5" s="320">
        <f>SUM(ร่างปรับเกลี่ย1!M18:M25)</f>
        <v>10345552</v>
      </c>
      <c r="D5" s="321">
        <f t="shared" ref="D5:D10" si="0">B5+C5</f>
        <v>20501152</v>
      </c>
      <c r="E5" s="320">
        <f>SUM(ร่างปรับเกลี่ย1!U18:U25)</f>
        <v>10155600</v>
      </c>
      <c r="F5" s="320">
        <f>SUM(ร่างปรับเกลี่ย1!V18:W25)</f>
        <v>10548351.166576924</v>
      </c>
      <c r="G5" s="320">
        <f t="shared" ref="G5:G10" si="1">E5+F5</f>
        <v>20703951.166576922</v>
      </c>
      <c r="H5" s="334">
        <f t="shared" ref="H5:H10" si="2">E5-B5</f>
        <v>0</v>
      </c>
      <c r="I5" s="334">
        <f t="shared" ref="I5:I10" si="3">F5-C5</f>
        <v>202799.1665769238</v>
      </c>
      <c r="J5" s="334">
        <f t="shared" ref="J5:J10" si="4">G5-D5</f>
        <v>202799.16657692194</v>
      </c>
    </row>
    <row r="6" spans="1:10">
      <c r="A6" s="319" t="s">
        <v>90</v>
      </c>
      <c r="B6" s="320">
        <f>SUM(ร่างปรับเกลี่ย1!L26:L39)</f>
        <v>15780600</v>
      </c>
      <c r="C6" s="320">
        <f>SUM(ร่างปรับเกลี่ย1!M26:M39)</f>
        <v>18654928</v>
      </c>
      <c r="D6" s="321">
        <f t="shared" si="0"/>
        <v>34435528</v>
      </c>
      <c r="E6" s="320">
        <f>SUM(ร่างปรับเกลี่ย1!U26:U39)</f>
        <v>11559800</v>
      </c>
      <c r="F6" s="320">
        <f>SUM(ร่างปรับเกลี่ย1!V26:W39)</f>
        <v>16994038.275472477</v>
      </c>
      <c r="G6" s="320">
        <f t="shared" si="1"/>
        <v>28553838.275472477</v>
      </c>
      <c r="H6" s="334">
        <f t="shared" si="2"/>
        <v>-4220800</v>
      </c>
      <c r="I6" s="334">
        <f t="shared" si="3"/>
        <v>-1660889.7245275229</v>
      </c>
      <c r="J6" s="334">
        <f t="shared" si="4"/>
        <v>-5881689.7245275229</v>
      </c>
    </row>
    <row r="7" spans="1:10">
      <c r="A7" s="319" t="s">
        <v>105</v>
      </c>
      <c r="B7" s="320">
        <f>SUM(ร่างปรับเกลี่ย1!L40:L57)</f>
        <v>5900400</v>
      </c>
      <c r="C7" s="320">
        <f>SUM(ร่างปรับเกลี่ย1!M40:M57)</f>
        <v>29844201</v>
      </c>
      <c r="D7" s="321">
        <f t="shared" si="0"/>
        <v>35744601</v>
      </c>
      <c r="E7" s="320">
        <f>SUM(ร่างปรับเกลี่ย1!U40:U57)</f>
        <v>5020800</v>
      </c>
      <c r="F7" s="320">
        <f>SUM(ร่างปรับเกลี่ย1!V40:W57)</f>
        <v>31111353.669103064</v>
      </c>
      <c r="G7" s="320">
        <f t="shared" si="1"/>
        <v>36132153.669103064</v>
      </c>
      <c r="H7" s="334">
        <f t="shared" si="2"/>
        <v>-879600</v>
      </c>
      <c r="I7" s="334">
        <f t="shared" si="3"/>
        <v>1267152.6691030636</v>
      </c>
      <c r="J7" s="334">
        <f t="shared" si="4"/>
        <v>387552.66910306364</v>
      </c>
    </row>
    <row r="8" spans="1:10">
      <c r="A8" s="319" t="s">
        <v>124</v>
      </c>
      <c r="B8" s="320">
        <f>SUM(ร่างปรับเกลี่ย1!L58:L66)</f>
        <v>12266400</v>
      </c>
      <c r="C8" s="320">
        <f>SUM(ร่างปรับเกลี่ย1!M58:M66)</f>
        <v>14504646</v>
      </c>
      <c r="D8" s="321">
        <f t="shared" si="0"/>
        <v>26771046</v>
      </c>
      <c r="E8" s="320">
        <f>SUM(ร่างปรับเกลี่ย1!U58:U66)</f>
        <v>12266400</v>
      </c>
      <c r="F8" s="320">
        <f>SUM(ร่างปรับเกลี่ย1!V58:W66)</f>
        <v>13839012.657820864</v>
      </c>
      <c r="G8" s="320">
        <f t="shared" si="1"/>
        <v>26105412.657820866</v>
      </c>
      <c r="H8" s="334">
        <f t="shared" si="2"/>
        <v>0</v>
      </c>
      <c r="I8" s="334">
        <f t="shared" si="3"/>
        <v>-665633.34217913635</v>
      </c>
      <c r="J8" s="334">
        <f t="shared" si="4"/>
        <v>-665633.34217913449</v>
      </c>
    </row>
    <row r="9" spans="1:10">
      <c r="A9" s="319" t="s">
        <v>134</v>
      </c>
      <c r="B9" s="320">
        <f>SUM(ร่างปรับเกลี่ย1!L67:L72)</f>
        <v>0</v>
      </c>
      <c r="C9" s="320">
        <f>SUM(ร่างปรับเกลี่ย1!M67:M72)</f>
        <v>9364956</v>
      </c>
      <c r="D9" s="321">
        <f t="shared" si="0"/>
        <v>9364956</v>
      </c>
      <c r="E9" s="320">
        <f>SUM(ร่างปรับเกลี่ย1!U67:U72)</f>
        <v>0</v>
      </c>
      <c r="F9" s="320">
        <f>SUM(ร่างปรับเกลี่ย1!V67:W72)</f>
        <v>9380143.3691315353</v>
      </c>
      <c r="G9" s="320">
        <f t="shared" si="1"/>
        <v>9380143.3691315353</v>
      </c>
      <c r="H9" s="334">
        <f t="shared" si="2"/>
        <v>0</v>
      </c>
      <c r="I9" s="334">
        <f t="shared" si="3"/>
        <v>15187.369131535292</v>
      </c>
      <c r="J9" s="334">
        <f t="shared" si="4"/>
        <v>15187.369131535292</v>
      </c>
    </row>
    <row r="10" spans="1:10">
      <c r="A10" s="319" t="s">
        <v>141</v>
      </c>
      <c r="B10" s="320">
        <f>SUM(ร่างปรับเกลี่ย1!L73:L93)</f>
        <v>35196000</v>
      </c>
      <c r="C10" s="320">
        <f>SUM(ร่างปรับเกลี่ย1!M73:M93)</f>
        <v>37622419</v>
      </c>
      <c r="D10" s="321">
        <f t="shared" si="0"/>
        <v>72818419</v>
      </c>
      <c r="E10" s="320">
        <f>SUM(ร่างปรับเกลี่ย1!U73:U93)</f>
        <v>35196000</v>
      </c>
      <c r="F10" s="320">
        <f>SUM(ร่างปรับเกลี่ย1!V73:W93)</f>
        <v>38108936.210414857</v>
      </c>
      <c r="G10" s="320">
        <f t="shared" si="1"/>
        <v>73304936.210414857</v>
      </c>
      <c r="H10" s="334">
        <f t="shared" si="2"/>
        <v>0</v>
      </c>
      <c r="I10" s="334">
        <f t="shared" si="3"/>
        <v>486517.21041485667</v>
      </c>
      <c r="J10" s="334">
        <f t="shared" si="4"/>
        <v>486517.21041485667</v>
      </c>
    </row>
    <row r="11" spans="1:10">
      <c r="A11" s="326" t="s">
        <v>2241</v>
      </c>
      <c r="B11" s="327">
        <f>SUM(B4:B10)</f>
        <v>97089000</v>
      </c>
      <c r="C11" s="327">
        <f>SUM(C4:C10)</f>
        <v>135840248</v>
      </c>
      <c r="D11" s="328">
        <f>B11+C11</f>
        <v>232929248</v>
      </c>
      <c r="E11" s="327">
        <f>SUM(E4:E10)</f>
        <v>91988600</v>
      </c>
      <c r="F11" s="327">
        <f>SUM(F4:F10)</f>
        <v>135323299.99999997</v>
      </c>
      <c r="G11" s="327">
        <f>SUM(G4:G10)</f>
        <v>227311899.99999994</v>
      </c>
      <c r="H11" s="335">
        <f>SUM(H4:H10)</f>
        <v>-5100400</v>
      </c>
      <c r="I11" s="335">
        <f>SUM(I4:I10)</f>
        <v>-516948.00000003166</v>
      </c>
      <c r="J11" s="335">
        <f>SUM(J4:J10)</f>
        <v>-5617348.0000000298</v>
      </c>
    </row>
  </sheetData>
  <mergeCells count="4">
    <mergeCell ref="E2:G2"/>
    <mergeCell ref="B2:D2"/>
    <mergeCell ref="H2:J2"/>
    <mergeCell ref="A2:A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8BF74-A904-4E67-AC5C-802B5564DFA7}">
  <sheetPr>
    <tabColor rgb="FFCCFFCC"/>
  </sheetPr>
  <dimension ref="A1:AA93"/>
  <sheetViews>
    <sheetView zoomScale="70" zoomScaleNormal="70" workbookViewId="0">
      <pane xSplit="8" ySplit="5" topLeftCell="T80" activePane="bottomRight" state="frozen"/>
      <selection pane="topRight" activeCell="I1" sqref="I1"/>
      <selection pane="bottomLeft" activeCell="A6" sqref="A6"/>
      <selection pane="bottomRight" activeCell="V6" sqref="V6"/>
    </sheetView>
  </sheetViews>
  <sheetFormatPr defaultRowHeight="15"/>
  <cols>
    <col min="1" max="1" width="6.54296875" style="214" bestFit="1" customWidth="1"/>
    <col min="2" max="2" width="4.81640625" style="214" bestFit="1" customWidth="1"/>
    <col min="3" max="3" width="12.453125" style="214" bestFit="1" customWidth="1"/>
    <col min="4" max="4" width="17.36328125" style="214" bestFit="1" customWidth="1"/>
    <col min="5" max="5" width="33.54296875" style="214" bestFit="1" customWidth="1"/>
    <col min="6" max="6" width="12.7265625" style="214" hidden="1" customWidth="1"/>
    <col min="7" max="7" width="14.453125" style="221" hidden="1" customWidth="1"/>
    <col min="8" max="8" width="39.36328125" style="221" hidden="1" customWidth="1"/>
    <col min="9" max="9" width="17.6328125" style="222" bestFit="1" customWidth="1"/>
    <col min="10" max="10" width="22.7265625" style="222" bestFit="1" customWidth="1"/>
    <col min="11" max="11" width="19.81640625" style="222" bestFit="1" customWidth="1"/>
    <col min="12" max="12" width="17.08984375" style="222" customWidth="1"/>
    <col min="13" max="14" width="20.36328125" style="222" bestFit="1" customWidth="1"/>
    <col min="15" max="16" width="18.453125" style="185" customWidth="1"/>
    <col min="17" max="17" width="22.81640625" style="185" customWidth="1"/>
    <col min="18" max="18" width="17.453125" style="185" customWidth="1"/>
    <col min="19" max="19" width="16.453125" style="185" customWidth="1"/>
    <col min="20" max="20" width="19.90625" style="185" customWidth="1"/>
    <col min="21" max="21" width="24.453125" style="185" customWidth="1"/>
    <col min="22" max="22" width="23.81640625" style="185" bestFit="1" customWidth="1"/>
    <col min="23" max="23" width="23.7265625" style="185" bestFit="1" customWidth="1"/>
    <col min="24" max="24" width="18.54296875" style="185" customWidth="1"/>
    <col min="25" max="25" width="16.90625" style="185" customWidth="1"/>
    <col min="26" max="26" width="17.453125" style="185" customWidth="1"/>
    <col min="27" max="27" width="16.54296875" style="185" customWidth="1"/>
    <col min="28" max="16384" width="8.7265625" style="185"/>
  </cols>
  <sheetData>
    <row r="1" spans="1:27" ht="31" customHeight="1" thickBot="1">
      <c r="A1" s="180"/>
      <c r="C1" s="181"/>
      <c r="D1" s="181"/>
      <c r="E1" s="181"/>
      <c r="F1" s="181"/>
      <c r="G1" s="181"/>
      <c r="H1" s="181"/>
      <c r="I1" s="299" t="s">
        <v>2085</v>
      </c>
      <c r="J1" s="300"/>
      <c r="K1" s="301"/>
      <c r="L1" s="299" t="s">
        <v>2086</v>
      </c>
      <c r="M1" s="300"/>
      <c r="N1" s="300"/>
      <c r="O1" s="305" t="s">
        <v>2137</v>
      </c>
      <c r="P1" s="305"/>
      <c r="Q1" s="305"/>
      <c r="R1" s="305"/>
      <c r="S1" s="305"/>
      <c r="T1" s="305"/>
      <c r="U1" s="311" t="s">
        <v>2204</v>
      </c>
      <c r="V1" s="311"/>
      <c r="W1" s="311"/>
      <c r="X1" s="312" t="s">
        <v>2211</v>
      </c>
      <c r="Y1" s="312"/>
      <c r="Z1" s="312"/>
      <c r="AA1" s="312"/>
    </row>
    <row r="2" spans="1:27">
      <c r="A2" s="182"/>
      <c r="B2" s="215" t="s">
        <v>1176</v>
      </c>
      <c r="C2" s="183"/>
      <c r="D2" s="183">
        <v>1</v>
      </c>
      <c r="E2" s="183"/>
      <c r="F2" s="183"/>
      <c r="G2" s="184"/>
      <c r="H2" s="184"/>
      <c r="I2" s="302" t="s">
        <v>2078</v>
      </c>
      <c r="J2" s="303"/>
      <c r="K2" s="303"/>
      <c r="L2" s="304" t="s">
        <v>1145</v>
      </c>
      <c r="M2" s="304"/>
      <c r="N2" s="304"/>
      <c r="O2" s="305"/>
      <c r="P2" s="305"/>
      <c r="Q2" s="305"/>
      <c r="R2" s="305"/>
      <c r="S2" s="305"/>
      <c r="T2" s="305"/>
      <c r="U2" s="298" t="s">
        <v>2201</v>
      </c>
      <c r="V2" s="298"/>
      <c r="W2" s="298"/>
      <c r="X2" s="312"/>
      <c r="Y2" s="312"/>
      <c r="Z2" s="312"/>
      <c r="AA2" s="312"/>
    </row>
    <row r="3" spans="1:27" ht="15.5" thickBot="1">
      <c r="A3" s="182"/>
      <c r="B3" s="215" t="s">
        <v>1176</v>
      </c>
      <c r="C3" s="183"/>
      <c r="D3" s="183">
        <v>2</v>
      </c>
      <c r="E3" s="183"/>
      <c r="F3" s="183"/>
      <c r="G3" s="186"/>
      <c r="H3" s="186"/>
      <c r="I3" s="187">
        <f t="shared" ref="I3:N3" si="0">SUM(I6:I93)</f>
        <v>778357200</v>
      </c>
      <c r="J3" s="188">
        <f t="shared" si="0"/>
        <v>609068576.56612015</v>
      </c>
      <c r="K3" s="188">
        <f t="shared" si="0"/>
        <v>1387425776.5661199</v>
      </c>
      <c r="L3" s="188">
        <f t="shared" si="0"/>
        <v>97089000</v>
      </c>
      <c r="M3" s="188">
        <f t="shared" si="0"/>
        <v>135840248</v>
      </c>
      <c r="N3" s="188">
        <f t="shared" si="0"/>
        <v>232929248</v>
      </c>
      <c r="O3" s="205">
        <f t="shared" ref="O3:U3" si="1">SUM(O6:O93)</f>
        <v>97089000</v>
      </c>
      <c r="P3" s="205">
        <f t="shared" si="1"/>
        <v>5100400</v>
      </c>
      <c r="Q3" s="205">
        <f t="shared" si="1"/>
        <v>91988600</v>
      </c>
      <c r="R3" s="205">
        <f t="shared" si="1"/>
        <v>686368600</v>
      </c>
      <c r="S3" s="205">
        <f t="shared" si="1"/>
        <v>609068576.56612015</v>
      </c>
      <c r="T3" s="205">
        <f t="shared" si="1"/>
        <v>1387425776.5661199</v>
      </c>
      <c r="U3" s="223">
        <f t="shared" si="1"/>
        <v>91988600</v>
      </c>
      <c r="V3" s="224">
        <f>227311900-U3</f>
        <v>135323300</v>
      </c>
      <c r="W3" s="242">
        <f>SUM(W6:W93)</f>
        <v>227311899.99999994</v>
      </c>
      <c r="X3" s="229">
        <f t="shared" ref="X3:Z3" si="2">SUM(X6:X93)</f>
        <v>0</v>
      </c>
      <c r="Y3" s="229">
        <f t="shared" si="2"/>
        <v>-516948.0000000014</v>
      </c>
      <c r="Z3" s="229">
        <f t="shared" si="2"/>
        <v>-5617348.0000000037</v>
      </c>
      <c r="AA3" s="235"/>
    </row>
    <row r="4" spans="1:27" ht="48" customHeight="1">
      <c r="A4" s="308" t="s">
        <v>3</v>
      </c>
      <c r="B4" s="306" t="s">
        <v>1</v>
      </c>
      <c r="C4" s="306" t="s">
        <v>4</v>
      </c>
      <c r="D4" s="306" t="s">
        <v>5</v>
      </c>
      <c r="E4" s="306" t="s">
        <v>5</v>
      </c>
      <c r="F4" s="306" t="s">
        <v>1147</v>
      </c>
      <c r="G4" s="306" t="s">
        <v>1148</v>
      </c>
      <c r="H4" s="306" t="s">
        <v>1106</v>
      </c>
      <c r="I4" s="189" t="s">
        <v>2079</v>
      </c>
      <c r="J4" s="189" t="s">
        <v>2080</v>
      </c>
      <c r="K4" s="189" t="s">
        <v>2081</v>
      </c>
      <c r="L4" s="198" t="s">
        <v>1149</v>
      </c>
      <c r="M4" s="198" t="s">
        <v>7</v>
      </c>
      <c r="N4" s="198" t="s">
        <v>1150</v>
      </c>
      <c r="O4" s="206" t="s">
        <v>2138</v>
      </c>
      <c r="P4" s="206" t="s">
        <v>2139</v>
      </c>
      <c r="Q4" s="206" t="s">
        <v>2196</v>
      </c>
      <c r="R4" s="207" t="s">
        <v>2197</v>
      </c>
      <c r="S4" s="207" t="s">
        <v>2080</v>
      </c>
      <c r="T4" s="208" t="s">
        <v>2081</v>
      </c>
      <c r="U4" s="225" t="s">
        <v>2202</v>
      </c>
      <c r="V4" s="225" t="s">
        <v>7</v>
      </c>
      <c r="W4" s="225" t="s">
        <v>2081</v>
      </c>
      <c r="X4" s="230" t="s">
        <v>2202</v>
      </c>
      <c r="Y4" s="230" t="s">
        <v>7</v>
      </c>
      <c r="Z4" s="234" t="s">
        <v>1150</v>
      </c>
      <c r="AA4" s="230" t="s">
        <v>2212</v>
      </c>
    </row>
    <row r="5" spans="1:27" s="204" customFormat="1">
      <c r="A5" s="309"/>
      <c r="B5" s="307"/>
      <c r="C5" s="307"/>
      <c r="D5" s="307"/>
      <c r="E5" s="307"/>
      <c r="F5" s="307"/>
      <c r="G5" s="307"/>
      <c r="H5" s="307"/>
      <c r="I5" s="190" t="s">
        <v>190</v>
      </c>
      <c r="J5" s="190" t="s">
        <v>191</v>
      </c>
      <c r="K5" s="190" t="s">
        <v>1151</v>
      </c>
      <c r="L5" s="190" t="s">
        <v>192</v>
      </c>
      <c r="M5" s="190" t="s">
        <v>2198</v>
      </c>
      <c r="N5" s="190" t="s">
        <v>2213</v>
      </c>
      <c r="O5" s="211" t="s">
        <v>2214</v>
      </c>
      <c r="P5" s="212" t="s">
        <v>2215</v>
      </c>
      <c r="Q5" s="212" t="s">
        <v>2216</v>
      </c>
      <c r="R5" s="212" t="s">
        <v>2217</v>
      </c>
      <c r="S5" s="212" t="s">
        <v>2218</v>
      </c>
      <c r="T5" s="313" t="s">
        <v>2219</v>
      </c>
      <c r="U5" s="226" t="s">
        <v>2220</v>
      </c>
      <c r="V5" s="226" t="s">
        <v>2235</v>
      </c>
      <c r="W5" s="226"/>
      <c r="X5" s="209"/>
      <c r="Y5" s="209"/>
      <c r="Z5" s="209"/>
      <c r="AA5" s="209"/>
    </row>
    <row r="6" spans="1:27" s="218" customFormat="1">
      <c r="A6" s="191">
        <v>1</v>
      </c>
      <c r="B6" s="192">
        <v>8</v>
      </c>
      <c r="C6" s="193" t="s">
        <v>68</v>
      </c>
      <c r="D6" s="194">
        <v>10711</v>
      </c>
      <c r="E6" s="193" t="s">
        <v>69</v>
      </c>
      <c r="F6" s="191" t="s">
        <v>1159</v>
      </c>
      <c r="G6" s="191">
        <v>2100200151</v>
      </c>
      <c r="H6" s="195" t="s">
        <v>1160</v>
      </c>
      <c r="I6" s="196">
        <v>2775600</v>
      </c>
      <c r="J6" s="196">
        <v>43128519.486415006</v>
      </c>
      <c r="K6" s="196">
        <f t="shared" ref="K6:K69" si="3">I6+J6</f>
        <v>45904119.486415006</v>
      </c>
      <c r="L6" s="199">
        <v>2670000</v>
      </c>
      <c r="M6" s="199">
        <v>4544886</v>
      </c>
      <c r="N6" s="199">
        <v>7214886</v>
      </c>
      <c r="O6" s="216">
        <v>2670000</v>
      </c>
      <c r="P6" s="216"/>
      <c r="Q6" s="216">
        <f>O6-P6</f>
        <v>2670000</v>
      </c>
      <c r="R6" s="217">
        <f>I6-Q6</f>
        <v>105600</v>
      </c>
      <c r="S6" s="217">
        <f>J6</f>
        <v>43128519.486415006</v>
      </c>
      <c r="T6" s="217">
        <f>Q6+R6+S6</f>
        <v>45904119.486415006</v>
      </c>
      <c r="U6" s="227">
        <f>Q6</f>
        <v>2670000</v>
      </c>
      <c r="V6" s="228">
        <f>M6/$M$3*$V$3</f>
        <v>4527590.1707997471</v>
      </c>
      <c r="W6" s="228">
        <f>U6+V6</f>
        <v>7197590.1707997471</v>
      </c>
      <c r="X6" s="231">
        <f>U6-L6</f>
        <v>0</v>
      </c>
      <c r="Y6" s="232">
        <f>V6-M6</f>
        <v>-17295.829200252891</v>
      </c>
      <c r="Z6" s="232">
        <f>W6-N6</f>
        <v>-17295.829200252891</v>
      </c>
      <c r="AA6" s="233">
        <f>Y6/M6</f>
        <v>-3.8055584233032229E-3</v>
      </c>
    </row>
    <row r="7" spans="1:27" s="218" customFormat="1">
      <c r="A7" s="191">
        <v>2</v>
      </c>
      <c r="B7" s="192">
        <v>8</v>
      </c>
      <c r="C7" s="193" t="s">
        <v>68</v>
      </c>
      <c r="D7" s="194">
        <v>11451</v>
      </c>
      <c r="E7" s="193" t="s">
        <v>70</v>
      </c>
      <c r="F7" s="191" t="s">
        <v>199</v>
      </c>
      <c r="G7" s="191">
        <v>2100200150</v>
      </c>
      <c r="H7" s="195" t="s">
        <v>1161</v>
      </c>
      <c r="I7" s="196">
        <v>15094800</v>
      </c>
      <c r="J7" s="196">
        <v>3878250.8501999993</v>
      </c>
      <c r="K7" s="196">
        <f t="shared" si="3"/>
        <v>18973050.850199997</v>
      </c>
      <c r="L7" s="199">
        <v>2348400</v>
      </c>
      <c r="M7" s="199">
        <v>1773607</v>
      </c>
      <c r="N7" s="199">
        <v>4122007</v>
      </c>
      <c r="O7" s="216">
        <v>2348400</v>
      </c>
      <c r="P7" s="216"/>
      <c r="Q7" s="216">
        <f t="shared" ref="Q7:Q70" si="4">O7-P7</f>
        <v>2348400</v>
      </c>
      <c r="R7" s="217">
        <f>I7-Q7</f>
        <v>12746400</v>
      </c>
      <c r="S7" s="217">
        <f>J7</f>
        <v>3878250.8501999993</v>
      </c>
      <c r="T7" s="217">
        <f t="shared" ref="T7:T70" si="5">Q7+R7+S7</f>
        <v>18973050.850199997</v>
      </c>
      <c r="U7" s="227">
        <f t="shared" ref="U7:U70" si="6">Q7</f>
        <v>2348400</v>
      </c>
      <c r="V7" s="228">
        <f t="shared" ref="V7:V70" si="7">M7/$M$3*$V$3</f>
        <v>1766857.4349415204</v>
      </c>
      <c r="W7" s="228">
        <f t="shared" ref="W7:W70" si="8">U7+V7</f>
        <v>4115257.4349415204</v>
      </c>
      <c r="X7" s="231">
        <f>U7-L7</f>
        <v>0</v>
      </c>
      <c r="Y7" s="232">
        <f t="shared" ref="Y7:Y70" si="9">V7-M7</f>
        <v>-6749.5650584795512</v>
      </c>
      <c r="Z7" s="232">
        <f>W7-N7</f>
        <v>-6749.5650584795512</v>
      </c>
      <c r="AA7" s="233">
        <f t="shared" ref="AA7:AA70" si="10">Y7/M7</f>
        <v>-3.8055584233032186E-3</v>
      </c>
    </row>
    <row r="8" spans="1:27" s="218" customFormat="1">
      <c r="A8" s="191">
        <v>3</v>
      </c>
      <c r="B8" s="192">
        <v>8</v>
      </c>
      <c r="C8" s="193" t="s">
        <v>68</v>
      </c>
      <c r="D8" s="194">
        <v>11110</v>
      </c>
      <c r="E8" s="193" t="s">
        <v>71</v>
      </c>
      <c r="F8" s="191" t="s">
        <v>199</v>
      </c>
      <c r="G8" s="191">
        <v>2100200150</v>
      </c>
      <c r="H8" s="195" t="s">
        <v>1161</v>
      </c>
      <c r="I8" s="196">
        <v>12656400</v>
      </c>
      <c r="J8" s="196">
        <v>2950069.6595999999</v>
      </c>
      <c r="K8" s="196">
        <f t="shared" si="3"/>
        <v>15606469.659600001</v>
      </c>
      <c r="L8" s="199">
        <v>1837200</v>
      </c>
      <c r="M8" s="199">
        <v>1406439</v>
      </c>
      <c r="N8" s="199">
        <v>3243639</v>
      </c>
      <c r="O8" s="216">
        <v>1837200</v>
      </c>
      <c r="P8" s="216"/>
      <c r="Q8" s="216">
        <f t="shared" si="4"/>
        <v>1837200</v>
      </c>
      <c r="R8" s="217">
        <f>I8-Q8</f>
        <v>10819200</v>
      </c>
      <c r="S8" s="217">
        <f>J8</f>
        <v>2950069.6595999999</v>
      </c>
      <c r="T8" s="217">
        <f t="shared" si="5"/>
        <v>15606469.659600001</v>
      </c>
      <c r="U8" s="227">
        <f t="shared" si="6"/>
        <v>1837200</v>
      </c>
      <c r="V8" s="228">
        <f t="shared" si="7"/>
        <v>1401086.7142166877</v>
      </c>
      <c r="W8" s="228">
        <f t="shared" si="8"/>
        <v>3238286.7142166877</v>
      </c>
      <c r="X8" s="231">
        <f>U8-L8</f>
        <v>0</v>
      </c>
      <c r="Y8" s="232">
        <f t="shared" si="9"/>
        <v>-5352.2857833122835</v>
      </c>
      <c r="Z8" s="232">
        <f>W8-N8</f>
        <v>-5352.2857833122835</v>
      </c>
      <c r="AA8" s="233">
        <f t="shared" si="10"/>
        <v>-3.8055584233033096E-3</v>
      </c>
    </row>
    <row r="9" spans="1:27" s="218" customFormat="1">
      <c r="A9" s="191">
        <v>4</v>
      </c>
      <c r="B9" s="192">
        <v>8</v>
      </c>
      <c r="C9" s="193" t="s">
        <v>68</v>
      </c>
      <c r="D9" s="194">
        <v>11105</v>
      </c>
      <c r="E9" s="193" t="s">
        <v>72</v>
      </c>
      <c r="F9" s="191" t="s">
        <v>199</v>
      </c>
      <c r="G9" s="191">
        <v>2100200150</v>
      </c>
      <c r="H9" s="195" t="s">
        <v>1161</v>
      </c>
      <c r="I9" s="196">
        <v>7149600</v>
      </c>
      <c r="J9" s="196">
        <v>1861632.1262999997</v>
      </c>
      <c r="K9" s="196">
        <f t="shared" si="3"/>
        <v>9011232.1262999997</v>
      </c>
      <c r="L9" s="199">
        <v>1898400</v>
      </c>
      <c r="M9" s="199">
        <v>834701</v>
      </c>
      <c r="N9" s="199">
        <v>2733101</v>
      </c>
      <c r="O9" s="216">
        <v>1898400</v>
      </c>
      <c r="P9" s="216"/>
      <c r="Q9" s="216">
        <f t="shared" si="4"/>
        <v>1898400</v>
      </c>
      <c r="R9" s="217">
        <f>I9-Q9</f>
        <v>5251200</v>
      </c>
      <c r="S9" s="217">
        <f>J9</f>
        <v>1861632.1262999997</v>
      </c>
      <c r="T9" s="217">
        <f t="shared" si="5"/>
        <v>9011232.1262999997</v>
      </c>
      <c r="U9" s="227">
        <f t="shared" si="6"/>
        <v>1898400</v>
      </c>
      <c r="V9" s="228">
        <f t="shared" si="7"/>
        <v>831524.49657851039</v>
      </c>
      <c r="W9" s="228">
        <f t="shared" si="8"/>
        <v>2729924.4965785104</v>
      </c>
      <c r="X9" s="231">
        <f>U9-L9</f>
        <v>0</v>
      </c>
      <c r="Y9" s="232">
        <f t="shared" si="9"/>
        <v>-3176.503421489615</v>
      </c>
      <c r="Z9" s="232">
        <f>W9-N9</f>
        <v>-3176.503421489615</v>
      </c>
      <c r="AA9" s="233">
        <f t="shared" si="10"/>
        <v>-3.8055584233032129E-3</v>
      </c>
    </row>
    <row r="10" spans="1:27" s="218" customFormat="1">
      <c r="A10" s="191">
        <v>5</v>
      </c>
      <c r="B10" s="192">
        <v>8</v>
      </c>
      <c r="C10" s="193" t="s">
        <v>68</v>
      </c>
      <c r="D10" s="194">
        <v>11109</v>
      </c>
      <c r="E10" s="193" t="s">
        <v>73</v>
      </c>
      <c r="F10" s="191" t="s">
        <v>199</v>
      </c>
      <c r="G10" s="191">
        <v>2100200150</v>
      </c>
      <c r="H10" s="195" t="s">
        <v>1161</v>
      </c>
      <c r="I10" s="196">
        <v>11020800</v>
      </c>
      <c r="J10" s="196">
        <v>2502362.6474999995</v>
      </c>
      <c r="K10" s="196">
        <f t="shared" si="3"/>
        <v>13523162.647499999</v>
      </c>
      <c r="L10" s="199">
        <v>2659200</v>
      </c>
      <c r="M10" s="199">
        <v>1172424</v>
      </c>
      <c r="N10" s="199">
        <v>3831624</v>
      </c>
      <c r="O10" s="216">
        <v>2659200</v>
      </c>
      <c r="P10" s="216"/>
      <c r="Q10" s="216">
        <f t="shared" si="4"/>
        <v>2659200</v>
      </c>
      <c r="R10" s="217">
        <f>I10-Q10</f>
        <v>8361600</v>
      </c>
      <c r="S10" s="217">
        <f>J10</f>
        <v>2502362.6474999995</v>
      </c>
      <c r="T10" s="217">
        <f t="shared" si="5"/>
        <v>13523162.647499999</v>
      </c>
      <c r="U10" s="227">
        <f t="shared" si="6"/>
        <v>2659200</v>
      </c>
      <c r="V10" s="228">
        <f t="shared" si="7"/>
        <v>1167962.2719711172</v>
      </c>
      <c r="W10" s="228">
        <f t="shared" si="8"/>
        <v>3827162.2719711172</v>
      </c>
      <c r="X10" s="231">
        <f>U10-L10</f>
        <v>0</v>
      </c>
      <c r="Y10" s="232">
        <f t="shared" si="9"/>
        <v>-4461.7280288827606</v>
      </c>
      <c r="Z10" s="232">
        <f>W10-N10</f>
        <v>-4461.7280288827606</v>
      </c>
      <c r="AA10" s="233">
        <f t="shared" si="10"/>
        <v>-3.8055584233031401E-3</v>
      </c>
    </row>
    <row r="11" spans="1:27" s="218" customFormat="1">
      <c r="A11" s="191">
        <v>6</v>
      </c>
      <c r="B11" s="192">
        <v>8</v>
      </c>
      <c r="C11" s="193" t="s">
        <v>68</v>
      </c>
      <c r="D11" s="194">
        <v>11107</v>
      </c>
      <c r="E11" s="193" t="s">
        <v>74</v>
      </c>
      <c r="F11" s="191" t="s">
        <v>199</v>
      </c>
      <c r="G11" s="191">
        <v>2100200150</v>
      </c>
      <c r="H11" s="195" t="s">
        <v>1161</v>
      </c>
      <c r="I11" s="196">
        <v>7866000</v>
      </c>
      <c r="J11" s="196">
        <v>1240005.2675999999</v>
      </c>
      <c r="K11" s="196">
        <f t="shared" si="3"/>
        <v>9106005.2675999999</v>
      </c>
      <c r="L11" s="199">
        <v>519600</v>
      </c>
      <c r="M11" s="199">
        <v>809512</v>
      </c>
      <c r="N11" s="199">
        <v>1329112</v>
      </c>
      <c r="O11" s="216">
        <v>519600</v>
      </c>
      <c r="P11" s="216"/>
      <c r="Q11" s="216">
        <f t="shared" si="4"/>
        <v>519600</v>
      </c>
      <c r="R11" s="217">
        <f>I11-Q11</f>
        <v>7346400</v>
      </c>
      <c r="S11" s="217">
        <f>J11</f>
        <v>1240005.2675999999</v>
      </c>
      <c r="T11" s="217">
        <f t="shared" si="5"/>
        <v>9106005.2675999999</v>
      </c>
      <c r="U11" s="227">
        <f t="shared" si="6"/>
        <v>519600</v>
      </c>
      <c r="V11" s="228">
        <f t="shared" si="7"/>
        <v>806431.35478963493</v>
      </c>
      <c r="W11" s="228">
        <f t="shared" si="8"/>
        <v>1326031.3547896349</v>
      </c>
      <c r="X11" s="231">
        <f>U11-L11</f>
        <v>0</v>
      </c>
      <c r="Y11" s="232">
        <f t="shared" si="9"/>
        <v>-3080.6452103650663</v>
      </c>
      <c r="Z11" s="232">
        <f>W11-N11</f>
        <v>-3080.6452103650663</v>
      </c>
      <c r="AA11" s="233">
        <f t="shared" si="10"/>
        <v>-3.8055584233032571E-3</v>
      </c>
    </row>
    <row r="12" spans="1:27" s="218" customFormat="1">
      <c r="A12" s="191">
        <v>7</v>
      </c>
      <c r="B12" s="192">
        <v>8</v>
      </c>
      <c r="C12" s="193" t="s">
        <v>68</v>
      </c>
      <c r="D12" s="194">
        <v>11111</v>
      </c>
      <c r="E12" s="193" t="s">
        <v>75</v>
      </c>
      <c r="F12" s="191" t="s">
        <v>199</v>
      </c>
      <c r="G12" s="191">
        <v>2100200150</v>
      </c>
      <c r="H12" s="195" t="s">
        <v>1161</v>
      </c>
      <c r="I12" s="196">
        <v>7707600</v>
      </c>
      <c r="J12" s="196">
        <v>1784102.4372</v>
      </c>
      <c r="K12" s="196">
        <f t="shared" si="3"/>
        <v>9491702.4372000005</v>
      </c>
      <c r="L12" s="199">
        <v>1058400</v>
      </c>
      <c r="M12" s="199">
        <v>918150</v>
      </c>
      <c r="N12" s="199">
        <v>1976550</v>
      </c>
      <c r="O12" s="216">
        <v>1058400</v>
      </c>
      <c r="P12" s="216"/>
      <c r="Q12" s="216">
        <f t="shared" si="4"/>
        <v>1058400</v>
      </c>
      <c r="R12" s="217">
        <f>I12-Q12</f>
        <v>6649200</v>
      </c>
      <c r="S12" s="217">
        <f>J12</f>
        <v>1784102.4372</v>
      </c>
      <c r="T12" s="217">
        <f t="shared" si="5"/>
        <v>9491702.4372000005</v>
      </c>
      <c r="U12" s="227">
        <f t="shared" si="6"/>
        <v>1058400</v>
      </c>
      <c r="V12" s="228">
        <f t="shared" si="7"/>
        <v>914655.92653364409</v>
      </c>
      <c r="W12" s="228">
        <f t="shared" si="8"/>
        <v>1973055.9265336441</v>
      </c>
      <c r="X12" s="231">
        <f>U12-L12</f>
        <v>0</v>
      </c>
      <c r="Y12" s="232">
        <f t="shared" si="9"/>
        <v>-3494.0734663559124</v>
      </c>
      <c r="Z12" s="232">
        <f>W12-N12</f>
        <v>-3494.0734663559124</v>
      </c>
      <c r="AA12" s="233">
        <f t="shared" si="10"/>
        <v>-3.8055584233032862E-3</v>
      </c>
    </row>
    <row r="13" spans="1:27" s="218" customFormat="1">
      <c r="A13" s="191">
        <v>8</v>
      </c>
      <c r="B13" s="192">
        <v>8</v>
      </c>
      <c r="C13" s="193" t="s">
        <v>68</v>
      </c>
      <c r="D13" s="194">
        <v>11106</v>
      </c>
      <c r="E13" s="193" t="s">
        <v>76</v>
      </c>
      <c r="F13" s="191" t="s">
        <v>199</v>
      </c>
      <c r="G13" s="191">
        <v>2100200150</v>
      </c>
      <c r="H13" s="195" t="s">
        <v>1161</v>
      </c>
      <c r="I13" s="196">
        <v>6078000</v>
      </c>
      <c r="J13" s="196">
        <v>1807580.2277999998</v>
      </c>
      <c r="K13" s="196">
        <f t="shared" si="3"/>
        <v>7885580.2277999995</v>
      </c>
      <c r="L13" s="199">
        <v>717600</v>
      </c>
      <c r="M13" s="199">
        <v>784325</v>
      </c>
      <c r="N13" s="199">
        <v>1501925</v>
      </c>
      <c r="O13" s="216">
        <v>717600</v>
      </c>
      <c r="P13" s="216"/>
      <c r="Q13" s="216">
        <f t="shared" si="4"/>
        <v>717600</v>
      </c>
      <c r="R13" s="217">
        <f>I13-Q13</f>
        <v>5360400</v>
      </c>
      <c r="S13" s="217">
        <f>J13</f>
        <v>1807580.2277999998</v>
      </c>
      <c r="T13" s="217">
        <f t="shared" si="5"/>
        <v>7885580.2277999995</v>
      </c>
      <c r="U13" s="227">
        <f t="shared" si="6"/>
        <v>717600</v>
      </c>
      <c r="V13" s="228">
        <f t="shared" si="7"/>
        <v>781340.20538964274</v>
      </c>
      <c r="W13" s="228">
        <f t="shared" si="8"/>
        <v>1498940.2053896426</v>
      </c>
      <c r="X13" s="231">
        <f>U13-L13</f>
        <v>0</v>
      </c>
      <c r="Y13" s="232">
        <f t="shared" si="9"/>
        <v>-2984.7946103572613</v>
      </c>
      <c r="Z13" s="232">
        <f>W13-N13</f>
        <v>-2984.7946103573777</v>
      </c>
      <c r="AA13" s="233">
        <f t="shared" si="10"/>
        <v>-3.805558423303173E-3</v>
      </c>
    </row>
    <row r="14" spans="1:27" s="218" customFormat="1">
      <c r="A14" s="191">
        <v>9</v>
      </c>
      <c r="B14" s="192">
        <v>8</v>
      </c>
      <c r="C14" s="193" t="s">
        <v>68</v>
      </c>
      <c r="D14" s="194">
        <v>11104</v>
      </c>
      <c r="E14" s="193" t="s">
        <v>77</v>
      </c>
      <c r="F14" s="191" t="s">
        <v>199</v>
      </c>
      <c r="G14" s="191">
        <v>2100200150</v>
      </c>
      <c r="H14" s="195" t="s">
        <v>1161</v>
      </c>
      <c r="I14" s="196">
        <v>7767600</v>
      </c>
      <c r="J14" s="196">
        <v>1744969.8903000001</v>
      </c>
      <c r="K14" s="196">
        <f t="shared" si="3"/>
        <v>9512569.8903000001</v>
      </c>
      <c r="L14" s="199">
        <v>896400</v>
      </c>
      <c r="M14" s="199">
        <v>842929</v>
      </c>
      <c r="N14" s="199">
        <v>1739329</v>
      </c>
      <c r="O14" s="216">
        <v>896400</v>
      </c>
      <c r="P14" s="216"/>
      <c r="Q14" s="216">
        <f t="shared" si="4"/>
        <v>896400</v>
      </c>
      <c r="R14" s="217">
        <f>I14-Q14</f>
        <v>6871200</v>
      </c>
      <c r="S14" s="217">
        <f>J14</f>
        <v>1744969.8903000001</v>
      </c>
      <c r="T14" s="217">
        <f t="shared" si="5"/>
        <v>9512569.8903000001</v>
      </c>
      <c r="U14" s="227">
        <f t="shared" si="6"/>
        <v>896400</v>
      </c>
      <c r="V14" s="228">
        <f t="shared" si="7"/>
        <v>839721.18444380339</v>
      </c>
      <c r="W14" s="228">
        <f t="shared" si="8"/>
        <v>1736121.1844438035</v>
      </c>
      <c r="X14" s="231">
        <f>U14-L14</f>
        <v>0</v>
      </c>
      <c r="Y14" s="232">
        <f t="shared" si="9"/>
        <v>-3207.8155561966123</v>
      </c>
      <c r="Z14" s="232">
        <f>W14-N14</f>
        <v>-3207.8155561964959</v>
      </c>
      <c r="AA14" s="233">
        <f t="shared" si="10"/>
        <v>-3.8055584233032823E-3</v>
      </c>
    </row>
    <row r="15" spans="1:27" s="218" customFormat="1">
      <c r="A15" s="191">
        <v>10</v>
      </c>
      <c r="B15" s="192">
        <v>8</v>
      </c>
      <c r="C15" s="193" t="s">
        <v>68</v>
      </c>
      <c r="D15" s="194">
        <v>11112</v>
      </c>
      <c r="E15" s="193" t="s">
        <v>78</v>
      </c>
      <c r="F15" s="191" t="s">
        <v>199</v>
      </c>
      <c r="G15" s="191">
        <v>2100200150</v>
      </c>
      <c r="H15" s="195" t="s">
        <v>1161</v>
      </c>
      <c r="I15" s="196">
        <v>7375200</v>
      </c>
      <c r="J15" s="196">
        <v>1803875.8995000001</v>
      </c>
      <c r="K15" s="196">
        <f t="shared" si="3"/>
        <v>9179075.8994999994</v>
      </c>
      <c r="L15" s="199">
        <v>1582800</v>
      </c>
      <c r="M15" s="199">
        <v>846999</v>
      </c>
      <c r="N15" s="199">
        <v>2429799</v>
      </c>
      <c r="O15" s="216">
        <v>1582800</v>
      </c>
      <c r="P15" s="216"/>
      <c r="Q15" s="216">
        <f t="shared" si="4"/>
        <v>1582800</v>
      </c>
      <c r="R15" s="217">
        <f>I15-Q15</f>
        <v>5792400</v>
      </c>
      <c r="S15" s="217">
        <f>J15</f>
        <v>1803875.8995000001</v>
      </c>
      <c r="T15" s="217">
        <f t="shared" si="5"/>
        <v>9179075.8994999994</v>
      </c>
      <c r="U15" s="227">
        <f t="shared" si="6"/>
        <v>1582800</v>
      </c>
      <c r="V15" s="228">
        <f t="shared" si="7"/>
        <v>843775.69582102052</v>
      </c>
      <c r="W15" s="228">
        <f t="shared" si="8"/>
        <v>2426575.6958210208</v>
      </c>
      <c r="X15" s="231">
        <f>U15-L15</f>
        <v>0</v>
      </c>
      <c r="Y15" s="232">
        <f t="shared" si="9"/>
        <v>-3223.3041789794806</v>
      </c>
      <c r="Z15" s="232">
        <f>W15-N15</f>
        <v>-3223.3041789792478</v>
      </c>
      <c r="AA15" s="233">
        <f t="shared" si="10"/>
        <v>-3.8055584233033105E-3</v>
      </c>
    </row>
    <row r="16" spans="1:27" s="218" customFormat="1">
      <c r="A16" s="191">
        <v>11</v>
      </c>
      <c r="B16" s="192">
        <v>8</v>
      </c>
      <c r="C16" s="193" t="s">
        <v>68</v>
      </c>
      <c r="D16" s="194">
        <v>11108</v>
      </c>
      <c r="E16" s="193" t="s">
        <v>79</v>
      </c>
      <c r="F16" s="191" t="s">
        <v>199</v>
      </c>
      <c r="G16" s="191">
        <v>2100200150</v>
      </c>
      <c r="H16" s="195" t="s">
        <v>1161</v>
      </c>
      <c r="I16" s="196">
        <v>9666000</v>
      </c>
      <c r="J16" s="196">
        <v>1931487.5769</v>
      </c>
      <c r="K16" s="196">
        <f t="shared" si="3"/>
        <v>11597487.5769</v>
      </c>
      <c r="L16" s="199">
        <v>1225200</v>
      </c>
      <c r="M16" s="199">
        <v>1131212</v>
      </c>
      <c r="N16" s="199">
        <v>2356412</v>
      </c>
      <c r="O16" s="216">
        <v>1225200</v>
      </c>
      <c r="P16" s="216"/>
      <c r="Q16" s="216">
        <f t="shared" si="4"/>
        <v>1225200</v>
      </c>
      <c r="R16" s="217">
        <f>I16-Q16</f>
        <v>8440800</v>
      </c>
      <c r="S16" s="217">
        <f>J16</f>
        <v>1931487.5769</v>
      </c>
      <c r="T16" s="217">
        <f t="shared" si="5"/>
        <v>11597487.5769</v>
      </c>
      <c r="U16" s="227">
        <f t="shared" si="6"/>
        <v>1225200</v>
      </c>
      <c r="V16" s="228">
        <f t="shared" si="7"/>
        <v>1126907.1066448584</v>
      </c>
      <c r="W16" s="228">
        <f t="shared" si="8"/>
        <v>2352107.1066448586</v>
      </c>
      <c r="X16" s="231">
        <f>U16-L16</f>
        <v>0</v>
      </c>
      <c r="Y16" s="232">
        <f t="shared" si="9"/>
        <v>-4304.8933551416267</v>
      </c>
      <c r="Z16" s="232">
        <f>W16-N16</f>
        <v>-4304.8933551413938</v>
      </c>
      <c r="AA16" s="233">
        <f t="shared" si="10"/>
        <v>-3.8055584233031708E-3</v>
      </c>
    </row>
    <row r="17" spans="1:27" s="218" customFormat="1">
      <c r="A17" s="191">
        <v>12</v>
      </c>
      <c r="B17" s="192">
        <v>8</v>
      </c>
      <c r="C17" s="193" t="s">
        <v>68</v>
      </c>
      <c r="D17" s="194">
        <v>40840</v>
      </c>
      <c r="E17" s="193" t="s">
        <v>80</v>
      </c>
      <c r="F17" s="191" t="s">
        <v>199</v>
      </c>
      <c r="G17" s="191">
        <v>2100200150</v>
      </c>
      <c r="H17" s="195" t="s">
        <v>1161</v>
      </c>
      <c r="I17" s="196">
        <v>4141200</v>
      </c>
      <c r="J17" s="196">
        <v>605743.46250000002</v>
      </c>
      <c r="K17" s="196">
        <f t="shared" si="3"/>
        <v>4746943.4625000004</v>
      </c>
      <c r="L17" s="199">
        <v>376800</v>
      </c>
      <c r="M17" s="199">
        <v>438362</v>
      </c>
      <c r="N17" s="199">
        <v>815162</v>
      </c>
      <c r="O17" s="216">
        <v>376800</v>
      </c>
      <c r="P17" s="216"/>
      <c r="Q17" s="216">
        <f t="shared" si="4"/>
        <v>376800</v>
      </c>
      <c r="R17" s="217">
        <f>I17-Q17</f>
        <v>3764400</v>
      </c>
      <c r="S17" s="217">
        <f>J17</f>
        <v>605743.46250000002</v>
      </c>
      <c r="T17" s="217">
        <f t="shared" si="5"/>
        <v>4746943.4625000004</v>
      </c>
      <c r="U17" s="227">
        <f t="shared" si="6"/>
        <v>376800</v>
      </c>
      <c r="V17" s="228">
        <f t="shared" si="7"/>
        <v>436693.78779844393</v>
      </c>
      <c r="W17" s="228">
        <f t="shared" si="8"/>
        <v>813493.78779844393</v>
      </c>
      <c r="X17" s="231">
        <f>U17-L17</f>
        <v>0</v>
      </c>
      <c r="Y17" s="232">
        <f t="shared" si="9"/>
        <v>-1668.2122015560744</v>
      </c>
      <c r="Z17" s="232">
        <f>W17-N17</f>
        <v>-1668.2122015560744</v>
      </c>
      <c r="AA17" s="233">
        <f t="shared" si="10"/>
        <v>-3.8055584233032845E-3</v>
      </c>
    </row>
    <row r="18" spans="1:27" s="218" customFormat="1">
      <c r="A18" s="191">
        <v>13</v>
      </c>
      <c r="B18" s="192">
        <v>8</v>
      </c>
      <c r="C18" s="193" t="s">
        <v>81</v>
      </c>
      <c r="D18" s="194">
        <v>11040</v>
      </c>
      <c r="E18" s="193" t="s">
        <v>82</v>
      </c>
      <c r="F18" s="191" t="s">
        <v>1159</v>
      </c>
      <c r="G18" s="191">
        <v>2100200265</v>
      </c>
      <c r="H18" s="195" t="s">
        <v>1162</v>
      </c>
      <c r="I18" s="196">
        <v>24854400</v>
      </c>
      <c r="J18" s="196">
        <v>13364940.250035001</v>
      </c>
      <c r="K18" s="196">
        <f t="shared" si="3"/>
        <v>38219340.250035003</v>
      </c>
      <c r="L18" s="199">
        <v>2541600</v>
      </c>
      <c r="M18" s="199">
        <v>2971366</v>
      </c>
      <c r="N18" s="199">
        <v>5512966</v>
      </c>
      <c r="O18" s="216">
        <v>2541600</v>
      </c>
      <c r="P18" s="216"/>
      <c r="Q18" s="216">
        <f t="shared" si="4"/>
        <v>2541600</v>
      </c>
      <c r="R18" s="217">
        <f>I18-Q18</f>
        <v>22312800</v>
      </c>
      <c r="S18" s="217">
        <f>J18</f>
        <v>13364940.250035001</v>
      </c>
      <c r="T18" s="217">
        <f t="shared" si="5"/>
        <v>38219340.250035003</v>
      </c>
      <c r="U18" s="227">
        <f t="shared" si="6"/>
        <v>2541600</v>
      </c>
      <c r="V18" s="228">
        <f t="shared" si="7"/>
        <v>2960058.2930899831</v>
      </c>
      <c r="W18" s="228">
        <f t="shared" si="8"/>
        <v>5501658.2930899831</v>
      </c>
      <c r="X18" s="231">
        <f>U18-L18</f>
        <v>0</v>
      </c>
      <c r="Y18" s="232">
        <f t="shared" si="9"/>
        <v>-11307.706910016946</v>
      </c>
      <c r="Z18" s="232">
        <f>W18-N18</f>
        <v>-11307.706910016946</v>
      </c>
      <c r="AA18" s="233">
        <f t="shared" si="10"/>
        <v>-3.8055584233032706E-3</v>
      </c>
    </row>
    <row r="19" spans="1:27" s="218" customFormat="1">
      <c r="A19" s="191">
        <v>14</v>
      </c>
      <c r="B19" s="192">
        <v>8</v>
      </c>
      <c r="C19" s="193" t="s">
        <v>81</v>
      </c>
      <c r="D19" s="194">
        <v>11046</v>
      </c>
      <c r="E19" s="193" t="s">
        <v>83</v>
      </c>
      <c r="F19" s="191" t="s">
        <v>199</v>
      </c>
      <c r="G19" s="191">
        <v>2100200264</v>
      </c>
      <c r="H19" s="195" t="s">
        <v>1163</v>
      </c>
      <c r="I19" s="196">
        <v>19567200</v>
      </c>
      <c r="J19" s="196">
        <v>3115519.2897000001</v>
      </c>
      <c r="K19" s="196">
        <f t="shared" si="3"/>
        <v>22682719.289700001</v>
      </c>
      <c r="L19" s="199">
        <v>2233200</v>
      </c>
      <c r="M19" s="199">
        <v>2268469</v>
      </c>
      <c r="N19" s="199">
        <v>4501669</v>
      </c>
      <c r="O19" s="216">
        <v>2233200</v>
      </c>
      <c r="P19" s="216"/>
      <c r="Q19" s="216">
        <f t="shared" si="4"/>
        <v>2233200</v>
      </c>
      <c r="R19" s="217">
        <f>I19-Q19</f>
        <v>17334000</v>
      </c>
      <c r="S19" s="217">
        <f>J19</f>
        <v>3115519.2897000001</v>
      </c>
      <c r="T19" s="217">
        <f t="shared" si="5"/>
        <v>22682719.289700001</v>
      </c>
      <c r="U19" s="227">
        <f t="shared" si="6"/>
        <v>2233200</v>
      </c>
      <c r="V19" s="228">
        <f t="shared" si="7"/>
        <v>2259836.2086890475</v>
      </c>
      <c r="W19" s="228">
        <f t="shared" si="8"/>
        <v>4493036.208689047</v>
      </c>
      <c r="X19" s="231">
        <f>U19-L19</f>
        <v>0</v>
      </c>
      <c r="Y19" s="232">
        <f t="shared" si="9"/>
        <v>-8632.7913109525107</v>
      </c>
      <c r="Z19" s="232">
        <f>W19-N19</f>
        <v>-8632.7913109529763</v>
      </c>
      <c r="AA19" s="233">
        <f t="shared" si="10"/>
        <v>-3.8055584233033426E-3</v>
      </c>
    </row>
    <row r="20" spans="1:27" s="218" customFormat="1">
      <c r="A20" s="191">
        <v>15</v>
      </c>
      <c r="B20" s="192">
        <v>8</v>
      </c>
      <c r="C20" s="193" t="s">
        <v>81</v>
      </c>
      <c r="D20" s="194">
        <v>11043</v>
      </c>
      <c r="E20" s="193" t="s">
        <v>84</v>
      </c>
      <c r="F20" s="191" t="s">
        <v>199</v>
      </c>
      <c r="G20" s="191">
        <v>2100200264</v>
      </c>
      <c r="H20" s="195" t="s">
        <v>1163</v>
      </c>
      <c r="I20" s="196">
        <v>9061200</v>
      </c>
      <c r="J20" s="196">
        <v>2212230.7611000002</v>
      </c>
      <c r="K20" s="196">
        <f t="shared" si="3"/>
        <v>11273430.7611</v>
      </c>
      <c r="L20" s="199">
        <v>1533600</v>
      </c>
      <c r="M20" s="199">
        <v>1089312</v>
      </c>
      <c r="N20" s="199">
        <v>2622912</v>
      </c>
      <c r="O20" s="216">
        <v>1533600</v>
      </c>
      <c r="P20" s="216"/>
      <c r="Q20" s="216">
        <f t="shared" si="4"/>
        <v>1533600</v>
      </c>
      <c r="R20" s="217">
        <f>I20-Q20</f>
        <v>7527600</v>
      </c>
      <c r="S20" s="217">
        <f>J20</f>
        <v>2212230.7611000002</v>
      </c>
      <c r="T20" s="217">
        <f t="shared" si="5"/>
        <v>11273430.7611</v>
      </c>
      <c r="U20" s="227">
        <f t="shared" si="6"/>
        <v>1533600</v>
      </c>
      <c r="V20" s="228">
        <f t="shared" si="7"/>
        <v>1085166.5595427947</v>
      </c>
      <c r="W20" s="228">
        <f t="shared" si="8"/>
        <v>2618766.5595427947</v>
      </c>
      <c r="X20" s="231">
        <f>U20-L20</f>
        <v>0</v>
      </c>
      <c r="Y20" s="232">
        <f t="shared" si="9"/>
        <v>-4145.4404572052881</v>
      </c>
      <c r="Z20" s="232">
        <f>W20-N20</f>
        <v>-4145.4404572052881</v>
      </c>
      <c r="AA20" s="233">
        <f t="shared" si="10"/>
        <v>-3.8055584233032298E-3</v>
      </c>
    </row>
    <row r="21" spans="1:27" s="218" customFormat="1">
      <c r="A21" s="191">
        <v>16</v>
      </c>
      <c r="B21" s="192">
        <v>8</v>
      </c>
      <c r="C21" s="193" t="s">
        <v>81</v>
      </c>
      <c r="D21" s="194">
        <v>11048</v>
      </c>
      <c r="E21" s="193" t="s">
        <v>85</v>
      </c>
      <c r="F21" s="191" t="s">
        <v>199</v>
      </c>
      <c r="G21" s="191">
        <v>2100200264</v>
      </c>
      <c r="H21" s="195" t="s">
        <v>1163</v>
      </c>
      <c r="I21" s="196">
        <v>7482000</v>
      </c>
      <c r="J21" s="196">
        <v>1690175.9859</v>
      </c>
      <c r="K21" s="196">
        <f t="shared" si="3"/>
        <v>9172175.9858999997</v>
      </c>
      <c r="L21" s="199">
        <v>848400</v>
      </c>
      <c r="M21" s="199">
        <v>1076148</v>
      </c>
      <c r="N21" s="199">
        <v>1924548</v>
      </c>
      <c r="O21" s="216">
        <v>848400</v>
      </c>
      <c r="P21" s="216"/>
      <c r="Q21" s="216">
        <f t="shared" si="4"/>
        <v>848400</v>
      </c>
      <c r="R21" s="217">
        <f>I21-Q21</f>
        <v>6633600</v>
      </c>
      <c r="S21" s="217">
        <f>J21</f>
        <v>1690175.9859</v>
      </c>
      <c r="T21" s="217">
        <f t="shared" si="5"/>
        <v>9172175.9858999997</v>
      </c>
      <c r="U21" s="227">
        <f t="shared" si="6"/>
        <v>848400</v>
      </c>
      <c r="V21" s="228">
        <f t="shared" si="7"/>
        <v>1072052.6559138792</v>
      </c>
      <c r="W21" s="228">
        <f t="shared" si="8"/>
        <v>1920452.6559138792</v>
      </c>
      <c r="X21" s="231">
        <f>U21-L21</f>
        <v>0</v>
      </c>
      <c r="Y21" s="232">
        <f t="shared" si="9"/>
        <v>-4095.3440861208364</v>
      </c>
      <c r="Z21" s="232">
        <f>W21-N21</f>
        <v>-4095.3440861208364</v>
      </c>
      <c r="AA21" s="233">
        <f t="shared" si="10"/>
        <v>-3.8055584233031483E-3</v>
      </c>
    </row>
    <row r="22" spans="1:27" s="218" customFormat="1">
      <c r="A22" s="191">
        <v>17</v>
      </c>
      <c r="B22" s="192">
        <v>8</v>
      </c>
      <c r="C22" s="193" t="s">
        <v>81</v>
      </c>
      <c r="D22" s="194">
        <v>11047</v>
      </c>
      <c r="E22" s="193" t="s">
        <v>86</v>
      </c>
      <c r="F22" s="191" t="s">
        <v>199</v>
      </c>
      <c r="G22" s="191">
        <v>2100200264</v>
      </c>
      <c r="H22" s="195" t="s">
        <v>1163</v>
      </c>
      <c r="I22" s="196">
        <v>5022000</v>
      </c>
      <c r="J22" s="196">
        <v>1848168.0011999998</v>
      </c>
      <c r="K22" s="196">
        <f t="shared" si="3"/>
        <v>6870168.0011999998</v>
      </c>
      <c r="L22" s="199">
        <v>741600</v>
      </c>
      <c r="M22" s="199">
        <v>792019</v>
      </c>
      <c r="N22" s="199">
        <v>1533619</v>
      </c>
      <c r="O22" s="216">
        <v>741600</v>
      </c>
      <c r="P22" s="216"/>
      <c r="Q22" s="216">
        <f t="shared" si="4"/>
        <v>741600</v>
      </c>
      <c r="R22" s="217">
        <f>I22-Q22</f>
        <v>4280400</v>
      </c>
      <c r="S22" s="217">
        <f>J22</f>
        <v>1848168.0011999998</v>
      </c>
      <c r="T22" s="217">
        <f t="shared" si="5"/>
        <v>6870168.0011999998</v>
      </c>
      <c r="U22" s="227">
        <f t="shared" si="6"/>
        <v>741600</v>
      </c>
      <c r="V22" s="228">
        <f t="shared" si="7"/>
        <v>789004.92542313377</v>
      </c>
      <c r="W22" s="228">
        <f t="shared" si="8"/>
        <v>1530604.9254231337</v>
      </c>
      <c r="X22" s="231">
        <f>U22-L22</f>
        <v>0</v>
      </c>
      <c r="Y22" s="232">
        <f t="shared" si="9"/>
        <v>-3014.0745768662309</v>
      </c>
      <c r="Z22" s="232">
        <f>W22-N22</f>
        <v>-3014.0745768663473</v>
      </c>
      <c r="AA22" s="233">
        <f t="shared" si="10"/>
        <v>-3.805558423303268E-3</v>
      </c>
    </row>
    <row r="23" spans="1:27" s="218" customFormat="1">
      <c r="A23" s="191">
        <v>18</v>
      </c>
      <c r="B23" s="192">
        <v>8</v>
      </c>
      <c r="C23" s="193" t="s">
        <v>81</v>
      </c>
      <c r="D23" s="194">
        <v>11041</v>
      </c>
      <c r="E23" s="193" t="s">
        <v>87</v>
      </c>
      <c r="F23" s="191" t="s">
        <v>199</v>
      </c>
      <c r="G23" s="191">
        <v>2100200264</v>
      </c>
      <c r="H23" s="195" t="s">
        <v>1163</v>
      </c>
      <c r="I23" s="196">
        <v>7143600</v>
      </c>
      <c r="J23" s="196">
        <v>1772137.656</v>
      </c>
      <c r="K23" s="196">
        <f t="shared" si="3"/>
        <v>8915737.6559999995</v>
      </c>
      <c r="L23" s="199">
        <v>1051200</v>
      </c>
      <c r="M23" s="199">
        <v>752834</v>
      </c>
      <c r="N23" s="199">
        <v>1804034</v>
      </c>
      <c r="O23" s="216">
        <v>1051200</v>
      </c>
      <c r="P23" s="216"/>
      <c r="Q23" s="216">
        <f t="shared" si="4"/>
        <v>1051200</v>
      </c>
      <c r="R23" s="217">
        <f>I23-Q23</f>
        <v>6092400</v>
      </c>
      <c r="S23" s="217">
        <f>J23</f>
        <v>1772137.656</v>
      </c>
      <c r="T23" s="217">
        <f t="shared" si="5"/>
        <v>8915737.6559999995</v>
      </c>
      <c r="U23" s="227">
        <f t="shared" si="6"/>
        <v>1051200</v>
      </c>
      <c r="V23" s="228">
        <f t="shared" si="7"/>
        <v>749969.04622995085</v>
      </c>
      <c r="W23" s="228">
        <f t="shared" si="8"/>
        <v>1801169.0462299509</v>
      </c>
      <c r="X23" s="231">
        <f>U23-L23</f>
        <v>0</v>
      </c>
      <c r="Y23" s="232">
        <f t="shared" si="9"/>
        <v>-2864.9537700491492</v>
      </c>
      <c r="Z23" s="232">
        <f>W23-N23</f>
        <v>-2864.9537700491492</v>
      </c>
      <c r="AA23" s="233">
        <f t="shared" si="10"/>
        <v>-3.8055584233033435E-3</v>
      </c>
    </row>
    <row r="24" spans="1:27" s="218" customFormat="1">
      <c r="A24" s="191">
        <v>19</v>
      </c>
      <c r="B24" s="192">
        <v>8</v>
      </c>
      <c r="C24" s="193" t="s">
        <v>81</v>
      </c>
      <c r="D24" s="194">
        <v>11049</v>
      </c>
      <c r="E24" s="193" t="s">
        <v>88</v>
      </c>
      <c r="F24" s="191" t="s">
        <v>199</v>
      </c>
      <c r="G24" s="191">
        <v>2100200264</v>
      </c>
      <c r="H24" s="195" t="s">
        <v>1163</v>
      </c>
      <c r="I24" s="196">
        <v>5682000</v>
      </c>
      <c r="J24" s="196">
        <v>1737964.2896999998</v>
      </c>
      <c r="K24" s="196">
        <f t="shared" si="3"/>
        <v>7419964.2896999996</v>
      </c>
      <c r="L24" s="199">
        <v>787200</v>
      </c>
      <c r="M24" s="199">
        <v>776687</v>
      </c>
      <c r="N24" s="199">
        <v>1563887</v>
      </c>
      <c r="O24" s="216">
        <v>787200</v>
      </c>
      <c r="P24" s="216"/>
      <c r="Q24" s="216">
        <f t="shared" si="4"/>
        <v>787200</v>
      </c>
      <c r="R24" s="217">
        <f>I24-Q24</f>
        <v>4894800</v>
      </c>
      <c r="S24" s="217">
        <f>J24</f>
        <v>1737964.2896999998</v>
      </c>
      <c r="T24" s="217">
        <f t="shared" si="5"/>
        <v>7419964.2896999996</v>
      </c>
      <c r="U24" s="227">
        <f t="shared" si="6"/>
        <v>787200</v>
      </c>
      <c r="V24" s="228">
        <f t="shared" si="7"/>
        <v>773731.27224487998</v>
      </c>
      <c r="W24" s="228">
        <f t="shared" si="8"/>
        <v>1560931.27224488</v>
      </c>
      <c r="X24" s="231">
        <f>U24-L24</f>
        <v>0</v>
      </c>
      <c r="Y24" s="232">
        <f t="shared" si="9"/>
        <v>-2955.7277551200241</v>
      </c>
      <c r="Z24" s="232">
        <f>W24-N24</f>
        <v>-2955.7277551200241</v>
      </c>
      <c r="AA24" s="233">
        <f t="shared" si="10"/>
        <v>-3.8055584233031119E-3</v>
      </c>
    </row>
    <row r="25" spans="1:27" s="218" customFormat="1">
      <c r="A25" s="191">
        <v>20</v>
      </c>
      <c r="B25" s="192">
        <v>8</v>
      </c>
      <c r="C25" s="193" t="s">
        <v>81</v>
      </c>
      <c r="D25" s="194">
        <v>11050</v>
      </c>
      <c r="E25" s="193" t="s">
        <v>89</v>
      </c>
      <c r="F25" s="191" t="s">
        <v>199</v>
      </c>
      <c r="G25" s="191">
        <v>2100200264</v>
      </c>
      <c r="H25" s="195" t="s">
        <v>1163</v>
      </c>
      <c r="I25" s="196">
        <v>5335200</v>
      </c>
      <c r="J25" s="196">
        <v>1093560.0629999998</v>
      </c>
      <c r="K25" s="196">
        <f t="shared" si="3"/>
        <v>6428760.0630000001</v>
      </c>
      <c r="L25" s="199">
        <v>418800</v>
      </c>
      <c r="M25" s="199">
        <v>618717</v>
      </c>
      <c r="N25" s="199">
        <v>1037517</v>
      </c>
      <c r="O25" s="216">
        <v>418800</v>
      </c>
      <c r="P25" s="216"/>
      <c r="Q25" s="216">
        <f t="shared" si="4"/>
        <v>418800</v>
      </c>
      <c r="R25" s="217">
        <f>I25-Q25</f>
        <v>4916400</v>
      </c>
      <c r="S25" s="217">
        <f>J25</f>
        <v>1093560.0629999998</v>
      </c>
      <c r="T25" s="217">
        <f t="shared" si="5"/>
        <v>6428760.0630000001</v>
      </c>
      <c r="U25" s="227">
        <f t="shared" si="6"/>
        <v>418800</v>
      </c>
      <c r="V25" s="228">
        <f t="shared" si="7"/>
        <v>616362.43630900921</v>
      </c>
      <c r="W25" s="228">
        <f t="shared" si="8"/>
        <v>1035162.4363090092</v>
      </c>
      <c r="X25" s="231">
        <f>U25-L25</f>
        <v>0</v>
      </c>
      <c r="Y25" s="232">
        <f t="shared" si="9"/>
        <v>-2354.5636909907917</v>
      </c>
      <c r="Z25" s="232">
        <f>W25-N25</f>
        <v>-2354.5636909907917</v>
      </c>
      <c r="AA25" s="233">
        <f t="shared" si="10"/>
        <v>-3.8055584233030477E-3</v>
      </c>
    </row>
    <row r="26" spans="1:27" s="218" customFormat="1">
      <c r="A26" s="191">
        <v>21</v>
      </c>
      <c r="B26" s="192">
        <v>8</v>
      </c>
      <c r="C26" s="193" t="s">
        <v>90</v>
      </c>
      <c r="D26" s="194">
        <v>10705</v>
      </c>
      <c r="E26" s="193" t="s">
        <v>91</v>
      </c>
      <c r="F26" s="191" t="s">
        <v>1159</v>
      </c>
      <c r="G26" s="191">
        <v>2100200139</v>
      </c>
      <c r="H26" s="195" t="s">
        <v>1164</v>
      </c>
      <c r="I26" s="196">
        <v>2528400</v>
      </c>
      <c r="J26" s="196">
        <v>44553777.599849999</v>
      </c>
      <c r="K26" s="196">
        <f t="shared" si="3"/>
        <v>47082177.599849999</v>
      </c>
      <c r="L26" s="199">
        <v>1992600</v>
      </c>
      <c r="M26" s="199">
        <v>6018048</v>
      </c>
      <c r="N26" s="199">
        <v>8010648</v>
      </c>
      <c r="O26" s="216">
        <v>1992600</v>
      </c>
      <c r="P26" s="216">
        <v>964800</v>
      </c>
      <c r="Q26" s="216">
        <f t="shared" si="4"/>
        <v>1027800</v>
      </c>
      <c r="R26" s="217">
        <f>I26-Q26</f>
        <v>1500600</v>
      </c>
      <c r="S26" s="217">
        <f>J26</f>
        <v>44553777.599849999</v>
      </c>
      <c r="T26" s="217">
        <f t="shared" si="5"/>
        <v>47082177.599849999</v>
      </c>
      <c r="U26" s="227">
        <f t="shared" si="6"/>
        <v>1027800</v>
      </c>
      <c r="V26" s="228">
        <f t="shared" si="7"/>
        <v>5995145.9667417565</v>
      </c>
      <c r="W26" s="228">
        <f t="shared" si="8"/>
        <v>7022945.9667417565</v>
      </c>
      <c r="X26" s="231">
        <v>0</v>
      </c>
      <c r="Y26" s="232">
        <f t="shared" si="9"/>
        <v>-22902.033258243464</v>
      </c>
      <c r="Z26" s="232">
        <f>W26-N26</f>
        <v>-987702.03325824346</v>
      </c>
      <c r="AA26" s="233">
        <f t="shared" si="10"/>
        <v>-3.805558423303281E-3</v>
      </c>
    </row>
    <row r="27" spans="1:27" s="218" customFormat="1">
      <c r="A27" s="191">
        <v>22</v>
      </c>
      <c r="B27" s="192">
        <v>8</v>
      </c>
      <c r="C27" s="193" t="s">
        <v>90</v>
      </c>
      <c r="D27" s="194">
        <v>11036</v>
      </c>
      <c r="E27" s="193" t="s">
        <v>92</v>
      </c>
      <c r="F27" s="191" t="s">
        <v>199</v>
      </c>
      <c r="G27" s="191">
        <v>2100200138</v>
      </c>
      <c r="H27" s="195" t="s">
        <v>1165</v>
      </c>
      <c r="I27" s="196">
        <v>17378400</v>
      </c>
      <c r="J27" s="196">
        <v>4380169.6301999995</v>
      </c>
      <c r="K27" s="196">
        <f t="shared" si="3"/>
        <v>21758569.630199999</v>
      </c>
      <c r="L27" s="199">
        <v>2563200</v>
      </c>
      <c r="M27" s="199">
        <v>2083168</v>
      </c>
      <c r="N27" s="199">
        <v>4646368</v>
      </c>
      <c r="O27" s="216">
        <v>2563200</v>
      </c>
      <c r="P27" s="216">
        <v>501600</v>
      </c>
      <c r="Q27" s="216">
        <f t="shared" si="4"/>
        <v>2061600</v>
      </c>
      <c r="R27" s="217">
        <f>I27-Q27</f>
        <v>15316800</v>
      </c>
      <c r="S27" s="217">
        <f>J27</f>
        <v>4380169.6301999995</v>
      </c>
      <c r="T27" s="217">
        <f t="shared" si="5"/>
        <v>21758569.630199999</v>
      </c>
      <c r="U27" s="227">
        <f t="shared" si="6"/>
        <v>2061600</v>
      </c>
      <c r="V27" s="228">
        <f t="shared" si="7"/>
        <v>2075240.3824704443</v>
      </c>
      <c r="W27" s="228">
        <f t="shared" si="8"/>
        <v>4136840.3824704443</v>
      </c>
      <c r="X27" s="231">
        <v>0</v>
      </c>
      <c r="Y27" s="232">
        <f t="shared" si="9"/>
        <v>-7927.6175295556895</v>
      </c>
      <c r="Z27" s="232">
        <f>W27-N27</f>
        <v>-509527.61752955569</v>
      </c>
      <c r="AA27" s="233">
        <f t="shared" si="10"/>
        <v>-3.8055584233032042E-3</v>
      </c>
    </row>
    <row r="28" spans="1:27" s="218" customFormat="1">
      <c r="A28" s="191">
        <v>23</v>
      </c>
      <c r="B28" s="192">
        <v>8</v>
      </c>
      <c r="C28" s="193" t="s">
        <v>90</v>
      </c>
      <c r="D28" s="194">
        <v>11447</v>
      </c>
      <c r="E28" s="193" t="s">
        <v>93</v>
      </c>
      <c r="F28" s="191" t="s">
        <v>199</v>
      </c>
      <c r="G28" s="191">
        <v>2100200138</v>
      </c>
      <c r="H28" s="195" t="s">
        <v>1165</v>
      </c>
      <c r="I28" s="196">
        <v>15255600</v>
      </c>
      <c r="J28" s="196">
        <v>2800651.1856000004</v>
      </c>
      <c r="K28" s="196">
        <f t="shared" si="3"/>
        <v>18056251.185600001</v>
      </c>
      <c r="L28" s="199">
        <v>1371600</v>
      </c>
      <c r="M28" s="199">
        <v>1760596</v>
      </c>
      <c r="N28" s="199">
        <v>3132196</v>
      </c>
      <c r="O28" s="216">
        <v>1371600</v>
      </c>
      <c r="P28" s="216">
        <v>80400</v>
      </c>
      <c r="Q28" s="216">
        <f t="shared" si="4"/>
        <v>1291200</v>
      </c>
      <c r="R28" s="217">
        <f>I28-Q28</f>
        <v>13964400</v>
      </c>
      <c r="S28" s="217">
        <f>J28</f>
        <v>2800651.1856000004</v>
      </c>
      <c r="T28" s="217">
        <f t="shared" si="5"/>
        <v>18056251.185600001</v>
      </c>
      <c r="U28" s="227">
        <f t="shared" si="6"/>
        <v>1291200</v>
      </c>
      <c r="V28" s="228">
        <f t="shared" si="7"/>
        <v>1753895.949062166</v>
      </c>
      <c r="W28" s="228">
        <f t="shared" si="8"/>
        <v>3045095.9490621658</v>
      </c>
      <c r="X28" s="231">
        <v>0</v>
      </c>
      <c r="Y28" s="232">
        <f t="shared" si="9"/>
        <v>-6700.050937833963</v>
      </c>
      <c r="Z28" s="232">
        <f>W28-N28</f>
        <v>-87100.050937834196</v>
      </c>
      <c r="AA28" s="233">
        <f t="shared" si="10"/>
        <v>-3.8055584233032242E-3</v>
      </c>
    </row>
    <row r="29" spans="1:27" s="218" customFormat="1">
      <c r="A29" s="191">
        <v>24</v>
      </c>
      <c r="B29" s="192">
        <v>8</v>
      </c>
      <c r="C29" s="193" t="s">
        <v>90</v>
      </c>
      <c r="D29" s="194">
        <v>11031</v>
      </c>
      <c r="E29" s="193" t="s">
        <v>94</v>
      </c>
      <c r="F29" s="191" t="s">
        <v>199</v>
      </c>
      <c r="G29" s="191">
        <v>2100200138</v>
      </c>
      <c r="H29" s="195" t="s">
        <v>1165</v>
      </c>
      <c r="I29" s="196">
        <v>10527600</v>
      </c>
      <c r="J29" s="196">
        <v>2346474.6632999997</v>
      </c>
      <c r="K29" s="196">
        <f t="shared" si="3"/>
        <v>12874074.6633</v>
      </c>
      <c r="L29" s="199">
        <v>1586400</v>
      </c>
      <c r="M29" s="199">
        <v>1319815</v>
      </c>
      <c r="N29" s="199">
        <v>2906215</v>
      </c>
      <c r="O29" s="219">
        <v>1586400</v>
      </c>
      <c r="P29" s="219">
        <v>417600</v>
      </c>
      <c r="Q29" s="216">
        <f t="shared" si="4"/>
        <v>1168800</v>
      </c>
      <c r="R29" s="217">
        <f>I29-Q29</f>
        <v>9358800</v>
      </c>
      <c r="S29" s="217">
        <f>J29</f>
        <v>2346474.6632999997</v>
      </c>
      <c r="T29" s="217">
        <f t="shared" si="5"/>
        <v>12874074.6633</v>
      </c>
      <c r="U29" s="227">
        <f t="shared" si="6"/>
        <v>1168800</v>
      </c>
      <c r="V29" s="228">
        <f t="shared" si="7"/>
        <v>1314792.3669095482</v>
      </c>
      <c r="W29" s="228">
        <f t="shared" si="8"/>
        <v>2483592.3669095482</v>
      </c>
      <c r="X29" s="231">
        <v>0</v>
      </c>
      <c r="Y29" s="232">
        <f t="shared" si="9"/>
        <v>-5022.6330904518254</v>
      </c>
      <c r="Z29" s="232">
        <f>W29-N29</f>
        <v>-422622.63309045183</v>
      </c>
      <c r="AA29" s="233">
        <f t="shared" si="10"/>
        <v>-3.8055584233031335E-3</v>
      </c>
    </row>
    <row r="30" spans="1:27" s="218" customFormat="1">
      <c r="A30" s="191">
        <v>25</v>
      </c>
      <c r="B30" s="192">
        <v>8</v>
      </c>
      <c r="C30" s="193" t="s">
        <v>90</v>
      </c>
      <c r="D30" s="194">
        <v>11035</v>
      </c>
      <c r="E30" s="193" t="s">
        <v>95</v>
      </c>
      <c r="F30" s="191" t="s">
        <v>199</v>
      </c>
      <c r="G30" s="191">
        <v>2100200138</v>
      </c>
      <c r="H30" s="195" t="s">
        <v>1165</v>
      </c>
      <c r="I30" s="196">
        <v>5200800</v>
      </c>
      <c r="J30" s="196">
        <v>1473072.3078000001</v>
      </c>
      <c r="K30" s="196">
        <f t="shared" si="3"/>
        <v>6673872.3078000005</v>
      </c>
      <c r="L30" s="199">
        <v>889200</v>
      </c>
      <c r="M30" s="199">
        <v>635786</v>
      </c>
      <c r="N30" s="199">
        <v>1524986</v>
      </c>
      <c r="O30" s="216">
        <v>889200</v>
      </c>
      <c r="P30" s="216">
        <v>272200</v>
      </c>
      <c r="Q30" s="216">
        <f t="shared" si="4"/>
        <v>617000</v>
      </c>
      <c r="R30" s="217">
        <f>I30-Q30</f>
        <v>4583800</v>
      </c>
      <c r="S30" s="217">
        <f>J30</f>
        <v>1473072.3078000001</v>
      </c>
      <c r="T30" s="217">
        <f t="shared" si="5"/>
        <v>6673872.3078000005</v>
      </c>
      <c r="U30" s="227">
        <f t="shared" si="6"/>
        <v>617000</v>
      </c>
      <c r="V30" s="228">
        <f t="shared" si="7"/>
        <v>633366.4792322818</v>
      </c>
      <c r="W30" s="228">
        <f t="shared" si="8"/>
        <v>1250366.4792322819</v>
      </c>
      <c r="X30" s="231">
        <v>0</v>
      </c>
      <c r="Y30" s="232">
        <f t="shared" si="9"/>
        <v>-2419.5207677182043</v>
      </c>
      <c r="Z30" s="232">
        <f>W30-N30</f>
        <v>-274619.52076771809</v>
      </c>
      <c r="AA30" s="233">
        <f t="shared" si="10"/>
        <v>-3.8055584233031309E-3</v>
      </c>
    </row>
    <row r="31" spans="1:27" s="218" customFormat="1">
      <c r="A31" s="191">
        <v>26</v>
      </c>
      <c r="B31" s="192">
        <v>8</v>
      </c>
      <c r="C31" s="193" t="s">
        <v>90</v>
      </c>
      <c r="D31" s="194">
        <v>11030</v>
      </c>
      <c r="E31" s="193" t="s">
        <v>96</v>
      </c>
      <c r="F31" s="191" t="s">
        <v>199</v>
      </c>
      <c r="G31" s="191">
        <v>2100200138</v>
      </c>
      <c r="H31" s="195" t="s">
        <v>1165</v>
      </c>
      <c r="I31" s="196">
        <v>5034000</v>
      </c>
      <c r="J31" s="196">
        <v>1344521.4486</v>
      </c>
      <c r="K31" s="196">
        <f t="shared" si="3"/>
        <v>6378521.4485999998</v>
      </c>
      <c r="L31" s="199">
        <v>580800</v>
      </c>
      <c r="M31" s="199">
        <v>629482</v>
      </c>
      <c r="N31" s="199">
        <v>1210282</v>
      </c>
      <c r="O31" s="216">
        <v>580800</v>
      </c>
      <c r="P31" s="216">
        <v>297600</v>
      </c>
      <c r="Q31" s="216">
        <f t="shared" si="4"/>
        <v>283200</v>
      </c>
      <c r="R31" s="217">
        <f>I31-Q31</f>
        <v>4750800</v>
      </c>
      <c r="S31" s="217">
        <f>J31</f>
        <v>1344521.4486</v>
      </c>
      <c r="T31" s="217">
        <f t="shared" si="5"/>
        <v>6378521.4485999998</v>
      </c>
      <c r="U31" s="227">
        <f t="shared" si="6"/>
        <v>283200</v>
      </c>
      <c r="V31" s="228">
        <f t="shared" si="7"/>
        <v>627086.46947258222</v>
      </c>
      <c r="W31" s="228">
        <f t="shared" si="8"/>
        <v>910286.46947258222</v>
      </c>
      <c r="X31" s="231">
        <v>0</v>
      </c>
      <c r="Y31" s="232">
        <f t="shared" si="9"/>
        <v>-2395.5305274177808</v>
      </c>
      <c r="Z31" s="232">
        <f>W31-N31</f>
        <v>-299995.53052741778</v>
      </c>
      <c r="AA31" s="233">
        <f t="shared" si="10"/>
        <v>-3.8055584233032571E-3</v>
      </c>
    </row>
    <row r="32" spans="1:27" s="218" customFormat="1">
      <c r="A32" s="191">
        <v>27</v>
      </c>
      <c r="B32" s="192">
        <v>8</v>
      </c>
      <c r="C32" s="193" t="s">
        <v>90</v>
      </c>
      <c r="D32" s="194">
        <v>11032</v>
      </c>
      <c r="E32" s="193" t="s">
        <v>97</v>
      </c>
      <c r="F32" s="191" t="s">
        <v>199</v>
      </c>
      <c r="G32" s="191">
        <v>2100200138</v>
      </c>
      <c r="H32" s="195" t="s">
        <v>1165</v>
      </c>
      <c r="I32" s="196">
        <v>9109200</v>
      </c>
      <c r="J32" s="196">
        <v>1769828.8491000002</v>
      </c>
      <c r="K32" s="196">
        <f t="shared" si="3"/>
        <v>10879028.849100001</v>
      </c>
      <c r="L32" s="199">
        <v>1408800</v>
      </c>
      <c r="M32" s="199">
        <v>1068418</v>
      </c>
      <c r="N32" s="199">
        <v>2477218</v>
      </c>
      <c r="O32" s="216">
        <v>1408800</v>
      </c>
      <c r="P32" s="216">
        <v>315600</v>
      </c>
      <c r="Q32" s="216">
        <f t="shared" si="4"/>
        <v>1093200</v>
      </c>
      <c r="R32" s="217">
        <f>I32-Q32</f>
        <v>8016000</v>
      </c>
      <c r="S32" s="217">
        <f>J32</f>
        <v>1769828.8491000002</v>
      </c>
      <c r="T32" s="217">
        <f t="shared" si="5"/>
        <v>10879028.849100001</v>
      </c>
      <c r="U32" s="227">
        <f t="shared" si="6"/>
        <v>1093200</v>
      </c>
      <c r="V32" s="228">
        <f t="shared" si="7"/>
        <v>1064352.0728804911</v>
      </c>
      <c r="W32" s="228">
        <f t="shared" si="8"/>
        <v>2157552.0728804911</v>
      </c>
      <c r="X32" s="231">
        <v>0</v>
      </c>
      <c r="Y32" s="232">
        <f t="shared" si="9"/>
        <v>-4065.9271195088513</v>
      </c>
      <c r="Z32" s="232">
        <f>W32-N32</f>
        <v>-319665.92711950885</v>
      </c>
      <c r="AA32" s="233">
        <f t="shared" si="10"/>
        <v>-3.8055584233032871E-3</v>
      </c>
    </row>
    <row r="33" spans="1:27" s="218" customFormat="1">
      <c r="A33" s="191">
        <v>28</v>
      </c>
      <c r="B33" s="192">
        <v>8</v>
      </c>
      <c r="C33" s="193" t="s">
        <v>90</v>
      </c>
      <c r="D33" s="194">
        <v>11039</v>
      </c>
      <c r="E33" s="193" t="s">
        <v>98</v>
      </c>
      <c r="F33" s="191" t="s">
        <v>199</v>
      </c>
      <c r="G33" s="191">
        <v>2100200138</v>
      </c>
      <c r="H33" s="195" t="s">
        <v>1165</v>
      </c>
      <c r="I33" s="196">
        <v>9506400</v>
      </c>
      <c r="J33" s="196">
        <v>1849951.5575999999</v>
      </c>
      <c r="K33" s="196">
        <f t="shared" si="3"/>
        <v>11356351.557599999</v>
      </c>
      <c r="L33" s="199">
        <v>1072800</v>
      </c>
      <c r="M33" s="199">
        <v>1151907</v>
      </c>
      <c r="N33" s="199">
        <v>2224707</v>
      </c>
      <c r="O33" s="216">
        <v>1072800</v>
      </c>
      <c r="P33" s="216">
        <v>362400</v>
      </c>
      <c r="Q33" s="216">
        <f t="shared" si="4"/>
        <v>710400</v>
      </c>
      <c r="R33" s="217">
        <f>I33-Q33</f>
        <v>8796000</v>
      </c>
      <c r="S33" s="217">
        <f>J33</f>
        <v>1849951.5575999999</v>
      </c>
      <c r="T33" s="217">
        <f t="shared" si="5"/>
        <v>11356351.557599999</v>
      </c>
      <c r="U33" s="227">
        <f t="shared" si="6"/>
        <v>710400</v>
      </c>
      <c r="V33" s="228">
        <f t="shared" si="7"/>
        <v>1147523.3506132881</v>
      </c>
      <c r="W33" s="228">
        <f t="shared" si="8"/>
        <v>1857923.3506132881</v>
      </c>
      <c r="X33" s="231">
        <v>0</v>
      </c>
      <c r="Y33" s="232">
        <f t="shared" si="9"/>
        <v>-4383.6493867118843</v>
      </c>
      <c r="Z33" s="232">
        <f>W33-N33</f>
        <v>-366783.64938671188</v>
      </c>
      <c r="AA33" s="233">
        <f t="shared" si="10"/>
        <v>-3.8055584233031695E-3</v>
      </c>
    </row>
    <row r="34" spans="1:27" s="218" customFormat="1">
      <c r="A34" s="191">
        <v>29</v>
      </c>
      <c r="B34" s="192">
        <v>8</v>
      </c>
      <c r="C34" s="193" t="s">
        <v>90</v>
      </c>
      <c r="D34" s="194">
        <v>11037</v>
      </c>
      <c r="E34" s="193" t="s">
        <v>99</v>
      </c>
      <c r="F34" s="191" t="s">
        <v>199</v>
      </c>
      <c r="G34" s="191">
        <v>2100200138</v>
      </c>
      <c r="H34" s="195" t="s">
        <v>1165</v>
      </c>
      <c r="I34" s="196">
        <v>5614800</v>
      </c>
      <c r="J34" s="196">
        <v>1481950.6640999999</v>
      </c>
      <c r="K34" s="196">
        <f t="shared" si="3"/>
        <v>7096750.6640999997</v>
      </c>
      <c r="L34" s="199">
        <v>712800</v>
      </c>
      <c r="M34" s="199">
        <v>638099</v>
      </c>
      <c r="N34" s="199">
        <v>1350899</v>
      </c>
      <c r="O34" s="216">
        <v>712800</v>
      </c>
      <c r="P34" s="216">
        <v>289200</v>
      </c>
      <c r="Q34" s="216">
        <f t="shared" si="4"/>
        <v>423600</v>
      </c>
      <c r="R34" s="217">
        <f>I34-Q34</f>
        <v>5191200</v>
      </c>
      <c r="S34" s="217">
        <f>J34</f>
        <v>1481950.6640999999</v>
      </c>
      <c r="T34" s="217">
        <f t="shared" si="5"/>
        <v>7096750.6640999997</v>
      </c>
      <c r="U34" s="227">
        <f t="shared" si="6"/>
        <v>423600</v>
      </c>
      <c r="V34" s="228">
        <f t="shared" si="7"/>
        <v>635670.67697564862</v>
      </c>
      <c r="W34" s="228">
        <f t="shared" si="8"/>
        <v>1059270.6769756486</v>
      </c>
      <c r="X34" s="231">
        <v>0</v>
      </c>
      <c r="Y34" s="232">
        <f t="shared" si="9"/>
        <v>-2428.3230243513826</v>
      </c>
      <c r="Z34" s="232">
        <f>W34-N34</f>
        <v>-291628.32302435138</v>
      </c>
      <c r="AA34" s="233">
        <f t="shared" si="10"/>
        <v>-3.8055584233032532E-3</v>
      </c>
    </row>
    <row r="35" spans="1:27" s="218" customFormat="1">
      <c r="A35" s="191">
        <v>30</v>
      </c>
      <c r="B35" s="192">
        <v>8</v>
      </c>
      <c r="C35" s="193" t="s">
        <v>90</v>
      </c>
      <c r="D35" s="194">
        <v>11034</v>
      </c>
      <c r="E35" s="193" t="s">
        <v>100</v>
      </c>
      <c r="F35" s="191" t="s">
        <v>199</v>
      </c>
      <c r="G35" s="191">
        <v>2100200138</v>
      </c>
      <c r="H35" s="195" t="s">
        <v>1165</v>
      </c>
      <c r="I35" s="196">
        <v>4802400</v>
      </c>
      <c r="J35" s="196">
        <v>1317846.7280999997</v>
      </c>
      <c r="K35" s="196">
        <f t="shared" si="3"/>
        <v>6120246.7280999999</v>
      </c>
      <c r="L35" s="199">
        <v>603600</v>
      </c>
      <c r="M35" s="199">
        <v>641885</v>
      </c>
      <c r="N35" s="199">
        <v>1245485</v>
      </c>
      <c r="O35" s="216">
        <v>603600</v>
      </c>
      <c r="P35" s="216">
        <v>183600</v>
      </c>
      <c r="Q35" s="216">
        <f t="shared" si="4"/>
        <v>420000</v>
      </c>
      <c r="R35" s="217">
        <f>I35-Q35</f>
        <v>4382400</v>
      </c>
      <c r="S35" s="217">
        <f>J35</f>
        <v>1317846.7280999997</v>
      </c>
      <c r="T35" s="217">
        <f t="shared" si="5"/>
        <v>6120246.7280999999</v>
      </c>
      <c r="U35" s="227">
        <f t="shared" si="6"/>
        <v>420000</v>
      </c>
      <c r="V35" s="228">
        <f t="shared" si="7"/>
        <v>639442.26913145802</v>
      </c>
      <c r="W35" s="228">
        <f t="shared" si="8"/>
        <v>1059442.2691314579</v>
      </c>
      <c r="X35" s="231">
        <v>0</v>
      </c>
      <c r="Y35" s="232">
        <f t="shared" si="9"/>
        <v>-2442.7308685419848</v>
      </c>
      <c r="Z35" s="232">
        <f>W35-N35</f>
        <v>-186042.7308685421</v>
      </c>
      <c r="AA35" s="233">
        <f t="shared" si="10"/>
        <v>-3.8055584233032159E-3</v>
      </c>
    </row>
    <row r="36" spans="1:27" s="218" customFormat="1">
      <c r="A36" s="191">
        <v>31</v>
      </c>
      <c r="B36" s="192">
        <v>8</v>
      </c>
      <c r="C36" s="193" t="s">
        <v>90</v>
      </c>
      <c r="D36" s="194">
        <v>11038</v>
      </c>
      <c r="E36" s="193" t="s">
        <v>101</v>
      </c>
      <c r="F36" s="191" t="s">
        <v>199</v>
      </c>
      <c r="G36" s="191">
        <v>2100200138</v>
      </c>
      <c r="H36" s="195" t="s">
        <v>1165</v>
      </c>
      <c r="I36" s="196">
        <v>6309600</v>
      </c>
      <c r="J36" s="196">
        <v>1488127.5095999998</v>
      </c>
      <c r="K36" s="196">
        <f t="shared" si="3"/>
        <v>7797727.5095999995</v>
      </c>
      <c r="L36" s="199">
        <v>644400</v>
      </c>
      <c r="M36" s="199">
        <v>884684</v>
      </c>
      <c r="N36" s="199">
        <v>1529084</v>
      </c>
      <c r="O36" s="216">
        <v>644400</v>
      </c>
      <c r="P36" s="216">
        <v>233400</v>
      </c>
      <c r="Q36" s="216">
        <f t="shared" si="4"/>
        <v>411000</v>
      </c>
      <c r="R36" s="217">
        <f>I36-Q36</f>
        <v>5898600</v>
      </c>
      <c r="S36" s="217">
        <f>J36</f>
        <v>1488127.5095999998</v>
      </c>
      <c r="T36" s="217">
        <f t="shared" si="5"/>
        <v>7797727.5095999995</v>
      </c>
      <c r="U36" s="227">
        <f t="shared" si="6"/>
        <v>411000</v>
      </c>
      <c r="V36" s="228">
        <f t="shared" si="7"/>
        <v>881317.28335183836</v>
      </c>
      <c r="W36" s="228">
        <f t="shared" si="8"/>
        <v>1292317.2833518384</v>
      </c>
      <c r="X36" s="231">
        <v>0</v>
      </c>
      <c r="Y36" s="232">
        <f t="shared" si="9"/>
        <v>-3366.7166481616441</v>
      </c>
      <c r="Z36" s="232">
        <f>W36-N36</f>
        <v>-236766.71664816164</v>
      </c>
      <c r="AA36" s="233">
        <f t="shared" si="10"/>
        <v>-3.8055584233032858E-3</v>
      </c>
    </row>
    <row r="37" spans="1:27" s="218" customFormat="1">
      <c r="A37" s="191">
        <v>32</v>
      </c>
      <c r="B37" s="192">
        <v>8</v>
      </c>
      <c r="C37" s="193" t="s">
        <v>90</v>
      </c>
      <c r="D37" s="194">
        <v>28861</v>
      </c>
      <c r="E37" s="193" t="s">
        <v>102</v>
      </c>
      <c r="F37" s="191" t="s">
        <v>199</v>
      </c>
      <c r="G37" s="191">
        <v>2100200138</v>
      </c>
      <c r="H37" s="195" t="s">
        <v>1165</v>
      </c>
      <c r="I37" s="196">
        <v>4934400</v>
      </c>
      <c r="J37" s="196">
        <v>1036339.3554</v>
      </c>
      <c r="K37" s="196">
        <f t="shared" si="3"/>
        <v>5970739.3553999998</v>
      </c>
      <c r="L37" s="199">
        <v>801600</v>
      </c>
      <c r="M37" s="199">
        <v>472600</v>
      </c>
      <c r="N37" s="199">
        <v>1274200</v>
      </c>
      <c r="O37" s="216">
        <v>801600</v>
      </c>
      <c r="P37" s="216"/>
      <c r="Q37" s="216">
        <f t="shared" si="4"/>
        <v>801600</v>
      </c>
      <c r="R37" s="217">
        <f>I37-Q37</f>
        <v>4132800</v>
      </c>
      <c r="S37" s="217">
        <f>J37</f>
        <v>1036339.3554</v>
      </c>
      <c r="T37" s="217">
        <f t="shared" si="5"/>
        <v>5970739.3553999998</v>
      </c>
      <c r="U37" s="227">
        <f t="shared" si="6"/>
        <v>801600</v>
      </c>
      <c r="V37" s="228">
        <f t="shared" si="7"/>
        <v>470801.49308914691</v>
      </c>
      <c r="W37" s="228">
        <f t="shared" si="8"/>
        <v>1272401.4930891469</v>
      </c>
      <c r="X37" s="231">
        <v>0</v>
      </c>
      <c r="Y37" s="232">
        <f t="shared" si="9"/>
        <v>-1798.5069108530879</v>
      </c>
      <c r="Z37" s="232">
        <f>W37-N37</f>
        <v>-1798.5069108530879</v>
      </c>
      <c r="AA37" s="233">
        <f t="shared" si="10"/>
        <v>-3.8055584233031908E-3</v>
      </c>
    </row>
    <row r="38" spans="1:27" s="218" customFormat="1">
      <c r="A38" s="191">
        <v>33</v>
      </c>
      <c r="B38" s="192">
        <v>8</v>
      </c>
      <c r="C38" s="193" t="s">
        <v>90</v>
      </c>
      <c r="D38" s="194">
        <v>14133</v>
      </c>
      <c r="E38" s="193" t="s">
        <v>103</v>
      </c>
      <c r="F38" s="191" t="s">
        <v>199</v>
      </c>
      <c r="G38" s="191">
        <v>2100200138</v>
      </c>
      <c r="H38" s="195" t="s">
        <v>1165</v>
      </c>
      <c r="I38" s="196">
        <v>6129600</v>
      </c>
      <c r="J38" s="196">
        <v>1477156.2989999999</v>
      </c>
      <c r="K38" s="196">
        <f t="shared" si="3"/>
        <v>7606756.2989999996</v>
      </c>
      <c r="L38" s="199">
        <v>883200</v>
      </c>
      <c r="M38" s="199">
        <v>694429</v>
      </c>
      <c r="N38" s="199">
        <v>1577629</v>
      </c>
      <c r="O38" s="216">
        <v>883200</v>
      </c>
      <c r="P38" s="216">
        <v>302400</v>
      </c>
      <c r="Q38" s="216">
        <f t="shared" si="4"/>
        <v>580800</v>
      </c>
      <c r="R38" s="217">
        <f>I38-Q38</f>
        <v>5548800</v>
      </c>
      <c r="S38" s="217">
        <f>J38</f>
        <v>1477156.2989999999</v>
      </c>
      <c r="T38" s="217">
        <f t="shared" si="5"/>
        <v>7606756.2989999996</v>
      </c>
      <c r="U38" s="227">
        <f t="shared" si="6"/>
        <v>580800</v>
      </c>
      <c r="V38" s="228">
        <f t="shared" si="7"/>
        <v>691786.30986966402</v>
      </c>
      <c r="W38" s="228">
        <f t="shared" si="8"/>
        <v>1272586.309869664</v>
      </c>
      <c r="X38" s="231">
        <v>0</v>
      </c>
      <c r="Y38" s="232">
        <f t="shared" si="9"/>
        <v>-2642.6901303359773</v>
      </c>
      <c r="Z38" s="232">
        <f>W38-N38</f>
        <v>-305042.69013033598</v>
      </c>
      <c r="AA38" s="233">
        <f t="shared" si="10"/>
        <v>-3.8055584233031418E-3</v>
      </c>
    </row>
    <row r="39" spans="1:27" s="218" customFormat="1">
      <c r="A39" s="191">
        <v>34</v>
      </c>
      <c r="B39" s="192">
        <v>8</v>
      </c>
      <c r="C39" s="193" t="s">
        <v>90</v>
      </c>
      <c r="D39" s="194">
        <v>11033</v>
      </c>
      <c r="E39" s="193" t="s">
        <v>104</v>
      </c>
      <c r="F39" s="191" t="s">
        <v>199</v>
      </c>
      <c r="G39" s="191">
        <v>2100200138</v>
      </c>
      <c r="H39" s="195" t="s">
        <v>1165</v>
      </c>
      <c r="I39" s="196">
        <v>4778400</v>
      </c>
      <c r="J39" s="196">
        <v>1068900.8469</v>
      </c>
      <c r="K39" s="196">
        <f t="shared" si="3"/>
        <v>5847300.8469000002</v>
      </c>
      <c r="L39" s="199">
        <v>669600</v>
      </c>
      <c r="M39" s="199">
        <v>656011</v>
      </c>
      <c r="N39" s="199">
        <v>1325611</v>
      </c>
      <c r="O39" s="216">
        <v>669600</v>
      </c>
      <c r="P39" s="216"/>
      <c r="Q39" s="216">
        <f t="shared" si="4"/>
        <v>669600</v>
      </c>
      <c r="R39" s="217">
        <f>I39-Q39</f>
        <v>4108800</v>
      </c>
      <c r="S39" s="217">
        <f>J39</f>
        <v>1068900.8469</v>
      </c>
      <c r="T39" s="217">
        <f t="shared" si="5"/>
        <v>5847300.8469000002</v>
      </c>
      <c r="U39" s="227">
        <f t="shared" si="6"/>
        <v>669600</v>
      </c>
      <c r="V39" s="228">
        <f t="shared" si="7"/>
        <v>653514.51181317051</v>
      </c>
      <c r="W39" s="228">
        <f t="shared" si="8"/>
        <v>1323114.5118131705</v>
      </c>
      <c r="X39" s="231">
        <v>0</v>
      </c>
      <c r="Y39" s="232">
        <f t="shared" si="9"/>
        <v>-2496.4881868294906</v>
      </c>
      <c r="Z39" s="232">
        <f>W39-N39</f>
        <v>-2496.4881868294906</v>
      </c>
      <c r="AA39" s="233">
        <f t="shared" si="10"/>
        <v>-3.805558423303101E-3</v>
      </c>
    </row>
    <row r="40" spans="1:27" s="218" customFormat="1">
      <c r="A40" s="191">
        <v>35</v>
      </c>
      <c r="B40" s="192">
        <v>8</v>
      </c>
      <c r="C40" s="193" t="s">
        <v>105</v>
      </c>
      <c r="D40" s="194">
        <v>10710</v>
      </c>
      <c r="E40" s="193" t="s">
        <v>106</v>
      </c>
      <c r="F40" s="191" t="s">
        <v>1158</v>
      </c>
      <c r="G40" s="191">
        <v>2100200149</v>
      </c>
      <c r="H40" s="195" t="s">
        <v>1166</v>
      </c>
      <c r="I40" s="196">
        <v>0</v>
      </c>
      <c r="J40" s="196">
        <v>90891547.166970029</v>
      </c>
      <c r="K40" s="196">
        <f t="shared" si="3"/>
        <v>90891547.166970029</v>
      </c>
      <c r="L40" s="199">
        <v>0</v>
      </c>
      <c r="M40" s="199">
        <v>7971087</v>
      </c>
      <c r="N40" s="199">
        <v>7971087</v>
      </c>
      <c r="O40" s="216">
        <v>0</v>
      </c>
      <c r="P40" s="216"/>
      <c r="Q40" s="216">
        <f t="shared" si="4"/>
        <v>0</v>
      </c>
      <c r="R40" s="217">
        <f>I40-Q40</f>
        <v>0</v>
      </c>
      <c r="S40" s="217">
        <f>J40</f>
        <v>90891547.166970029</v>
      </c>
      <c r="T40" s="217">
        <f t="shared" si="5"/>
        <v>90891547.166970029</v>
      </c>
      <c r="U40" s="227">
        <f t="shared" si="6"/>
        <v>0</v>
      </c>
      <c r="V40" s="228">
        <f t="shared" si="7"/>
        <v>7940752.5627242671</v>
      </c>
      <c r="W40" s="228">
        <f t="shared" si="8"/>
        <v>7940752.5627242671</v>
      </c>
      <c r="X40" s="231">
        <v>0</v>
      </c>
      <c r="Y40" s="232">
        <f t="shared" si="9"/>
        <v>-30334.437275732867</v>
      </c>
      <c r="Z40" s="232">
        <f>W40-N40</f>
        <v>-30334.437275732867</v>
      </c>
      <c r="AA40" s="233">
        <f t="shared" si="10"/>
        <v>-3.8055584233032294E-3</v>
      </c>
    </row>
    <row r="41" spans="1:27" s="218" customFormat="1">
      <c r="A41" s="191">
        <v>36</v>
      </c>
      <c r="B41" s="192">
        <v>8</v>
      </c>
      <c r="C41" s="193" t="s">
        <v>105</v>
      </c>
      <c r="D41" s="194">
        <v>11095</v>
      </c>
      <c r="E41" s="193" t="s">
        <v>107</v>
      </c>
      <c r="F41" s="191" t="s">
        <v>1159</v>
      </c>
      <c r="G41" s="191">
        <v>2100201104</v>
      </c>
      <c r="H41" s="195" t="s">
        <v>1167</v>
      </c>
      <c r="I41" s="196">
        <v>19935600</v>
      </c>
      <c r="J41" s="196">
        <v>9759817.205325</v>
      </c>
      <c r="K41" s="196">
        <f t="shared" si="3"/>
        <v>29695417.205325</v>
      </c>
      <c r="L41" s="199">
        <v>1737600</v>
      </c>
      <c r="M41" s="199">
        <v>2647943</v>
      </c>
      <c r="N41" s="199">
        <v>4385543</v>
      </c>
      <c r="O41" s="216">
        <v>1737600</v>
      </c>
      <c r="P41" s="216"/>
      <c r="Q41" s="216">
        <f t="shared" si="4"/>
        <v>1737600</v>
      </c>
      <c r="R41" s="217">
        <f>I41-Q41</f>
        <v>18198000</v>
      </c>
      <c r="S41" s="217">
        <f>J41</f>
        <v>9759817.205325</v>
      </c>
      <c r="T41" s="217">
        <f t="shared" si="5"/>
        <v>29695417.205325</v>
      </c>
      <c r="U41" s="227">
        <f t="shared" si="6"/>
        <v>1737600</v>
      </c>
      <c r="V41" s="228">
        <f t="shared" si="7"/>
        <v>2637866.0982119231</v>
      </c>
      <c r="W41" s="228">
        <f t="shared" si="8"/>
        <v>4375466.0982119236</v>
      </c>
      <c r="X41" s="231">
        <v>0</v>
      </c>
      <c r="Y41" s="232">
        <f t="shared" si="9"/>
        <v>-10076.901788076852</v>
      </c>
      <c r="Z41" s="232">
        <f>W41-N41</f>
        <v>-10076.901788076386</v>
      </c>
      <c r="AA41" s="233">
        <f t="shared" si="10"/>
        <v>-3.8055584233032402E-3</v>
      </c>
    </row>
    <row r="42" spans="1:27" s="218" customFormat="1">
      <c r="A42" s="191">
        <v>37</v>
      </c>
      <c r="B42" s="192">
        <v>8</v>
      </c>
      <c r="C42" s="193" t="s">
        <v>105</v>
      </c>
      <c r="D42" s="194">
        <v>11450</v>
      </c>
      <c r="E42" s="197" t="s">
        <v>108</v>
      </c>
      <c r="F42" s="191" t="s">
        <v>1159</v>
      </c>
      <c r="G42" s="191">
        <v>2100201092</v>
      </c>
      <c r="H42" s="195" t="s">
        <v>1168</v>
      </c>
      <c r="I42" s="196">
        <v>22022400</v>
      </c>
      <c r="J42" s="196">
        <v>15035439.379455002</v>
      </c>
      <c r="K42" s="196">
        <f t="shared" si="3"/>
        <v>37057839.379455</v>
      </c>
      <c r="L42" s="199">
        <v>1552800</v>
      </c>
      <c r="M42" s="199">
        <v>3303406</v>
      </c>
      <c r="N42" s="199">
        <v>4856206</v>
      </c>
      <c r="O42" s="216">
        <v>1552800</v>
      </c>
      <c r="P42" s="216"/>
      <c r="Q42" s="216">
        <f t="shared" si="4"/>
        <v>1552800</v>
      </c>
      <c r="R42" s="217">
        <f>I42-Q42</f>
        <v>20469600</v>
      </c>
      <c r="S42" s="217">
        <f>J42</f>
        <v>15035439.379455002</v>
      </c>
      <c r="T42" s="217">
        <f t="shared" si="5"/>
        <v>37057839.379455</v>
      </c>
      <c r="U42" s="227">
        <f t="shared" si="6"/>
        <v>1552800</v>
      </c>
      <c r="V42" s="228">
        <f t="shared" si="7"/>
        <v>3290834.6954711094</v>
      </c>
      <c r="W42" s="228">
        <f t="shared" si="8"/>
        <v>4843634.6954711098</v>
      </c>
      <c r="X42" s="231">
        <v>0</v>
      </c>
      <c r="Y42" s="232">
        <f t="shared" si="9"/>
        <v>-12571.304528890643</v>
      </c>
      <c r="Z42" s="232">
        <f>W42-N42</f>
        <v>-12571.304528890178</v>
      </c>
      <c r="AA42" s="233">
        <f t="shared" si="10"/>
        <v>-3.8055584233032944E-3</v>
      </c>
    </row>
    <row r="43" spans="1:27" s="218" customFormat="1">
      <c r="A43" s="191">
        <v>38</v>
      </c>
      <c r="B43" s="192">
        <v>8</v>
      </c>
      <c r="C43" s="193" t="s">
        <v>105</v>
      </c>
      <c r="D43" s="194">
        <v>11097</v>
      </c>
      <c r="E43" s="193" t="s">
        <v>109</v>
      </c>
      <c r="F43" s="191" t="s">
        <v>199</v>
      </c>
      <c r="G43" s="191">
        <v>2100200148</v>
      </c>
      <c r="H43" s="195" t="s">
        <v>1169</v>
      </c>
      <c r="I43" s="196">
        <v>11566800</v>
      </c>
      <c r="J43" s="196">
        <v>2759389.8800999997</v>
      </c>
      <c r="K43" s="196">
        <f t="shared" si="3"/>
        <v>14326189.880100001</v>
      </c>
      <c r="L43" s="199">
        <v>0</v>
      </c>
      <c r="M43" s="199">
        <v>1436969</v>
      </c>
      <c r="N43" s="199">
        <v>1436969</v>
      </c>
      <c r="O43" s="216">
        <v>0</v>
      </c>
      <c r="P43" s="216"/>
      <c r="Q43" s="216">
        <f t="shared" si="4"/>
        <v>0</v>
      </c>
      <c r="R43" s="217">
        <f>I43-Q43</f>
        <v>11566800</v>
      </c>
      <c r="S43" s="217">
        <f>J43</f>
        <v>2759389.8800999997</v>
      </c>
      <c r="T43" s="217">
        <f t="shared" si="5"/>
        <v>14326189.880100001</v>
      </c>
      <c r="U43" s="227">
        <f t="shared" si="6"/>
        <v>0</v>
      </c>
      <c r="V43" s="228">
        <f t="shared" si="7"/>
        <v>1431500.5305180245</v>
      </c>
      <c r="W43" s="228">
        <f t="shared" si="8"/>
        <v>1431500.5305180245</v>
      </c>
      <c r="X43" s="231">
        <v>0</v>
      </c>
      <c r="Y43" s="232">
        <f t="shared" si="9"/>
        <v>-5468.4694819755387</v>
      </c>
      <c r="Z43" s="232">
        <f>W43-N43</f>
        <v>-5468.4694819755387</v>
      </c>
      <c r="AA43" s="233">
        <f t="shared" si="10"/>
        <v>-3.8055584233031739E-3</v>
      </c>
    </row>
    <row r="44" spans="1:27" s="218" customFormat="1">
      <c r="A44" s="191">
        <v>39</v>
      </c>
      <c r="B44" s="192">
        <v>8</v>
      </c>
      <c r="C44" s="193" t="s">
        <v>105</v>
      </c>
      <c r="D44" s="194">
        <v>11092</v>
      </c>
      <c r="E44" s="193" t="s">
        <v>110</v>
      </c>
      <c r="F44" s="191" t="s">
        <v>199</v>
      </c>
      <c r="G44" s="191">
        <v>2100200148</v>
      </c>
      <c r="H44" s="195" t="s">
        <v>1169</v>
      </c>
      <c r="I44" s="196">
        <v>14906400</v>
      </c>
      <c r="J44" s="196">
        <v>3126963.5549999997</v>
      </c>
      <c r="K44" s="196">
        <f t="shared" si="3"/>
        <v>18033363.555</v>
      </c>
      <c r="L44" s="199">
        <v>1419600</v>
      </c>
      <c r="M44" s="199">
        <v>1662853</v>
      </c>
      <c r="N44" s="199">
        <v>3082453</v>
      </c>
      <c r="O44" s="216">
        <v>1419600</v>
      </c>
      <c r="P44" s="216"/>
      <c r="Q44" s="216">
        <f t="shared" si="4"/>
        <v>1419600</v>
      </c>
      <c r="R44" s="217">
        <f>I44-Q44</f>
        <v>13486800</v>
      </c>
      <c r="S44" s="217">
        <f>J44</f>
        <v>3126963.5549999997</v>
      </c>
      <c r="T44" s="217">
        <f t="shared" si="5"/>
        <v>18033363.555</v>
      </c>
      <c r="U44" s="227">
        <f t="shared" si="6"/>
        <v>1419600</v>
      </c>
      <c r="V44" s="228">
        <f t="shared" si="7"/>
        <v>1656524.915759135</v>
      </c>
      <c r="W44" s="228">
        <f t="shared" si="8"/>
        <v>3076124.915759135</v>
      </c>
      <c r="X44" s="231">
        <v>0</v>
      </c>
      <c r="Y44" s="232">
        <f t="shared" si="9"/>
        <v>-6328.0842408649623</v>
      </c>
      <c r="Z44" s="232">
        <f>W44-N44</f>
        <v>-6328.0842408649623</v>
      </c>
      <c r="AA44" s="233">
        <f t="shared" si="10"/>
        <v>-3.80555842330318E-3</v>
      </c>
    </row>
    <row r="45" spans="1:27" s="218" customFormat="1">
      <c r="A45" s="191">
        <v>40</v>
      </c>
      <c r="B45" s="192">
        <v>8</v>
      </c>
      <c r="C45" s="193" t="s">
        <v>105</v>
      </c>
      <c r="D45" s="194">
        <v>11098</v>
      </c>
      <c r="E45" s="193" t="s">
        <v>111</v>
      </c>
      <c r="F45" s="191" t="s">
        <v>199</v>
      </c>
      <c r="G45" s="191">
        <v>2100200148</v>
      </c>
      <c r="H45" s="195" t="s">
        <v>1169</v>
      </c>
      <c r="I45" s="196">
        <v>12313200</v>
      </c>
      <c r="J45" s="196">
        <v>3109675.4649000005</v>
      </c>
      <c r="K45" s="196">
        <f t="shared" si="3"/>
        <v>15422875.4649</v>
      </c>
      <c r="L45" s="199">
        <v>879600</v>
      </c>
      <c r="M45" s="199">
        <v>1699068</v>
      </c>
      <c r="N45" s="199">
        <v>2578668</v>
      </c>
      <c r="O45" s="220">
        <v>879600</v>
      </c>
      <c r="P45" s="220">
        <v>879600</v>
      </c>
      <c r="Q45" s="220">
        <v>0</v>
      </c>
      <c r="R45" s="217">
        <f>I45-Q45</f>
        <v>12313200</v>
      </c>
      <c r="S45" s="217">
        <f>J45</f>
        <v>3109675.4649000005</v>
      </c>
      <c r="T45" s="217">
        <f t="shared" si="5"/>
        <v>15422875.4649</v>
      </c>
      <c r="U45" s="227">
        <f t="shared" si="6"/>
        <v>0</v>
      </c>
      <c r="V45" s="228">
        <f t="shared" si="7"/>
        <v>1692602.097460835</v>
      </c>
      <c r="W45" s="228">
        <f t="shared" si="8"/>
        <v>1692602.097460835</v>
      </c>
      <c r="X45" s="231">
        <v>0</v>
      </c>
      <c r="Y45" s="232">
        <f t="shared" si="9"/>
        <v>-6465.902539164992</v>
      </c>
      <c r="Z45" s="232">
        <f>W45-N45</f>
        <v>-886065.90253916499</v>
      </c>
      <c r="AA45" s="233">
        <f t="shared" si="10"/>
        <v>-3.8055584233032415E-3</v>
      </c>
    </row>
    <row r="46" spans="1:27" s="218" customFormat="1">
      <c r="A46" s="191">
        <v>41</v>
      </c>
      <c r="B46" s="192">
        <v>8</v>
      </c>
      <c r="C46" s="193" t="s">
        <v>105</v>
      </c>
      <c r="D46" s="194">
        <v>11090</v>
      </c>
      <c r="E46" s="193" t="s">
        <v>112</v>
      </c>
      <c r="F46" s="191" t="s">
        <v>199</v>
      </c>
      <c r="G46" s="191">
        <v>2100200148</v>
      </c>
      <c r="H46" s="195" t="s">
        <v>1169</v>
      </c>
      <c r="I46" s="196">
        <v>5788800</v>
      </c>
      <c r="J46" s="196">
        <v>1448925.3272999998</v>
      </c>
      <c r="K46" s="196">
        <f t="shared" si="3"/>
        <v>7237725.3273</v>
      </c>
      <c r="L46" s="199">
        <v>0</v>
      </c>
      <c r="M46" s="199">
        <v>795871</v>
      </c>
      <c r="N46" s="199">
        <v>795871</v>
      </c>
      <c r="O46" s="216">
        <v>0</v>
      </c>
      <c r="P46" s="216"/>
      <c r="Q46" s="216">
        <f t="shared" si="4"/>
        <v>0</v>
      </c>
      <c r="R46" s="217">
        <f>I46-Q46</f>
        <v>5788800</v>
      </c>
      <c r="S46" s="217">
        <f>J46</f>
        <v>1448925.3272999998</v>
      </c>
      <c r="T46" s="217">
        <f t="shared" si="5"/>
        <v>7237725.3273</v>
      </c>
      <c r="U46" s="227">
        <f t="shared" si="6"/>
        <v>0</v>
      </c>
      <c r="V46" s="228">
        <f t="shared" si="7"/>
        <v>792842.26641208725</v>
      </c>
      <c r="W46" s="228">
        <f t="shared" si="8"/>
        <v>792842.26641208725</v>
      </c>
      <c r="X46" s="231">
        <v>0</v>
      </c>
      <c r="Y46" s="232">
        <f t="shared" si="9"/>
        <v>-3028.7335879127495</v>
      </c>
      <c r="Z46" s="232">
        <f>W46-N46</f>
        <v>-3028.7335879127495</v>
      </c>
      <c r="AA46" s="233">
        <f t="shared" si="10"/>
        <v>-3.8055584233032107E-3</v>
      </c>
    </row>
    <row r="47" spans="1:27" s="218" customFormat="1">
      <c r="A47" s="191">
        <v>42</v>
      </c>
      <c r="B47" s="192">
        <v>8</v>
      </c>
      <c r="C47" s="193" t="s">
        <v>105</v>
      </c>
      <c r="D47" s="194">
        <v>11089</v>
      </c>
      <c r="E47" s="193" t="s">
        <v>113</v>
      </c>
      <c r="F47" s="191" t="s">
        <v>199</v>
      </c>
      <c r="G47" s="191">
        <v>2100200148</v>
      </c>
      <c r="H47" s="195" t="s">
        <v>1169</v>
      </c>
      <c r="I47" s="196">
        <v>6272400</v>
      </c>
      <c r="J47" s="196">
        <v>1799329.1312999998</v>
      </c>
      <c r="K47" s="196">
        <f t="shared" si="3"/>
        <v>8071729.1312999995</v>
      </c>
      <c r="L47" s="199">
        <v>0</v>
      </c>
      <c r="M47" s="199">
        <v>880681</v>
      </c>
      <c r="N47" s="199">
        <v>880681</v>
      </c>
      <c r="O47" s="216">
        <v>0</v>
      </c>
      <c r="P47" s="216"/>
      <c r="Q47" s="216">
        <f t="shared" si="4"/>
        <v>0</v>
      </c>
      <c r="R47" s="217">
        <f>I47-Q47</f>
        <v>6272400</v>
      </c>
      <c r="S47" s="217">
        <f>J47</f>
        <v>1799329.1312999998</v>
      </c>
      <c r="T47" s="217">
        <f t="shared" si="5"/>
        <v>8071729.1312999995</v>
      </c>
      <c r="U47" s="227">
        <f t="shared" si="6"/>
        <v>0</v>
      </c>
      <c r="V47" s="228">
        <f t="shared" si="7"/>
        <v>877329.51700220688</v>
      </c>
      <c r="W47" s="228">
        <f t="shared" si="8"/>
        <v>877329.51700220688</v>
      </c>
      <c r="X47" s="231">
        <v>0</v>
      </c>
      <c r="Y47" s="232">
        <f t="shared" si="9"/>
        <v>-3351.4829977931222</v>
      </c>
      <c r="Z47" s="232">
        <f>W47-N47</f>
        <v>-3351.4829977931222</v>
      </c>
      <c r="AA47" s="233">
        <f t="shared" si="10"/>
        <v>-3.8055584233032415E-3</v>
      </c>
    </row>
    <row r="48" spans="1:27" s="218" customFormat="1">
      <c r="A48" s="191">
        <v>43</v>
      </c>
      <c r="B48" s="192">
        <v>8</v>
      </c>
      <c r="C48" s="193" t="s">
        <v>105</v>
      </c>
      <c r="D48" s="194">
        <v>11096</v>
      </c>
      <c r="E48" s="193" t="s">
        <v>114</v>
      </c>
      <c r="F48" s="191" t="s">
        <v>199</v>
      </c>
      <c r="G48" s="191">
        <v>2100200148</v>
      </c>
      <c r="H48" s="195" t="s">
        <v>1169</v>
      </c>
      <c r="I48" s="196">
        <v>6270000</v>
      </c>
      <c r="J48" s="196">
        <v>1729649.2256999998</v>
      </c>
      <c r="K48" s="196">
        <f t="shared" si="3"/>
        <v>7999649.2257000003</v>
      </c>
      <c r="L48" s="199">
        <v>0</v>
      </c>
      <c r="M48" s="199">
        <v>1086444</v>
      </c>
      <c r="N48" s="199">
        <v>1086444</v>
      </c>
      <c r="O48" s="216">
        <v>0</v>
      </c>
      <c r="P48" s="216"/>
      <c r="Q48" s="216">
        <f t="shared" si="4"/>
        <v>0</v>
      </c>
      <c r="R48" s="217">
        <f>I48-Q48</f>
        <v>6270000</v>
      </c>
      <c r="S48" s="217">
        <f>J48</f>
        <v>1729649.2256999998</v>
      </c>
      <c r="T48" s="217">
        <f t="shared" si="5"/>
        <v>7999649.2257000003</v>
      </c>
      <c r="U48" s="227">
        <f t="shared" si="6"/>
        <v>0</v>
      </c>
      <c r="V48" s="228">
        <f t="shared" si="7"/>
        <v>1082309.4738843527</v>
      </c>
      <c r="W48" s="228">
        <f t="shared" si="8"/>
        <v>1082309.4738843527</v>
      </c>
      <c r="X48" s="231">
        <v>0</v>
      </c>
      <c r="Y48" s="232">
        <f t="shared" si="9"/>
        <v>-4134.5261156472843</v>
      </c>
      <c r="Z48" s="232">
        <f>W48-N48</f>
        <v>-4134.5261156472843</v>
      </c>
      <c r="AA48" s="233">
        <f t="shared" si="10"/>
        <v>-3.8055584233032576E-3</v>
      </c>
    </row>
    <row r="49" spans="1:27" s="218" customFormat="1">
      <c r="A49" s="191">
        <v>44</v>
      </c>
      <c r="B49" s="192">
        <v>8</v>
      </c>
      <c r="C49" s="193" t="s">
        <v>105</v>
      </c>
      <c r="D49" s="194">
        <v>11101</v>
      </c>
      <c r="E49" s="193" t="s">
        <v>115</v>
      </c>
      <c r="F49" s="191" t="s">
        <v>199</v>
      </c>
      <c r="G49" s="191">
        <v>2100200148</v>
      </c>
      <c r="H49" s="195" t="s">
        <v>1169</v>
      </c>
      <c r="I49" s="196">
        <v>6364800</v>
      </c>
      <c r="J49" s="196">
        <v>2016405.9279000002</v>
      </c>
      <c r="K49" s="196">
        <f t="shared" si="3"/>
        <v>8381205.9279000005</v>
      </c>
      <c r="L49" s="199">
        <v>0</v>
      </c>
      <c r="M49" s="199">
        <v>1246161</v>
      </c>
      <c r="N49" s="199">
        <v>1246161</v>
      </c>
      <c r="O49" s="216">
        <v>0</v>
      </c>
      <c r="P49" s="216"/>
      <c r="Q49" s="216">
        <f t="shared" si="4"/>
        <v>0</v>
      </c>
      <c r="R49" s="217">
        <f>I49-Q49</f>
        <v>6364800</v>
      </c>
      <c r="S49" s="217">
        <f>J49</f>
        <v>2016405.9279000002</v>
      </c>
      <c r="T49" s="217">
        <f t="shared" si="5"/>
        <v>8381205.9279000005</v>
      </c>
      <c r="U49" s="227">
        <f t="shared" si="6"/>
        <v>0</v>
      </c>
      <c r="V49" s="228">
        <f t="shared" si="7"/>
        <v>1241418.661509658</v>
      </c>
      <c r="W49" s="228">
        <f t="shared" si="8"/>
        <v>1241418.661509658</v>
      </c>
      <c r="X49" s="231">
        <v>0</v>
      </c>
      <c r="Y49" s="232">
        <f t="shared" si="9"/>
        <v>-4742.3384903420229</v>
      </c>
      <c r="Z49" s="232">
        <f>W49-N49</f>
        <v>-4742.3384903420229</v>
      </c>
      <c r="AA49" s="233">
        <f t="shared" si="10"/>
        <v>-3.8055584233032671E-3</v>
      </c>
    </row>
    <row r="50" spans="1:27" s="218" customFormat="1">
      <c r="A50" s="191">
        <v>45</v>
      </c>
      <c r="B50" s="192">
        <v>8</v>
      </c>
      <c r="C50" s="193" t="s">
        <v>105</v>
      </c>
      <c r="D50" s="194">
        <v>11102</v>
      </c>
      <c r="E50" s="193" t="s">
        <v>116</v>
      </c>
      <c r="F50" s="191" t="s">
        <v>199</v>
      </c>
      <c r="G50" s="191">
        <v>2100200148</v>
      </c>
      <c r="H50" s="195" t="s">
        <v>1169</v>
      </c>
      <c r="I50" s="196">
        <v>7066800</v>
      </c>
      <c r="J50" s="196">
        <v>1578100.2696</v>
      </c>
      <c r="K50" s="196">
        <f t="shared" si="3"/>
        <v>8644900.2696000002</v>
      </c>
      <c r="L50" s="199">
        <v>0</v>
      </c>
      <c r="M50" s="199">
        <v>800272</v>
      </c>
      <c r="N50" s="199">
        <v>800272</v>
      </c>
      <c r="O50" s="216">
        <v>0</v>
      </c>
      <c r="P50" s="216"/>
      <c r="Q50" s="216">
        <f t="shared" si="4"/>
        <v>0</v>
      </c>
      <c r="R50" s="217">
        <f>I50-Q50</f>
        <v>7066800</v>
      </c>
      <c r="S50" s="217">
        <f>J50</f>
        <v>1578100.2696</v>
      </c>
      <c r="T50" s="217">
        <f t="shared" si="5"/>
        <v>8644900.2696000002</v>
      </c>
      <c r="U50" s="227">
        <f t="shared" si="6"/>
        <v>0</v>
      </c>
      <c r="V50" s="228">
        <f t="shared" si="7"/>
        <v>797226.51814946625</v>
      </c>
      <c r="W50" s="228">
        <f t="shared" si="8"/>
        <v>797226.51814946625</v>
      </c>
      <c r="X50" s="231">
        <v>0</v>
      </c>
      <c r="Y50" s="232">
        <f t="shared" si="9"/>
        <v>-3045.4818505337462</v>
      </c>
      <c r="Z50" s="232">
        <f>W50-N50</f>
        <v>-3045.4818505337462</v>
      </c>
      <c r="AA50" s="233">
        <f t="shared" si="10"/>
        <v>-3.8055584233032597E-3</v>
      </c>
    </row>
    <row r="51" spans="1:27" s="218" customFormat="1">
      <c r="A51" s="191">
        <v>46</v>
      </c>
      <c r="B51" s="192">
        <v>8</v>
      </c>
      <c r="C51" s="193" t="s">
        <v>105</v>
      </c>
      <c r="D51" s="194">
        <v>11100</v>
      </c>
      <c r="E51" s="193" t="s">
        <v>117</v>
      </c>
      <c r="F51" s="191" t="s">
        <v>199</v>
      </c>
      <c r="G51" s="191">
        <v>2100200148</v>
      </c>
      <c r="H51" s="195" t="s">
        <v>1169</v>
      </c>
      <c r="I51" s="196">
        <v>4089600</v>
      </c>
      <c r="J51" s="196">
        <v>1223848.7867999999</v>
      </c>
      <c r="K51" s="196">
        <f t="shared" si="3"/>
        <v>5313448.7867999999</v>
      </c>
      <c r="L51" s="199">
        <v>0</v>
      </c>
      <c r="M51" s="199">
        <v>626071</v>
      </c>
      <c r="N51" s="199">
        <v>626071</v>
      </c>
      <c r="O51" s="216">
        <v>0</v>
      </c>
      <c r="P51" s="216"/>
      <c r="Q51" s="216">
        <f t="shared" si="4"/>
        <v>0</v>
      </c>
      <c r="R51" s="217">
        <f>I51-Q51</f>
        <v>4089600</v>
      </c>
      <c r="S51" s="217">
        <f>J51</f>
        <v>1223848.7867999999</v>
      </c>
      <c r="T51" s="217">
        <f t="shared" si="5"/>
        <v>5313448.7867999999</v>
      </c>
      <c r="U51" s="227">
        <f t="shared" si="6"/>
        <v>0</v>
      </c>
      <c r="V51" s="228">
        <f t="shared" si="7"/>
        <v>623688.45023236412</v>
      </c>
      <c r="W51" s="228">
        <f t="shared" si="8"/>
        <v>623688.45023236412</v>
      </c>
      <c r="X51" s="231">
        <v>0</v>
      </c>
      <c r="Y51" s="232">
        <f t="shared" si="9"/>
        <v>-2382.5497676358791</v>
      </c>
      <c r="Z51" s="232">
        <f>W51-N51</f>
        <v>-2382.5497676358791</v>
      </c>
      <c r="AA51" s="233">
        <f t="shared" si="10"/>
        <v>-3.8055584233032342E-3</v>
      </c>
    </row>
    <row r="52" spans="1:27" s="218" customFormat="1">
      <c r="A52" s="191">
        <v>47</v>
      </c>
      <c r="B52" s="192">
        <v>8</v>
      </c>
      <c r="C52" s="193" t="s">
        <v>105</v>
      </c>
      <c r="D52" s="194">
        <v>21323</v>
      </c>
      <c r="E52" s="193" t="s">
        <v>118</v>
      </c>
      <c r="F52" s="191" t="s">
        <v>199</v>
      </c>
      <c r="G52" s="191">
        <v>2100200148</v>
      </c>
      <c r="H52" s="195" t="s">
        <v>1169</v>
      </c>
      <c r="I52" s="196">
        <v>6301200</v>
      </c>
      <c r="J52" s="196">
        <v>1444477.6242</v>
      </c>
      <c r="K52" s="196">
        <f t="shared" si="3"/>
        <v>7745677.6241999995</v>
      </c>
      <c r="L52" s="199">
        <v>0</v>
      </c>
      <c r="M52" s="199">
        <v>791585</v>
      </c>
      <c r="N52" s="199">
        <v>791585</v>
      </c>
      <c r="O52" s="216">
        <v>0</v>
      </c>
      <c r="P52" s="216"/>
      <c r="Q52" s="216">
        <f t="shared" si="4"/>
        <v>0</v>
      </c>
      <c r="R52" s="217">
        <f>I52-Q52</f>
        <v>6301200</v>
      </c>
      <c r="S52" s="217">
        <f>J52</f>
        <v>1444477.6242</v>
      </c>
      <c r="T52" s="217">
        <f t="shared" si="5"/>
        <v>7745677.6241999995</v>
      </c>
      <c r="U52" s="227">
        <f t="shared" si="6"/>
        <v>0</v>
      </c>
      <c r="V52" s="228">
        <f t="shared" si="7"/>
        <v>788572.57703548961</v>
      </c>
      <c r="W52" s="228">
        <f t="shared" si="8"/>
        <v>788572.57703548961</v>
      </c>
      <c r="X52" s="231">
        <v>0</v>
      </c>
      <c r="Y52" s="232">
        <f t="shared" si="9"/>
        <v>-3012.4229645103915</v>
      </c>
      <c r="Z52" s="232">
        <f>W52-N52</f>
        <v>-3012.4229645103915</v>
      </c>
      <c r="AA52" s="233">
        <f t="shared" si="10"/>
        <v>-3.8055584233031088E-3</v>
      </c>
    </row>
    <row r="53" spans="1:27" s="218" customFormat="1">
      <c r="A53" s="191">
        <v>48</v>
      </c>
      <c r="B53" s="192">
        <v>8</v>
      </c>
      <c r="C53" s="193" t="s">
        <v>105</v>
      </c>
      <c r="D53" s="194">
        <v>11091</v>
      </c>
      <c r="E53" s="193" t="s">
        <v>119</v>
      </c>
      <c r="F53" s="191" t="s">
        <v>199</v>
      </c>
      <c r="G53" s="191">
        <v>2100200148</v>
      </c>
      <c r="H53" s="195" t="s">
        <v>1169</v>
      </c>
      <c r="I53" s="196">
        <v>10929600</v>
      </c>
      <c r="J53" s="196">
        <v>3152148.2552999994</v>
      </c>
      <c r="K53" s="196">
        <f t="shared" si="3"/>
        <v>14081748.2553</v>
      </c>
      <c r="L53" s="199">
        <v>310800</v>
      </c>
      <c r="M53" s="199">
        <v>1646254</v>
      </c>
      <c r="N53" s="199">
        <v>1957054</v>
      </c>
      <c r="O53" s="216">
        <v>310800</v>
      </c>
      <c r="P53" s="216"/>
      <c r="Q53" s="216">
        <f t="shared" si="4"/>
        <v>310800</v>
      </c>
      <c r="R53" s="217">
        <f>I53-Q53</f>
        <v>10618800</v>
      </c>
      <c r="S53" s="217">
        <f>J53</f>
        <v>3152148.2552999994</v>
      </c>
      <c r="T53" s="217">
        <f t="shared" si="5"/>
        <v>14081748.2553</v>
      </c>
      <c r="U53" s="227">
        <f t="shared" si="6"/>
        <v>310800</v>
      </c>
      <c r="V53" s="228">
        <f t="shared" si="7"/>
        <v>1639989.0842234034</v>
      </c>
      <c r="W53" s="228">
        <f t="shared" si="8"/>
        <v>1950789.0842234034</v>
      </c>
      <c r="X53" s="231">
        <v>0</v>
      </c>
      <c r="Y53" s="232">
        <f t="shared" si="9"/>
        <v>-6264.9157765966374</v>
      </c>
      <c r="Z53" s="232">
        <f>W53-N53</f>
        <v>-6264.9157765966374</v>
      </c>
      <c r="AA53" s="233">
        <f t="shared" si="10"/>
        <v>-3.8055584233032311E-3</v>
      </c>
    </row>
    <row r="54" spans="1:27" s="218" customFormat="1">
      <c r="A54" s="191">
        <v>49</v>
      </c>
      <c r="B54" s="192">
        <v>8</v>
      </c>
      <c r="C54" s="193" t="s">
        <v>105</v>
      </c>
      <c r="D54" s="194">
        <v>11103</v>
      </c>
      <c r="E54" s="193" t="s">
        <v>120</v>
      </c>
      <c r="F54" s="191" t="s">
        <v>199</v>
      </c>
      <c r="G54" s="191">
        <v>2100200148</v>
      </c>
      <c r="H54" s="195" t="s">
        <v>1169</v>
      </c>
      <c r="I54" s="196">
        <v>5658000</v>
      </c>
      <c r="J54" s="196">
        <v>1483849.4634</v>
      </c>
      <c r="K54" s="196">
        <f t="shared" si="3"/>
        <v>7141849.4633999998</v>
      </c>
      <c r="L54" s="199">
        <v>0</v>
      </c>
      <c r="M54" s="199">
        <v>855167</v>
      </c>
      <c r="N54" s="199">
        <v>855167</v>
      </c>
      <c r="O54" s="216">
        <v>0</v>
      </c>
      <c r="P54" s="216"/>
      <c r="Q54" s="216">
        <f t="shared" si="4"/>
        <v>0</v>
      </c>
      <c r="R54" s="217">
        <f>I54-Q54</f>
        <v>5658000</v>
      </c>
      <c r="S54" s="217">
        <f>J54</f>
        <v>1483849.4634</v>
      </c>
      <c r="T54" s="217">
        <f t="shared" si="5"/>
        <v>7141849.4633999998</v>
      </c>
      <c r="U54" s="227">
        <f t="shared" si="6"/>
        <v>0</v>
      </c>
      <c r="V54" s="228">
        <f t="shared" si="7"/>
        <v>851912.61201981897</v>
      </c>
      <c r="W54" s="228">
        <f t="shared" si="8"/>
        <v>851912.61201981897</v>
      </c>
      <c r="X54" s="231">
        <v>0</v>
      </c>
      <c r="Y54" s="232">
        <f t="shared" si="9"/>
        <v>-3254.3879801810253</v>
      </c>
      <c r="Z54" s="232">
        <f>W54-N54</f>
        <v>-3254.3879801810253</v>
      </c>
      <c r="AA54" s="233">
        <f t="shared" si="10"/>
        <v>-3.8055584233033144E-3</v>
      </c>
    </row>
    <row r="55" spans="1:27" s="218" customFormat="1">
      <c r="A55" s="191">
        <v>50</v>
      </c>
      <c r="B55" s="192">
        <v>8</v>
      </c>
      <c r="C55" s="193" t="s">
        <v>105</v>
      </c>
      <c r="D55" s="194">
        <v>11093</v>
      </c>
      <c r="E55" s="193" t="s">
        <v>121</v>
      </c>
      <c r="F55" s="191" t="s">
        <v>199</v>
      </c>
      <c r="G55" s="191">
        <v>2100200148</v>
      </c>
      <c r="H55" s="195" t="s">
        <v>1169</v>
      </c>
      <c r="I55" s="196">
        <v>6931200</v>
      </c>
      <c r="J55" s="196">
        <v>1801015.2711</v>
      </c>
      <c r="K55" s="196">
        <f t="shared" si="3"/>
        <v>8732215.2710999995</v>
      </c>
      <c r="L55" s="199">
        <v>0</v>
      </c>
      <c r="M55" s="199">
        <v>940994</v>
      </c>
      <c r="N55" s="199">
        <v>940994</v>
      </c>
      <c r="O55" s="216">
        <v>0</v>
      </c>
      <c r="P55" s="216"/>
      <c r="Q55" s="216">
        <f t="shared" si="4"/>
        <v>0</v>
      </c>
      <c r="R55" s="217">
        <f>I55-Q55</f>
        <v>6931200</v>
      </c>
      <c r="S55" s="217">
        <f>J55</f>
        <v>1801015.2711</v>
      </c>
      <c r="T55" s="217">
        <f t="shared" si="5"/>
        <v>8732215.2710999995</v>
      </c>
      <c r="U55" s="227">
        <f t="shared" si="6"/>
        <v>0</v>
      </c>
      <c r="V55" s="228">
        <f t="shared" si="7"/>
        <v>937412.99235702225</v>
      </c>
      <c r="W55" s="228">
        <f t="shared" si="8"/>
        <v>937412.99235702225</v>
      </c>
      <c r="X55" s="231">
        <v>0</v>
      </c>
      <c r="Y55" s="232">
        <f t="shared" si="9"/>
        <v>-3581.0076429777546</v>
      </c>
      <c r="Z55" s="232">
        <f>W55-N55</f>
        <v>-3581.0076429777546</v>
      </c>
      <c r="AA55" s="233">
        <f t="shared" si="10"/>
        <v>-3.8055584233031821E-3</v>
      </c>
    </row>
    <row r="56" spans="1:27" s="218" customFormat="1">
      <c r="A56" s="191">
        <v>51</v>
      </c>
      <c r="B56" s="192">
        <v>8</v>
      </c>
      <c r="C56" s="193" t="s">
        <v>105</v>
      </c>
      <c r="D56" s="194">
        <v>11099</v>
      </c>
      <c r="E56" s="193" t="s">
        <v>122</v>
      </c>
      <c r="F56" s="191" t="s">
        <v>199</v>
      </c>
      <c r="G56" s="191">
        <v>2100200148</v>
      </c>
      <c r="H56" s="195" t="s">
        <v>1169</v>
      </c>
      <c r="I56" s="196">
        <v>6630000</v>
      </c>
      <c r="J56" s="196">
        <v>1657023.7277999998</v>
      </c>
      <c r="K56" s="196">
        <f t="shared" si="3"/>
        <v>8287023.7277999995</v>
      </c>
      <c r="L56" s="199">
        <v>0</v>
      </c>
      <c r="M56" s="199">
        <v>854360</v>
      </c>
      <c r="N56" s="199">
        <v>854360</v>
      </c>
      <c r="O56" s="216">
        <v>0</v>
      </c>
      <c r="P56" s="216"/>
      <c r="Q56" s="216">
        <f t="shared" si="4"/>
        <v>0</v>
      </c>
      <c r="R56" s="217">
        <f>I56-Q56</f>
        <v>6630000</v>
      </c>
      <c r="S56" s="217">
        <f>J56</f>
        <v>1657023.7277999998</v>
      </c>
      <c r="T56" s="217">
        <f t="shared" si="5"/>
        <v>8287023.7277999995</v>
      </c>
      <c r="U56" s="227">
        <f t="shared" si="6"/>
        <v>0</v>
      </c>
      <c r="V56" s="228">
        <f t="shared" si="7"/>
        <v>851108.68310546665</v>
      </c>
      <c r="W56" s="228">
        <f t="shared" si="8"/>
        <v>851108.68310546665</v>
      </c>
      <c r="X56" s="231">
        <v>0</v>
      </c>
      <c r="Y56" s="232">
        <f t="shared" si="9"/>
        <v>-3251.3168945333455</v>
      </c>
      <c r="Z56" s="232">
        <f>W56-N56</f>
        <v>-3251.3168945333455</v>
      </c>
      <c r="AA56" s="233">
        <f t="shared" si="10"/>
        <v>-3.8055584233032277E-3</v>
      </c>
    </row>
    <row r="57" spans="1:27" s="218" customFormat="1">
      <c r="A57" s="191">
        <v>52</v>
      </c>
      <c r="B57" s="192">
        <v>8</v>
      </c>
      <c r="C57" s="193" t="s">
        <v>105</v>
      </c>
      <c r="D57" s="194">
        <v>11094</v>
      </c>
      <c r="E57" s="193" t="s">
        <v>123</v>
      </c>
      <c r="F57" s="191" t="s">
        <v>199</v>
      </c>
      <c r="G57" s="191">
        <v>2100200148</v>
      </c>
      <c r="H57" s="195" t="s">
        <v>1169</v>
      </c>
      <c r="I57" s="196">
        <v>4371600</v>
      </c>
      <c r="J57" s="196">
        <v>963499.1453999998</v>
      </c>
      <c r="K57" s="196">
        <f t="shared" si="3"/>
        <v>5335099.1453999998</v>
      </c>
      <c r="L57" s="199">
        <v>0</v>
      </c>
      <c r="M57" s="199">
        <v>599015</v>
      </c>
      <c r="N57" s="199">
        <v>599015</v>
      </c>
      <c r="O57" s="216">
        <v>0</v>
      </c>
      <c r="P57" s="216"/>
      <c r="Q57" s="216">
        <f t="shared" si="4"/>
        <v>0</v>
      </c>
      <c r="R57" s="217">
        <f>I57-Q57</f>
        <v>4371600</v>
      </c>
      <c r="S57" s="217">
        <f>J57</f>
        <v>963499.1453999998</v>
      </c>
      <c r="T57" s="217">
        <f t="shared" si="5"/>
        <v>5335099.1453999998</v>
      </c>
      <c r="U57" s="227">
        <f t="shared" si="6"/>
        <v>0</v>
      </c>
      <c r="V57" s="228">
        <f t="shared" si="7"/>
        <v>596735.41342106496</v>
      </c>
      <c r="W57" s="228">
        <f t="shared" si="8"/>
        <v>596735.41342106496</v>
      </c>
      <c r="X57" s="231">
        <v>0</v>
      </c>
      <c r="Y57" s="232">
        <f t="shared" si="9"/>
        <v>-2279.5865789350355</v>
      </c>
      <c r="Z57" s="232">
        <f>W57-N57</f>
        <v>-2279.5865789350355</v>
      </c>
      <c r="AA57" s="233">
        <f t="shared" si="10"/>
        <v>-3.8055584233033153E-3</v>
      </c>
    </row>
    <row r="58" spans="1:27" s="218" customFormat="1">
      <c r="A58" s="191">
        <v>53</v>
      </c>
      <c r="B58" s="192">
        <v>8</v>
      </c>
      <c r="C58" s="193" t="s">
        <v>124</v>
      </c>
      <c r="D58" s="194">
        <v>10706</v>
      </c>
      <c r="E58" s="193" t="s">
        <v>125</v>
      </c>
      <c r="F58" s="191" t="s">
        <v>1159</v>
      </c>
      <c r="G58" s="191">
        <v>2100200141</v>
      </c>
      <c r="H58" s="195" t="s">
        <v>1170</v>
      </c>
      <c r="I58" s="196">
        <v>2833200</v>
      </c>
      <c r="J58" s="196">
        <v>43395752.607299998</v>
      </c>
      <c r="K58" s="196">
        <f t="shared" si="3"/>
        <v>46228952.607299998</v>
      </c>
      <c r="L58" s="199">
        <v>2887200</v>
      </c>
      <c r="M58" s="199">
        <v>5005516</v>
      </c>
      <c r="N58" s="199">
        <v>7892716</v>
      </c>
      <c r="O58" s="216">
        <v>2887200</v>
      </c>
      <c r="P58" s="216"/>
      <c r="Q58" s="216">
        <f t="shared" si="4"/>
        <v>2887200</v>
      </c>
      <c r="R58" s="217">
        <f>I58-Q58</f>
        <v>-54000</v>
      </c>
      <c r="S58" s="217">
        <f>J58</f>
        <v>43395752.607299998</v>
      </c>
      <c r="T58" s="217">
        <f t="shared" si="5"/>
        <v>46228952.607299998</v>
      </c>
      <c r="U58" s="227">
        <f t="shared" si="6"/>
        <v>2887200</v>
      </c>
      <c r="V58" s="228">
        <f t="shared" si="7"/>
        <v>4986467.2164232209</v>
      </c>
      <c r="W58" s="228">
        <f t="shared" si="8"/>
        <v>7873667.2164232209</v>
      </c>
      <c r="X58" s="231">
        <v>0</v>
      </c>
      <c r="Y58" s="232">
        <f t="shared" si="9"/>
        <v>-19048.783576779068</v>
      </c>
      <c r="Z58" s="232">
        <f>W58-N58</f>
        <v>-19048.783576779068</v>
      </c>
      <c r="AA58" s="233">
        <f t="shared" si="10"/>
        <v>-3.8055584233032255E-3</v>
      </c>
    </row>
    <row r="59" spans="1:27" s="218" customFormat="1">
      <c r="A59" s="191">
        <v>54</v>
      </c>
      <c r="B59" s="192">
        <v>8</v>
      </c>
      <c r="C59" s="193" t="s">
        <v>124</v>
      </c>
      <c r="D59" s="194">
        <v>11448</v>
      </c>
      <c r="E59" s="193" t="s">
        <v>126</v>
      </c>
      <c r="F59" s="191" t="s">
        <v>1159</v>
      </c>
      <c r="G59" s="191">
        <v>2100201119</v>
      </c>
      <c r="H59" s="195" t="s">
        <v>1171</v>
      </c>
      <c r="I59" s="196">
        <v>23160000</v>
      </c>
      <c r="J59" s="196">
        <v>9657069.3525899984</v>
      </c>
      <c r="K59" s="196">
        <f t="shared" si="3"/>
        <v>32817069.352589998</v>
      </c>
      <c r="L59" s="199">
        <v>1792800</v>
      </c>
      <c r="M59" s="199">
        <v>3269621</v>
      </c>
      <c r="N59" s="199">
        <v>5062421</v>
      </c>
      <c r="O59" s="216">
        <v>1792800</v>
      </c>
      <c r="P59" s="216"/>
      <c r="Q59" s="216">
        <f t="shared" si="4"/>
        <v>1792800</v>
      </c>
      <c r="R59" s="217">
        <f>I59-Q59</f>
        <v>21367200</v>
      </c>
      <c r="S59" s="217">
        <f>J59</f>
        <v>9657069.3525899984</v>
      </c>
      <c r="T59" s="217">
        <f t="shared" si="5"/>
        <v>32817069.352589998</v>
      </c>
      <c r="U59" s="227">
        <f t="shared" si="6"/>
        <v>1792800</v>
      </c>
      <c r="V59" s="228">
        <f t="shared" si="7"/>
        <v>3257178.2662624409</v>
      </c>
      <c r="W59" s="228">
        <f t="shared" si="8"/>
        <v>5049978.2662624409</v>
      </c>
      <c r="X59" s="231">
        <v>0</v>
      </c>
      <c r="Y59" s="232">
        <f t="shared" si="9"/>
        <v>-12442.733737559058</v>
      </c>
      <c r="Z59" s="232">
        <f>W59-N59</f>
        <v>-12442.733737559058</v>
      </c>
      <c r="AA59" s="233">
        <f t="shared" si="10"/>
        <v>-3.8055584233032077E-3</v>
      </c>
    </row>
    <row r="60" spans="1:27" s="218" customFormat="1">
      <c r="A60" s="191">
        <v>55</v>
      </c>
      <c r="B60" s="192">
        <v>8</v>
      </c>
      <c r="C60" s="193" t="s">
        <v>124</v>
      </c>
      <c r="D60" s="194">
        <v>11042</v>
      </c>
      <c r="E60" s="193" t="s">
        <v>127</v>
      </c>
      <c r="F60" s="191" t="s">
        <v>199</v>
      </c>
      <c r="G60" s="191">
        <v>2100200140</v>
      </c>
      <c r="H60" s="195" t="s">
        <v>1124</v>
      </c>
      <c r="I60" s="196">
        <v>18336000</v>
      </c>
      <c r="J60" s="196">
        <v>4160353.9179000002</v>
      </c>
      <c r="K60" s="196">
        <f t="shared" si="3"/>
        <v>22496353.9179</v>
      </c>
      <c r="L60" s="199">
        <v>2264400</v>
      </c>
      <c r="M60" s="199">
        <v>2149094</v>
      </c>
      <c r="N60" s="199">
        <v>4413494</v>
      </c>
      <c r="O60" s="216">
        <v>2264400</v>
      </c>
      <c r="P60" s="216"/>
      <c r="Q60" s="216">
        <f t="shared" si="4"/>
        <v>2264400</v>
      </c>
      <c r="R60" s="217">
        <f>I60-Q60</f>
        <v>16071600</v>
      </c>
      <c r="S60" s="217">
        <f>J60</f>
        <v>4160353.9179000002</v>
      </c>
      <c r="T60" s="217">
        <f t="shared" si="5"/>
        <v>22496353.9179</v>
      </c>
      <c r="U60" s="227">
        <f t="shared" si="6"/>
        <v>2264400</v>
      </c>
      <c r="V60" s="228">
        <f t="shared" si="7"/>
        <v>2140915.4972258294</v>
      </c>
      <c r="W60" s="228">
        <f t="shared" si="8"/>
        <v>4405315.4972258294</v>
      </c>
      <c r="X60" s="231">
        <v>0</v>
      </c>
      <c r="Y60" s="232">
        <f t="shared" si="9"/>
        <v>-8178.5027741705999</v>
      </c>
      <c r="Z60" s="232">
        <f>W60-N60</f>
        <v>-8178.5027741705999</v>
      </c>
      <c r="AA60" s="233">
        <f t="shared" si="10"/>
        <v>-3.8055584233033083E-3</v>
      </c>
    </row>
    <row r="61" spans="1:27" s="218" customFormat="1">
      <c r="A61" s="191">
        <v>56</v>
      </c>
      <c r="B61" s="192">
        <v>8</v>
      </c>
      <c r="C61" s="193" t="s">
        <v>124</v>
      </c>
      <c r="D61" s="194">
        <v>28811</v>
      </c>
      <c r="E61" s="193" t="s">
        <v>128</v>
      </c>
      <c r="F61" s="191" t="s">
        <v>199</v>
      </c>
      <c r="G61" s="191">
        <v>2100200140</v>
      </c>
      <c r="H61" s="195" t="s">
        <v>1124</v>
      </c>
      <c r="I61" s="196">
        <v>5425200</v>
      </c>
      <c r="J61" s="196">
        <v>1186010.9369999999</v>
      </c>
      <c r="K61" s="196">
        <f t="shared" si="3"/>
        <v>6611210.9369999999</v>
      </c>
      <c r="L61" s="199">
        <v>1368000</v>
      </c>
      <c r="M61" s="199">
        <v>712490</v>
      </c>
      <c r="N61" s="199">
        <v>2080490</v>
      </c>
      <c r="O61" s="216">
        <v>1368000</v>
      </c>
      <c r="P61" s="216"/>
      <c r="Q61" s="216">
        <f t="shared" si="4"/>
        <v>1368000</v>
      </c>
      <c r="R61" s="217">
        <f>I61-Q61</f>
        <v>4057200</v>
      </c>
      <c r="S61" s="217">
        <f>J61</f>
        <v>1186010.9369999999</v>
      </c>
      <c r="T61" s="217">
        <f t="shared" si="5"/>
        <v>6611210.9369999999</v>
      </c>
      <c r="U61" s="227">
        <f t="shared" si="6"/>
        <v>1368000</v>
      </c>
      <c r="V61" s="228">
        <f t="shared" si="7"/>
        <v>709778.57767898066</v>
      </c>
      <c r="W61" s="228">
        <f t="shared" si="8"/>
        <v>2077778.5776789808</v>
      </c>
      <c r="X61" s="231">
        <v>0</v>
      </c>
      <c r="Y61" s="232">
        <f t="shared" si="9"/>
        <v>-2711.422321019345</v>
      </c>
      <c r="Z61" s="232">
        <f>W61-N61</f>
        <v>-2711.4223210192285</v>
      </c>
      <c r="AA61" s="233">
        <f t="shared" si="10"/>
        <v>-3.8055584233032676E-3</v>
      </c>
    </row>
    <row r="62" spans="1:27" s="218" customFormat="1">
      <c r="A62" s="191">
        <v>57</v>
      </c>
      <c r="B62" s="192">
        <v>8</v>
      </c>
      <c r="C62" s="193" t="s">
        <v>124</v>
      </c>
      <c r="D62" s="194">
        <v>11044</v>
      </c>
      <c r="E62" s="193" t="s">
        <v>129</v>
      </c>
      <c r="F62" s="191" t="s">
        <v>199</v>
      </c>
      <c r="G62" s="191">
        <v>2100200140</v>
      </c>
      <c r="H62" s="195" t="s">
        <v>1124</v>
      </c>
      <c r="I62" s="196">
        <v>5550000</v>
      </c>
      <c r="J62" s="196">
        <v>1601587.0064999999</v>
      </c>
      <c r="K62" s="196">
        <f t="shared" si="3"/>
        <v>7151587.0065000001</v>
      </c>
      <c r="L62" s="199">
        <v>732000</v>
      </c>
      <c r="M62" s="199">
        <v>715271</v>
      </c>
      <c r="N62" s="199">
        <v>1447271</v>
      </c>
      <c r="O62" s="216">
        <v>732000</v>
      </c>
      <c r="P62" s="216"/>
      <c r="Q62" s="216">
        <f t="shared" si="4"/>
        <v>732000</v>
      </c>
      <c r="R62" s="217">
        <f>I62-Q62</f>
        <v>4818000</v>
      </c>
      <c r="S62" s="217">
        <f>J62</f>
        <v>1601587.0064999999</v>
      </c>
      <c r="T62" s="217">
        <f t="shared" si="5"/>
        <v>7151587.0065000001</v>
      </c>
      <c r="U62" s="227">
        <f t="shared" si="6"/>
        <v>732000</v>
      </c>
      <c r="V62" s="228">
        <f t="shared" si="7"/>
        <v>712548.99442100537</v>
      </c>
      <c r="W62" s="228">
        <f t="shared" si="8"/>
        <v>1444548.9944210052</v>
      </c>
      <c r="X62" s="231">
        <v>0</v>
      </c>
      <c r="Y62" s="232">
        <f t="shared" si="9"/>
        <v>-2722.0055789946346</v>
      </c>
      <c r="Z62" s="232">
        <f>W62-N62</f>
        <v>-2722.005578994751</v>
      </c>
      <c r="AA62" s="233">
        <f t="shared" si="10"/>
        <v>-3.8055584233033838E-3</v>
      </c>
    </row>
    <row r="63" spans="1:27" s="218" customFormat="1">
      <c r="A63" s="191">
        <v>58</v>
      </c>
      <c r="B63" s="192">
        <v>8</v>
      </c>
      <c r="C63" s="193" t="s">
        <v>124</v>
      </c>
      <c r="D63" s="194">
        <v>11045</v>
      </c>
      <c r="E63" s="193" t="s">
        <v>130</v>
      </c>
      <c r="F63" s="191" t="s">
        <v>199</v>
      </c>
      <c r="G63" s="191">
        <v>2100200140</v>
      </c>
      <c r="H63" s="195" t="s">
        <v>1124</v>
      </c>
      <c r="I63" s="196">
        <v>8043600</v>
      </c>
      <c r="J63" s="196">
        <v>1718747.3805000002</v>
      </c>
      <c r="K63" s="196">
        <f t="shared" si="3"/>
        <v>9762347.3805</v>
      </c>
      <c r="L63" s="199">
        <v>936000</v>
      </c>
      <c r="M63" s="199">
        <v>902663</v>
      </c>
      <c r="N63" s="199">
        <v>1838663</v>
      </c>
      <c r="O63" s="216">
        <v>936000</v>
      </c>
      <c r="P63" s="216"/>
      <c r="Q63" s="216">
        <f t="shared" si="4"/>
        <v>936000</v>
      </c>
      <c r="R63" s="217">
        <f>I63-Q63</f>
        <v>7107600</v>
      </c>
      <c r="S63" s="217">
        <f>J63</f>
        <v>1718747.3805000002</v>
      </c>
      <c r="T63" s="217">
        <f t="shared" si="5"/>
        <v>9762347.3805</v>
      </c>
      <c r="U63" s="227">
        <f t="shared" si="6"/>
        <v>936000</v>
      </c>
      <c r="V63" s="228">
        <f t="shared" si="7"/>
        <v>899227.8632169459</v>
      </c>
      <c r="W63" s="228">
        <f t="shared" si="8"/>
        <v>1835227.8632169459</v>
      </c>
      <c r="X63" s="231">
        <v>0</v>
      </c>
      <c r="Y63" s="232">
        <f t="shared" si="9"/>
        <v>-3435.1367830540985</v>
      </c>
      <c r="Z63" s="232">
        <f>W63-N63</f>
        <v>-3435.1367830540985</v>
      </c>
      <c r="AA63" s="233">
        <f t="shared" si="10"/>
        <v>-3.8055584233031578E-3</v>
      </c>
    </row>
    <row r="64" spans="1:27" s="218" customFormat="1">
      <c r="A64" s="191">
        <v>59</v>
      </c>
      <c r="B64" s="192">
        <v>8</v>
      </c>
      <c r="C64" s="193" t="s">
        <v>124</v>
      </c>
      <c r="D64" s="194">
        <v>28778</v>
      </c>
      <c r="E64" s="193" t="s">
        <v>131</v>
      </c>
      <c r="F64" s="191" t="s">
        <v>199</v>
      </c>
      <c r="G64" s="191">
        <v>2100200140</v>
      </c>
      <c r="H64" s="195" t="s">
        <v>1124</v>
      </c>
      <c r="I64" s="196">
        <v>4797600</v>
      </c>
      <c r="J64" s="196">
        <v>861250.37489999994</v>
      </c>
      <c r="K64" s="196">
        <f t="shared" si="3"/>
        <v>5658850.3749000002</v>
      </c>
      <c r="L64" s="199">
        <v>686400</v>
      </c>
      <c r="M64" s="199">
        <v>492749</v>
      </c>
      <c r="N64" s="199">
        <v>1179149</v>
      </c>
      <c r="O64" s="216">
        <v>686400</v>
      </c>
      <c r="P64" s="216"/>
      <c r="Q64" s="216">
        <f t="shared" si="4"/>
        <v>686400</v>
      </c>
      <c r="R64" s="217">
        <f>I64-Q64</f>
        <v>4111200</v>
      </c>
      <c r="S64" s="217">
        <f>J64</f>
        <v>861250.37489999994</v>
      </c>
      <c r="T64" s="217">
        <f t="shared" si="5"/>
        <v>5658850.3749000002</v>
      </c>
      <c r="U64" s="227">
        <f t="shared" si="6"/>
        <v>686400</v>
      </c>
      <c r="V64" s="228">
        <f t="shared" si="7"/>
        <v>490873.81489247578</v>
      </c>
      <c r="W64" s="228">
        <f t="shared" si="8"/>
        <v>1177273.8148924757</v>
      </c>
      <c r="X64" s="231">
        <v>0</v>
      </c>
      <c r="Y64" s="232">
        <f t="shared" si="9"/>
        <v>-1875.1851075242157</v>
      </c>
      <c r="Z64" s="232">
        <f>W64-N64</f>
        <v>-1875.1851075242739</v>
      </c>
      <c r="AA64" s="233">
        <f t="shared" si="10"/>
        <v>-3.8055584233031739E-3</v>
      </c>
    </row>
    <row r="65" spans="1:27" s="218" customFormat="1">
      <c r="A65" s="191">
        <v>60</v>
      </c>
      <c r="B65" s="192">
        <v>8</v>
      </c>
      <c r="C65" s="193" t="s">
        <v>124</v>
      </c>
      <c r="D65" s="194">
        <v>28815</v>
      </c>
      <c r="E65" s="193" t="s">
        <v>132</v>
      </c>
      <c r="F65" s="191" t="s">
        <v>199</v>
      </c>
      <c r="G65" s="191">
        <v>2100200140</v>
      </c>
      <c r="H65" s="195" t="s">
        <v>1124</v>
      </c>
      <c r="I65" s="196">
        <v>6235200</v>
      </c>
      <c r="J65" s="196">
        <v>1109379.2466</v>
      </c>
      <c r="K65" s="196">
        <f t="shared" si="3"/>
        <v>7344579.2466000002</v>
      </c>
      <c r="L65" s="199">
        <v>1053600</v>
      </c>
      <c r="M65" s="199">
        <v>641725</v>
      </c>
      <c r="N65" s="199">
        <v>1695325</v>
      </c>
      <c r="O65" s="216">
        <v>1053600</v>
      </c>
      <c r="P65" s="216"/>
      <c r="Q65" s="216">
        <f t="shared" si="4"/>
        <v>1053600</v>
      </c>
      <c r="R65" s="217">
        <f>I65-Q65</f>
        <v>5181600</v>
      </c>
      <c r="S65" s="217">
        <f>J65</f>
        <v>1109379.2466</v>
      </c>
      <c r="T65" s="217">
        <f t="shared" si="5"/>
        <v>7344579.2466000002</v>
      </c>
      <c r="U65" s="227">
        <f t="shared" si="6"/>
        <v>1053600</v>
      </c>
      <c r="V65" s="228">
        <f t="shared" si="7"/>
        <v>639282.87802080577</v>
      </c>
      <c r="W65" s="228">
        <f t="shared" si="8"/>
        <v>1692882.8780208058</v>
      </c>
      <c r="X65" s="231">
        <v>0</v>
      </c>
      <c r="Y65" s="232">
        <f t="shared" si="9"/>
        <v>-2442.1219791942276</v>
      </c>
      <c r="Z65" s="232">
        <f>W65-N65</f>
        <v>-2442.1219791942276</v>
      </c>
      <c r="AA65" s="233">
        <f t="shared" si="10"/>
        <v>-3.8055584233031713E-3</v>
      </c>
    </row>
    <row r="66" spans="1:27" s="218" customFormat="1">
      <c r="A66" s="191">
        <v>61</v>
      </c>
      <c r="B66" s="192">
        <v>8</v>
      </c>
      <c r="C66" s="193" t="s">
        <v>124</v>
      </c>
      <c r="D66" s="194">
        <v>21356</v>
      </c>
      <c r="E66" s="193" t="s">
        <v>133</v>
      </c>
      <c r="F66" s="191" t="s">
        <v>199</v>
      </c>
      <c r="G66" s="191">
        <v>2100200140</v>
      </c>
      <c r="H66" s="195" t="s">
        <v>1124</v>
      </c>
      <c r="I66" s="196">
        <v>5241600</v>
      </c>
      <c r="J66" s="196">
        <v>1180421.2074</v>
      </c>
      <c r="K66" s="196">
        <f t="shared" si="3"/>
        <v>6422021.2073999997</v>
      </c>
      <c r="L66" s="199">
        <v>546000</v>
      </c>
      <c r="M66" s="199">
        <v>615517</v>
      </c>
      <c r="N66" s="199">
        <v>1161517</v>
      </c>
      <c r="O66" s="216">
        <v>546000</v>
      </c>
      <c r="P66" s="216"/>
      <c r="Q66" s="216">
        <f t="shared" si="4"/>
        <v>546000</v>
      </c>
      <c r="R66" s="217">
        <f>I66-Q66</f>
        <v>4695600</v>
      </c>
      <c r="S66" s="217">
        <f>J66</f>
        <v>1180421.2074</v>
      </c>
      <c r="T66" s="217">
        <f t="shared" si="5"/>
        <v>6422021.2073999997</v>
      </c>
      <c r="U66" s="227">
        <f t="shared" si="6"/>
        <v>546000</v>
      </c>
      <c r="V66" s="228">
        <f t="shared" si="7"/>
        <v>613174.61409596365</v>
      </c>
      <c r="W66" s="228">
        <f t="shared" si="8"/>
        <v>1159174.6140959635</v>
      </c>
      <c r="X66" s="231">
        <v>0</v>
      </c>
      <c r="Y66" s="232">
        <f t="shared" si="9"/>
        <v>-2342.3859040363459</v>
      </c>
      <c r="Z66" s="232">
        <f>W66-N66</f>
        <v>-2342.3859040364623</v>
      </c>
      <c r="AA66" s="233">
        <f t="shared" si="10"/>
        <v>-3.8055584233032489E-3</v>
      </c>
    </row>
    <row r="67" spans="1:27" s="218" customFormat="1">
      <c r="A67" s="191">
        <v>62</v>
      </c>
      <c r="B67" s="192">
        <v>8</v>
      </c>
      <c r="C67" s="193" t="s">
        <v>134</v>
      </c>
      <c r="D67" s="194">
        <v>10704</v>
      </c>
      <c r="E67" s="193" t="s">
        <v>135</v>
      </c>
      <c r="F67" s="191" t="s">
        <v>1159</v>
      </c>
      <c r="G67" s="191">
        <v>2100200132</v>
      </c>
      <c r="H67" s="195" t="s">
        <v>1123</v>
      </c>
      <c r="I67" s="196">
        <v>138000</v>
      </c>
      <c r="J67" s="196">
        <v>34604867.663190007</v>
      </c>
      <c r="K67" s="196">
        <f t="shared" si="3"/>
        <v>34742867.663190007</v>
      </c>
      <c r="L67" s="199">
        <v>0</v>
      </c>
      <c r="M67" s="199">
        <v>3485269</v>
      </c>
      <c r="N67" s="199">
        <v>3485269</v>
      </c>
      <c r="O67" s="216">
        <v>0</v>
      </c>
      <c r="P67" s="216"/>
      <c r="Q67" s="216">
        <f t="shared" si="4"/>
        <v>0</v>
      </c>
      <c r="R67" s="217">
        <f>I67-Q67</f>
        <v>138000</v>
      </c>
      <c r="S67" s="217">
        <f>J67</f>
        <v>34604867.663190007</v>
      </c>
      <c r="T67" s="217">
        <f t="shared" si="5"/>
        <v>34742867.663190007</v>
      </c>
      <c r="U67" s="227">
        <f t="shared" si="6"/>
        <v>0</v>
      </c>
      <c r="V67" s="228">
        <f t="shared" si="7"/>
        <v>3472005.6051995726</v>
      </c>
      <c r="W67" s="228">
        <f t="shared" si="8"/>
        <v>3472005.6051995726</v>
      </c>
      <c r="X67" s="231">
        <v>0</v>
      </c>
      <c r="Y67" s="232">
        <f t="shared" si="9"/>
        <v>-13263.39480042737</v>
      </c>
      <c r="Z67" s="232">
        <f>W67-N67</f>
        <v>-13263.39480042737</v>
      </c>
      <c r="AA67" s="233">
        <f t="shared" si="10"/>
        <v>-3.8055584233031565E-3</v>
      </c>
    </row>
    <row r="68" spans="1:27" s="218" customFormat="1">
      <c r="A68" s="191">
        <v>63</v>
      </c>
      <c r="B68" s="192">
        <v>8</v>
      </c>
      <c r="C68" s="193" t="s">
        <v>134</v>
      </c>
      <c r="D68" s="194">
        <v>10991</v>
      </c>
      <c r="E68" s="193" t="s">
        <v>136</v>
      </c>
      <c r="F68" s="191" t="s">
        <v>199</v>
      </c>
      <c r="G68" s="191">
        <v>2100200131</v>
      </c>
      <c r="H68" s="195" t="s">
        <v>1172</v>
      </c>
      <c r="I68" s="196">
        <v>8658000</v>
      </c>
      <c r="J68" s="196">
        <v>2701263.9713999997</v>
      </c>
      <c r="K68" s="196">
        <f t="shared" si="3"/>
        <v>11359263.9714</v>
      </c>
      <c r="L68" s="199">
        <v>0</v>
      </c>
      <c r="M68" s="199">
        <v>1226863</v>
      </c>
      <c r="N68" s="199">
        <v>1226863</v>
      </c>
      <c r="O68" s="216">
        <v>0</v>
      </c>
      <c r="P68" s="216"/>
      <c r="Q68" s="216">
        <f t="shared" si="4"/>
        <v>0</v>
      </c>
      <c r="R68" s="217">
        <f>I68-Q68</f>
        <v>8658000</v>
      </c>
      <c r="S68" s="217">
        <f>J68</f>
        <v>2701263.9713999997</v>
      </c>
      <c r="T68" s="217">
        <f t="shared" si="5"/>
        <v>11359263.9714</v>
      </c>
      <c r="U68" s="227">
        <f t="shared" si="6"/>
        <v>0</v>
      </c>
      <c r="V68" s="228">
        <f t="shared" si="7"/>
        <v>1222194.1011761108</v>
      </c>
      <c r="W68" s="228">
        <f t="shared" si="8"/>
        <v>1222194.1011761108</v>
      </c>
      <c r="X68" s="231">
        <v>0</v>
      </c>
      <c r="Y68" s="232">
        <f t="shared" si="9"/>
        <v>-4668.8988238892052</v>
      </c>
      <c r="Z68" s="232">
        <f>W68-N68</f>
        <v>-4668.8988238892052</v>
      </c>
      <c r="AA68" s="233">
        <f t="shared" si="10"/>
        <v>-3.8055584233033395E-3</v>
      </c>
    </row>
    <row r="69" spans="1:27" s="218" customFormat="1">
      <c r="A69" s="191">
        <v>64</v>
      </c>
      <c r="B69" s="192">
        <v>8</v>
      </c>
      <c r="C69" s="193" t="s">
        <v>134</v>
      </c>
      <c r="D69" s="194">
        <v>10993</v>
      </c>
      <c r="E69" s="193" t="s">
        <v>137</v>
      </c>
      <c r="F69" s="191" t="s">
        <v>199</v>
      </c>
      <c r="G69" s="191">
        <v>2100200131</v>
      </c>
      <c r="H69" s="195" t="s">
        <v>1172</v>
      </c>
      <c r="I69" s="196">
        <v>12871200</v>
      </c>
      <c r="J69" s="196">
        <v>2994027.9191999994</v>
      </c>
      <c r="K69" s="196">
        <f t="shared" si="3"/>
        <v>15865227.919199999</v>
      </c>
      <c r="L69" s="199">
        <v>0</v>
      </c>
      <c r="M69" s="199">
        <v>1809368</v>
      </c>
      <c r="N69" s="199">
        <v>1809368</v>
      </c>
      <c r="O69" s="216">
        <v>0</v>
      </c>
      <c r="P69" s="216"/>
      <c r="Q69" s="216">
        <f t="shared" si="4"/>
        <v>0</v>
      </c>
      <c r="R69" s="217">
        <f>I69-Q69</f>
        <v>12871200</v>
      </c>
      <c r="S69" s="217">
        <f>J69</f>
        <v>2994027.9191999994</v>
      </c>
      <c r="T69" s="217">
        <f t="shared" si="5"/>
        <v>15865227.919199999</v>
      </c>
      <c r="U69" s="227">
        <f t="shared" si="6"/>
        <v>0</v>
      </c>
      <c r="V69" s="228">
        <f t="shared" si="7"/>
        <v>1802482.3443667446</v>
      </c>
      <c r="W69" s="228">
        <f t="shared" si="8"/>
        <v>1802482.3443667446</v>
      </c>
      <c r="X69" s="231">
        <v>0</v>
      </c>
      <c r="Y69" s="232">
        <f t="shared" si="9"/>
        <v>-6885.6556332553737</v>
      </c>
      <c r="Z69" s="232">
        <f>W69-N69</f>
        <v>-6885.6556332553737</v>
      </c>
      <c r="AA69" s="233">
        <f t="shared" si="10"/>
        <v>-3.8055584233032606E-3</v>
      </c>
    </row>
    <row r="70" spans="1:27" s="218" customFormat="1" ht="16.5" customHeight="1">
      <c r="A70" s="191">
        <v>65</v>
      </c>
      <c r="B70" s="192">
        <v>8</v>
      </c>
      <c r="C70" s="193" t="s">
        <v>134</v>
      </c>
      <c r="D70" s="194">
        <v>23367</v>
      </c>
      <c r="E70" s="197" t="s">
        <v>138</v>
      </c>
      <c r="F70" s="191" t="s">
        <v>199</v>
      </c>
      <c r="G70" s="191">
        <v>2100200131</v>
      </c>
      <c r="H70" s="195" t="s">
        <v>1172</v>
      </c>
      <c r="I70" s="196">
        <v>5664000</v>
      </c>
      <c r="J70" s="196">
        <v>1542040.7901000001</v>
      </c>
      <c r="K70" s="196">
        <f t="shared" ref="K70:K93" si="11">I70+J70</f>
        <v>7206040.7900999999</v>
      </c>
      <c r="L70" s="199">
        <v>0</v>
      </c>
      <c r="M70" s="199">
        <v>702607</v>
      </c>
      <c r="N70" s="199">
        <v>702607</v>
      </c>
      <c r="O70" s="216">
        <v>0</v>
      </c>
      <c r="P70" s="216"/>
      <c r="Q70" s="216">
        <f t="shared" si="4"/>
        <v>0</v>
      </c>
      <c r="R70" s="217">
        <f>I70-Q70</f>
        <v>5664000</v>
      </c>
      <c r="S70" s="217">
        <f>J70</f>
        <v>1542040.7901000001</v>
      </c>
      <c r="T70" s="217">
        <f t="shared" si="5"/>
        <v>7206040.7900999999</v>
      </c>
      <c r="U70" s="227">
        <f t="shared" si="6"/>
        <v>0</v>
      </c>
      <c r="V70" s="228">
        <f t="shared" si="7"/>
        <v>699933.18801287818</v>
      </c>
      <c r="W70" s="228">
        <f t="shared" si="8"/>
        <v>699933.18801287818</v>
      </c>
      <c r="X70" s="231">
        <v>0</v>
      </c>
      <c r="Y70" s="232">
        <f t="shared" si="9"/>
        <v>-2673.8119871218223</v>
      </c>
      <c r="Z70" s="232">
        <f>W70-N70</f>
        <v>-2673.8119871218223</v>
      </c>
      <c r="AA70" s="233">
        <f t="shared" si="10"/>
        <v>-3.8055584233032441E-3</v>
      </c>
    </row>
    <row r="71" spans="1:27" s="218" customFormat="1">
      <c r="A71" s="191">
        <v>66</v>
      </c>
      <c r="B71" s="192">
        <v>8</v>
      </c>
      <c r="C71" s="193" t="s">
        <v>134</v>
      </c>
      <c r="D71" s="194">
        <v>10992</v>
      </c>
      <c r="E71" s="193" t="s">
        <v>139</v>
      </c>
      <c r="F71" s="191" t="s">
        <v>199</v>
      </c>
      <c r="G71" s="191">
        <v>2100200131</v>
      </c>
      <c r="H71" s="195" t="s">
        <v>1172</v>
      </c>
      <c r="I71" s="196">
        <v>7098000</v>
      </c>
      <c r="J71" s="196">
        <v>1936105.9004999998</v>
      </c>
      <c r="K71" s="196">
        <f t="shared" si="11"/>
        <v>9034105.9004999995</v>
      </c>
      <c r="L71" s="199">
        <v>0</v>
      </c>
      <c r="M71" s="199">
        <v>946239</v>
      </c>
      <c r="N71" s="199">
        <v>946239</v>
      </c>
      <c r="O71" s="216">
        <v>0</v>
      </c>
      <c r="P71" s="216"/>
      <c r="Q71" s="216">
        <f t="shared" ref="Q71:Q93" si="12">O71-P71</f>
        <v>0</v>
      </c>
      <c r="R71" s="217">
        <f>I71-Q71</f>
        <v>7098000</v>
      </c>
      <c r="S71" s="217">
        <f>J71</f>
        <v>1936105.9004999998</v>
      </c>
      <c r="T71" s="217">
        <f t="shared" ref="T71:T93" si="13">Q71+R71+S71</f>
        <v>9034105.9004999995</v>
      </c>
      <c r="U71" s="227">
        <f t="shared" ref="U71:U93" si="14">Q71</f>
        <v>0</v>
      </c>
      <c r="V71" s="228">
        <f t="shared" ref="V71:V93" si="15">M71/$M$3*$V$3</f>
        <v>942638.03220309189</v>
      </c>
      <c r="W71" s="228">
        <f t="shared" ref="W71:W93" si="16">U71+V71</f>
        <v>942638.03220309189</v>
      </c>
      <c r="X71" s="231">
        <v>0</v>
      </c>
      <c r="Y71" s="232">
        <f t="shared" ref="Y71:Y93" si="17">V71-M71</f>
        <v>-3600.9677969081094</v>
      </c>
      <c r="Z71" s="232">
        <f>W71-N71</f>
        <v>-3600.9677969081094</v>
      </c>
      <c r="AA71" s="233">
        <f t="shared" ref="AA71:AA93" si="18">Y71/M71</f>
        <v>-3.8055584233033192E-3</v>
      </c>
    </row>
    <row r="72" spans="1:27" s="218" customFormat="1">
      <c r="A72" s="191">
        <v>67</v>
      </c>
      <c r="B72" s="192">
        <v>8</v>
      </c>
      <c r="C72" s="193" t="s">
        <v>134</v>
      </c>
      <c r="D72" s="194">
        <v>10994</v>
      </c>
      <c r="E72" s="193" t="s">
        <v>140</v>
      </c>
      <c r="F72" s="191" t="s">
        <v>199</v>
      </c>
      <c r="G72" s="191">
        <v>2100200131</v>
      </c>
      <c r="H72" s="195" t="s">
        <v>1172</v>
      </c>
      <c r="I72" s="196">
        <v>9436800</v>
      </c>
      <c r="J72" s="196">
        <v>2154044.6258999999</v>
      </c>
      <c r="K72" s="196">
        <f t="shared" si="11"/>
        <v>11590844.6259</v>
      </c>
      <c r="L72" s="199">
        <v>0</v>
      </c>
      <c r="M72" s="199">
        <v>1194610</v>
      </c>
      <c r="N72" s="199">
        <v>1194610</v>
      </c>
      <c r="O72" s="216">
        <v>0</v>
      </c>
      <c r="P72" s="216"/>
      <c r="Q72" s="216">
        <f t="shared" si="12"/>
        <v>0</v>
      </c>
      <c r="R72" s="217">
        <f>I72-Q72</f>
        <v>9436800</v>
      </c>
      <c r="S72" s="217">
        <f>J72</f>
        <v>2154044.6258999999</v>
      </c>
      <c r="T72" s="217">
        <f t="shared" si="13"/>
        <v>11590844.6259</v>
      </c>
      <c r="U72" s="227">
        <f t="shared" si="14"/>
        <v>0</v>
      </c>
      <c r="V72" s="228">
        <f t="shared" si="15"/>
        <v>1190063.8418519376</v>
      </c>
      <c r="W72" s="228">
        <f t="shared" si="16"/>
        <v>1190063.8418519376</v>
      </c>
      <c r="X72" s="231">
        <v>0</v>
      </c>
      <c r="Y72" s="232">
        <f t="shared" si="17"/>
        <v>-4546.1581480624154</v>
      </c>
      <c r="Z72" s="232">
        <f>W72-N72</f>
        <v>-4546.1581480624154</v>
      </c>
      <c r="AA72" s="233">
        <f t="shared" si="18"/>
        <v>-3.8055584233033504E-3</v>
      </c>
    </row>
    <row r="73" spans="1:27" s="218" customFormat="1">
      <c r="A73" s="191">
        <v>68</v>
      </c>
      <c r="B73" s="192">
        <v>8</v>
      </c>
      <c r="C73" s="193" t="s">
        <v>141</v>
      </c>
      <c r="D73" s="194">
        <v>10671</v>
      </c>
      <c r="E73" s="193" t="s">
        <v>142</v>
      </c>
      <c r="F73" s="191" t="s">
        <v>1158</v>
      </c>
      <c r="G73" s="191">
        <v>2100200137</v>
      </c>
      <c r="H73" s="195" t="s">
        <v>1173</v>
      </c>
      <c r="I73" s="196">
        <v>6811200</v>
      </c>
      <c r="J73" s="196">
        <v>139700724.78483</v>
      </c>
      <c r="K73" s="196">
        <f t="shared" si="11"/>
        <v>146511924.78483</v>
      </c>
      <c r="L73" s="199">
        <v>6555600</v>
      </c>
      <c r="M73" s="199">
        <v>14107220</v>
      </c>
      <c r="N73" s="199">
        <v>20662820</v>
      </c>
      <c r="O73" s="216">
        <v>6555600</v>
      </c>
      <c r="P73" s="216"/>
      <c r="Q73" s="216">
        <f t="shared" si="12"/>
        <v>6555600</v>
      </c>
      <c r="R73" s="217">
        <f>I73-Q73</f>
        <v>255600</v>
      </c>
      <c r="S73" s="217">
        <f>J73</f>
        <v>139700724.78483</v>
      </c>
      <c r="T73" s="217">
        <f t="shared" si="13"/>
        <v>146511924.78483</v>
      </c>
      <c r="U73" s="227">
        <f t="shared" si="14"/>
        <v>6555600</v>
      </c>
      <c r="V73" s="228">
        <f t="shared" si="15"/>
        <v>14053534.150099607</v>
      </c>
      <c r="W73" s="228">
        <f t="shared" si="16"/>
        <v>20609134.150099605</v>
      </c>
      <c r="X73" s="231">
        <v>0</v>
      </c>
      <c r="Y73" s="232">
        <f t="shared" si="17"/>
        <v>-53685.849900392815</v>
      </c>
      <c r="Z73" s="232">
        <f>W73-N73</f>
        <v>-53685.849900394678</v>
      </c>
      <c r="AA73" s="233">
        <f t="shared" si="18"/>
        <v>-3.8055584233033027E-3</v>
      </c>
    </row>
    <row r="74" spans="1:27" s="218" customFormat="1">
      <c r="A74" s="191">
        <v>69</v>
      </c>
      <c r="B74" s="192">
        <v>8</v>
      </c>
      <c r="C74" s="193" t="s">
        <v>141</v>
      </c>
      <c r="D74" s="194">
        <v>11015</v>
      </c>
      <c r="E74" s="193" t="s">
        <v>143</v>
      </c>
      <c r="F74" s="191" t="s">
        <v>1159</v>
      </c>
      <c r="G74" s="191">
        <v>2100201099</v>
      </c>
      <c r="H74" s="195" t="s">
        <v>1174</v>
      </c>
      <c r="I74" s="196">
        <v>26095200</v>
      </c>
      <c r="J74" s="196">
        <v>12049170.758460002</v>
      </c>
      <c r="K74" s="196">
        <f t="shared" si="11"/>
        <v>38144370.75846</v>
      </c>
      <c r="L74" s="199">
        <v>2749200</v>
      </c>
      <c r="M74" s="199">
        <v>3488198</v>
      </c>
      <c r="N74" s="199">
        <v>6237398</v>
      </c>
      <c r="O74" s="216">
        <v>2749200</v>
      </c>
      <c r="P74" s="216"/>
      <c r="Q74" s="216">
        <f t="shared" si="12"/>
        <v>2749200</v>
      </c>
      <c r="R74" s="217">
        <f>I74-Q74</f>
        <v>23346000</v>
      </c>
      <c r="S74" s="217">
        <f>J74</f>
        <v>12049170.758460002</v>
      </c>
      <c r="T74" s="217">
        <f t="shared" si="13"/>
        <v>38144370.75846</v>
      </c>
      <c r="U74" s="227">
        <f t="shared" si="14"/>
        <v>2749200</v>
      </c>
      <c r="V74" s="228">
        <f t="shared" si="15"/>
        <v>3474923.4587189504</v>
      </c>
      <c r="W74" s="228">
        <f t="shared" si="16"/>
        <v>6224123.4587189499</v>
      </c>
      <c r="X74" s="231">
        <v>0</v>
      </c>
      <c r="Y74" s="232">
        <f t="shared" si="17"/>
        <v>-13274.541281049605</v>
      </c>
      <c r="Z74" s="232">
        <f>W74-N74</f>
        <v>-13274.541281050071</v>
      </c>
      <c r="AA74" s="233">
        <f t="shared" si="18"/>
        <v>-3.8055584233032658E-3</v>
      </c>
    </row>
    <row r="75" spans="1:27" s="218" customFormat="1">
      <c r="A75" s="191">
        <v>70</v>
      </c>
      <c r="B75" s="192">
        <v>8</v>
      </c>
      <c r="C75" s="193" t="s">
        <v>141</v>
      </c>
      <c r="D75" s="194">
        <v>11023</v>
      </c>
      <c r="E75" s="193" t="s">
        <v>144</v>
      </c>
      <c r="F75" s="191" t="s">
        <v>199</v>
      </c>
      <c r="G75" s="191">
        <v>2100200136</v>
      </c>
      <c r="H75" s="195" t="s">
        <v>1175</v>
      </c>
      <c r="I75" s="196">
        <v>19570800</v>
      </c>
      <c r="J75" s="196">
        <v>4301999.4887999995</v>
      </c>
      <c r="K75" s="196">
        <f t="shared" si="11"/>
        <v>23872799.4888</v>
      </c>
      <c r="L75" s="199">
        <v>2839200</v>
      </c>
      <c r="M75" s="199">
        <v>2189761</v>
      </c>
      <c r="N75" s="199">
        <v>5028961</v>
      </c>
      <c r="O75" s="216">
        <v>2839200</v>
      </c>
      <c r="P75" s="216"/>
      <c r="Q75" s="216">
        <f t="shared" si="12"/>
        <v>2839200</v>
      </c>
      <c r="R75" s="217">
        <f>I75-Q75</f>
        <v>16731600</v>
      </c>
      <c r="S75" s="217">
        <f>J75</f>
        <v>4301999.4887999995</v>
      </c>
      <c r="T75" s="217">
        <f t="shared" si="13"/>
        <v>23872799.4888</v>
      </c>
      <c r="U75" s="227">
        <f t="shared" si="14"/>
        <v>2839200</v>
      </c>
      <c r="V75" s="228">
        <f t="shared" si="15"/>
        <v>2181427.7365814289</v>
      </c>
      <c r="W75" s="228">
        <f t="shared" si="16"/>
        <v>5020627.7365814289</v>
      </c>
      <c r="X75" s="231">
        <v>0</v>
      </c>
      <c r="Y75" s="232">
        <f t="shared" si="17"/>
        <v>-8333.2634185710922</v>
      </c>
      <c r="Z75" s="232">
        <f>W75-N75</f>
        <v>-8333.2634185710922</v>
      </c>
      <c r="AA75" s="233">
        <f t="shared" si="18"/>
        <v>-3.8055584233033157E-3</v>
      </c>
    </row>
    <row r="76" spans="1:27" s="218" customFormat="1">
      <c r="A76" s="191">
        <v>71</v>
      </c>
      <c r="B76" s="192">
        <v>8</v>
      </c>
      <c r="C76" s="193" t="s">
        <v>141</v>
      </c>
      <c r="D76" s="194">
        <v>11025</v>
      </c>
      <c r="E76" s="193" t="s">
        <v>145</v>
      </c>
      <c r="F76" s="191" t="s">
        <v>199</v>
      </c>
      <c r="G76" s="191">
        <v>2100200136</v>
      </c>
      <c r="H76" s="195" t="s">
        <v>1175</v>
      </c>
      <c r="I76" s="196">
        <v>16198800</v>
      </c>
      <c r="J76" s="196">
        <v>3696623.0139000001</v>
      </c>
      <c r="K76" s="196">
        <f t="shared" si="11"/>
        <v>19895423.013900001</v>
      </c>
      <c r="L76" s="199">
        <v>2158800</v>
      </c>
      <c r="M76" s="199">
        <v>1853377</v>
      </c>
      <c r="N76" s="199">
        <v>4012177</v>
      </c>
      <c r="O76" s="216">
        <v>2158800</v>
      </c>
      <c r="P76" s="216"/>
      <c r="Q76" s="216">
        <f t="shared" si="12"/>
        <v>2158800</v>
      </c>
      <c r="R76" s="217">
        <f>I76-Q76</f>
        <v>14040000</v>
      </c>
      <c r="S76" s="217">
        <f>J76</f>
        <v>3696623.0139000001</v>
      </c>
      <c r="T76" s="217">
        <f t="shared" si="13"/>
        <v>19895423.013900001</v>
      </c>
      <c r="U76" s="227">
        <f t="shared" si="14"/>
        <v>2158800</v>
      </c>
      <c r="V76" s="228">
        <f t="shared" si="15"/>
        <v>1846323.8655460936</v>
      </c>
      <c r="W76" s="228">
        <f t="shared" si="16"/>
        <v>4005123.8655460933</v>
      </c>
      <c r="X76" s="231">
        <v>0</v>
      </c>
      <c r="Y76" s="232">
        <f t="shared" si="17"/>
        <v>-7053.1344539064448</v>
      </c>
      <c r="Z76" s="232">
        <f>W76-N76</f>
        <v>-7053.1344539066777</v>
      </c>
      <c r="AA76" s="233">
        <f t="shared" si="18"/>
        <v>-3.8055584233032159E-3</v>
      </c>
    </row>
    <row r="77" spans="1:27" s="218" customFormat="1">
      <c r="A77" s="191">
        <v>72</v>
      </c>
      <c r="B77" s="192">
        <v>8</v>
      </c>
      <c r="C77" s="193" t="s">
        <v>141</v>
      </c>
      <c r="D77" s="194">
        <v>11446</v>
      </c>
      <c r="E77" s="193" t="s">
        <v>146</v>
      </c>
      <c r="F77" s="191" t="s">
        <v>199</v>
      </c>
      <c r="G77" s="191">
        <v>2100200136</v>
      </c>
      <c r="H77" s="195" t="s">
        <v>1175</v>
      </c>
      <c r="I77" s="196">
        <v>18159600</v>
      </c>
      <c r="J77" s="196">
        <v>4858039.5470999992</v>
      </c>
      <c r="K77" s="196">
        <f t="shared" si="11"/>
        <v>23017639.5471</v>
      </c>
      <c r="L77" s="199">
        <v>2493600</v>
      </c>
      <c r="M77" s="199">
        <v>2217063</v>
      </c>
      <c r="N77" s="199">
        <v>4710663</v>
      </c>
      <c r="O77" s="216">
        <v>2493600</v>
      </c>
      <c r="P77" s="216"/>
      <c r="Q77" s="216">
        <f t="shared" si="12"/>
        <v>2493600</v>
      </c>
      <c r="R77" s="217">
        <f>I77-Q77</f>
        <v>15666000</v>
      </c>
      <c r="S77" s="217">
        <f>J77</f>
        <v>4858039.5470999992</v>
      </c>
      <c r="T77" s="217">
        <f t="shared" si="13"/>
        <v>23017639.5471</v>
      </c>
      <c r="U77" s="227">
        <f t="shared" si="14"/>
        <v>2493600</v>
      </c>
      <c r="V77" s="228">
        <f t="shared" si="15"/>
        <v>2208625.8372253561</v>
      </c>
      <c r="W77" s="228">
        <f t="shared" si="16"/>
        <v>4702225.8372253561</v>
      </c>
      <c r="X77" s="231">
        <v>0</v>
      </c>
      <c r="Y77" s="232">
        <f t="shared" si="17"/>
        <v>-8437.1627746438608</v>
      </c>
      <c r="Z77" s="232">
        <f>W77-N77</f>
        <v>-8437.1627746438608</v>
      </c>
      <c r="AA77" s="233">
        <f t="shared" si="18"/>
        <v>-3.805558423303199E-3</v>
      </c>
    </row>
    <row r="78" spans="1:27" s="218" customFormat="1">
      <c r="A78" s="191">
        <v>73</v>
      </c>
      <c r="B78" s="192">
        <v>8</v>
      </c>
      <c r="C78" s="193" t="s">
        <v>141</v>
      </c>
      <c r="D78" s="194">
        <v>11018</v>
      </c>
      <c r="E78" s="193" t="s">
        <v>147</v>
      </c>
      <c r="F78" s="191" t="s">
        <v>199</v>
      </c>
      <c r="G78" s="191">
        <v>2100200136</v>
      </c>
      <c r="H78" s="195" t="s">
        <v>1175</v>
      </c>
      <c r="I78" s="196">
        <v>18045600</v>
      </c>
      <c r="J78" s="196">
        <v>4610375.6334000006</v>
      </c>
      <c r="K78" s="196">
        <f t="shared" si="11"/>
        <v>22655975.633400001</v>
      </c>
      <c r="L78" s="199">
        <v>2710800</v>
      </c>
      <c r="M78" s="199">
        <v>2192758</v>
      </c>
      <c r="N78" s="199">
        <v>4903558</v>
      </c>
      <c r="O78" s="216">
        <v>2710800</v>
      </c>
      <c r="P78" s="216"/>
      <c r="Q78" s="216">
        <f t="shared" si="12"/>
        <v>2710800</v>
      </c>
      <c r="R78" s="217">
        <f>I78-Q78</f>
        <v>15334800</v>
      </c>
      <c r="S78" s="217">
        <f>J78</f>
        <v>4610375.6334000006</v>
      </c>
      <c r="T78" s="217">
        <f t="shared" si="13"/>
        <v>22655975.633400001</v>
      </c>
      <c r="U78" s="227">
        <f t="shared" si="14"/>
        <v>2710800</v>
      </c>
      <c r="V78" s="228">
        <f t="shared" si="15"/>
        <v>2184413.3313228344</v>
      </c>
      <c r="W78" s="228">
        <f t="shared" si="16"/>
        <v>4895213.3313228339</v>
      </c>
      <c r="X78" s="231">
        <v>0</v>
      </c>
      <c r="Y78" s="232">
        <f t="shared" si="17"/>
        <v>-8344.6686771656387</v>
      </c>
      <c r="Z78" s="232">
        <f>W78-N78</f>
        <v>-8344.6686771661043</v>
      </c>
      <c r="AA78" s="233">
        <f t="shared" si="18"/>
        <v>-3.8055584233032732E-3</v>
      </c>
    </row>
    <row r="79" spans="1:27" s="218" customFormat="1">
      <c r="A79" s="191">
        <v>74</v>
      </c>
      <c r="B79" s="192">
        <v>8</v>
      </c>
      <c r="C79" s="193" t="s">
        <v>141</v>
      </c>
      <c r="D79" s="194">
        <v>11013</v>
      </c>
      <c r="E79" s="193" t="s">
        <v>148</v>
      </c>
      <c r="F79" s="191" t="s">
        <v>199</v>
      </c>
      <c r="G79" s="191">
        <v>2100200136</v>
      </c>
      <c r="H79" s="195" t="s">
        <v>1175</v>
      </c>
      <c r="I79" s="196">
        <v>8775600</v>
      </c>
      <c r="J79" s="196">
        <v>2326166.9270999995</v>
      </c>
      <c r="K79" s="196">
        <f t="shared" si="11"/>
        <v>11101766.927099999</v>
      </c>
      <c r="L79" s="199">
        <v>1867200</v>
      </c>
      <c r="M79" s="199">
        <v>906631</v>
      </c>
      <c r="N79" s="199">
        <v>2773831</v>
      </c>
      <c r="O79" s="216">
        <v>1867200</v>
      </c>
      <c r="P79" s="216"/>
      <c r="Q79" s="216">
        <f t="shared" si="12"/>
        <v>1867200</v>
      </c>
      <c r="R79" s="217">
        <f>I79-Q79</f>
        <v>6908400</v>
      </c>
      <c r="S79" s="217">
        <f>J79</f>
        <v>2326166.9270999995</v>
      </c>
      <c r="T79" s="217">
        <f t="shared" si="13"/>
        <v>11101766.927099999</v>
      </c>
      <c r="U79" s="227">
        <f t="shared" si="14"/>
        <v>1867200</v>
      </c>
      <c r="V79" s="228">
        <f t="shared" si="15"/>
        <v>903180.7627611222</v>
      </c>
      <c r="W79" s="228">
        <f t="shared" si="16"/>
        <v>2770380.7627611221</v>
      </c>
      <c r="X79" s="231">
        <v>0</v>
      </c>
      <c r="Y79" s="232">
        <f t="shared" si="17"/>
        <v>-3450.2372388778022</v>
      </c>
      <c r="Z79" s="232">
        <f>W79-N79</f>
        <v>-3450.2372388779186</v>
      </c>
      <c r="AA79" s="233">
        <f t="shared" si="18"/>
        <v>-3.8055584233031986E-3</v>
      </c>
    </row>
    <row r="80" spans="1:27" s="218" customFormat="1">
      <c r="A80" s="191">
        <v>75</v>
      </c>
      <c r="B80" s="192">
        <v>8</v>
      </c>
      <c r="C80" s="193" t="s">
        <v>141</v>
      </c>
      <c r="D80" s="194">
        <v>11020</v>
      </c>
      <c r="E80" s="193" t="s">
        <v>149</v>
      </c>
      <c r="F80" s="191" t="s">
        <v>199</v>
      </c>
      <c r="G80" s="191">
        <v>2100200136</v>
      </c>
      <c r="H80" s="195" t="s">
        <v>1175</v>
      </c>
      <c r="I80" s="196">
        <v>5727600</v>
      </c>
      <c r="J80" s="196">
        <v>1405766.0036999998</v>
      </c>
      <c r="K80" s="196">
        <f t="shared" si="11"/>
        <v>7133366.0036999993</v>
      </c>
      <c r="L80" s="199">
        <v>630000</v>
      </c>
      <c r="M80" s="199">
        <v>713624</v>
      </c>
      <c r="N80" s="199">
        <v>1343624</v>
      </c>
      <c r="O80" s="216">
        <v>630000</v>
      </c>
      <c r="P80" s="216"/>
      <c r="Q80" s="216">
        <f t="shared" si="12"/>
        <v>630000</v>
      </c>
      <c r="R80" s="217">
        <f>I80-Q80</f>
        <v>5097600</v>
      </c>
      <c r="S80" s="217">
        <f>J80</f>
        <v>1405766.0036999998</v>
      </c>
      <c r="T80" s="217">
        <f t="shared" si="13"/>
        <v>7133366.0036999993</v>
      </c>
      <c r="U80" s="227">
        <f t="shared" si="14"/>
        <v>630000</v>
      </c>
      <c r="V80" s="228">
        <f t="shared" si="15"/>
        <v>710908.26217572868</v>
      </c>
      <c r="W80" s="228">
        <f t="shared" si="16"/>
        <v>1340908.2621757286</v>
      </c>
      <c r="X80" s="231">
        <v>0</v>
      </c>
      <c r="Y80" s="232">
        <f t="shared" si="17"/>
        <v>-2715.7378242713166</v>
      </c>
      <c r="Z80" s="232">
        <f>W80-N80</f>
        <v>-2715.7378242714331</v>
      </c>
      <c r="AA80" s="233">
        <f t="shared" si="18"/>
        <v>-3.8055584233031912E-3</v>
      </c>
    </row>
    <row r="81" spans="1:27" s="218" customFormat="1">
      <c r="A81" s="191">
        <v>76</v>
      </c>
      <c r="B81" s="192">
        <v>8</v>
      </c>
      <c r="C81" s="193" t="s">
        <v>141</v>
      </c>
      <c r="D81" s="194">
        <v>11019</v>
      </c>
      <c r="E81" s="193" t="s">
        <v>150</v>
      </c>
      <c r="F81" s="191" t="s">
        <v>199</v>
      </c>
      <c r="G81" s="191">
        <v>2100200136</v>
      </c>
      <c r="H81" s="195" t="s">
        <v>1175</v>
      </c>
      <c r="I81" s="196">
        <v>5989200</v>
      </c>
      <c r="J81" s="196">
        <v>1466690.6076</v>
      </c>
      <c r="K81" s="196">
        <f t="shared" si="11"/>
        <v>7455890.6075999998</v>
      </c>
      <c r="L81" s="199">
        <v>814800</v>
      </c>
      <c r="M81" s="199">
        <v>735691</v>
      </c>
      <c r="N81" s="199">
        <v>1550491</v>
      </c>
      <c r="O81" s="216">
        <v>814800</v>
      </c>
      <c r="P81" s="216"/>
      <c r="Q81" s="216">
        <f t="shared" si="12"/>
        <v>814800</v>
      </c>
      <c r="R81" s="217">
        <f>I81-Q81</f>
        <v>5174400</v>
      </c>
      <c r="S81" s="217">
        <f>J81</f>
        <v>1466690.6076</v>
      </c>
      <c r="T81" s="217">
        <f t="shared" si="13"/>
        <v>7455890.6075999998</v>
      </c>
      <c r="U81" s="227">
        <f t="shared" si="14"/>
        <v>814800</v>
      </c>
      <c r="V81" s="228">
        <f t="shared" si="15"/>
        <v>732891.28491800162</v>
      </c>
      <c r="W81" s="228">
        <f t="shared" si="16"/>
        <v>1547691.2849180016</v>
      </c>
      <c r="X81" s="231">
        <v>0</v>
      </c>
      <c r="Y81" s="232">
        <f t="shared" si="17"/>
        <v>-2799.7150819983799</v>
      </c>
      <c r="Z81" s="232">
        <f>W81-N81</f>
        <v>-2799.7150819983799</v>
      </c>
      <c r="AA81" s="233">
        <f t="shared" si="18"/>
        <v>-3.8055584233032346E-3</v>
      </c>
    </row>
    <row r="82" spans="1:27" s="218" customFormat="1">
      <c r="A82" s="191">
        <v>77</v>
      </c>
      <c r="B82" s="192">
        <v>8</v>
      </c>
      <c r="C82" s="193" t="s">
        <v>141</v>
      </c>
      <c r="D82" s="194">
        <v>11028</v>
      </c>
      <c r="E82" s="193" t="s">
        <v>151</v>
      </c>
      <c r="F82" s="191" t="s">
        <v>199</v>
      </c>
      <c r="G82" s="191">
        <v>2100200136</v>
      </c>
      <c r="H82" s="195" t="s">
        <v>1175</v>
      </c>
      <c r="I82" s="196">
        <v>7257600</v>
      </c>
      <c r="J82" s="196">
        <v>1234347.5723999999</v>
      </c>
      <c r="K82" s="196">
        <f t="shared" si="11"/>
        <v>8491947.5723999999</v>
      </c>
      <c r="L82" s="199">
        <v>1335600</v>
      </c>
      <c r="M82" s="199">
        <v>648177</v>
      </c>
      <c r="N82" s="199">
        <v>1983777</v>
      </c>
      <c r="O82" s="216">
        <v>1335600</v>
      </c>
      <c r="P82" s="216"/>
      <c r="Q82" s="216">
        <f t="shared" si="12"/>
        <v>1335600</v>
      </c>
      <c r="R82" s="217">
        <f>I82-Q82</f>
        <v>5922000</v>
      </c>
      <c r="S82" s="217">
        <f>J82</f>
        <v>1234347.5723999999</v>
      </c>
      <c r="T82" s="217">
        <f t="shared" si="13"/>
        <v>8491947.5723999999</v>
      </c>
      <c r="U82" s="227">
        <f t="shared" si="14"/>
        <v>1335600</v>
      </c>
      <c r="V82" s="228">
        <f t="shared" si="15"/>
        <v>645710.32455785864</v>
      </c>
      <c r="W82" s="228">
        <f t="shared" si="16"/>
        <v>1981310.3245578585</v>
      </c>
      <c r="X82" s="231">
        <v>0</v>
      </c>
      <c r="Y82" s="232">
        <f t="shared" si="17"/>
        <v>-2466.6754421413643</v>
      </c>
      <c r="Z82" s="232">
        <f>W82-N82</f>
        <v>-2466.6754421414807</v>
      </c>
      <c r="AA82" s="233">
        <f t="shared" si="18"/>
        <v>-3.8055584233031474E-3</v>
      </c>
    </row>
    <row r="83" spans="1:27" s="218" customFormat="1">
      <c r="A83" s="191">
        <v>78</v>
      </c>
      <c r="B83" s="192">
        <v>8</v>
      </c>
      <c r="C83" s="193" t="s">
        <v>141</v>
      </c>
      <c r="D83" s="194">
        <v>11024</v>
      </c>
      <c r="E83" s="193" t="s">
        <v>152</v>
      </c>
      <c r="F83" s="191" t="s">
        <v>199</v>
      </c>
      <c r="G83" s="191">
        <v>2100200136</v>
      </c>
      <c r="H83" s="195" t="s">
        <v>1175</v>
      </c>
      <c r="I83" s="196">
        <v>12397200</v>
      </c>
      <c r="J83" s="196">
        <v>2524763.4542999999</v>
      </c>
      <c r="K83" s="196">
        <f t="shared" si="11"/>
        <v>14921963.454299999</v>
      </c>
      <c r="L83" s="199">
        <v>1431600</v>
      </c>
      <c r="M83" s="199">
        <v>1522342</v>
      </c>
      <c r="N83" s="199">
        <v>2953942</v>
      </c>
      <c r="O83" s="216">
        <v>1431600</v>
      </c>
      <c r="P83" s="216"/>
      <c r="Q83" s="216">
        <f t="shared" si="12"/>
        <v>1431600</v>
      </c>
      <c r="R83" s="217">
        <f>I83-Q83</f>
        <v>10965600</v>
      </c>
      <c r="S83" s="217">
        <f>J83</f>
        <v>2524763.4542999999</v>
      </c>
      <c r="T83" s="217">
        <f t="shared" si="13"/>
        <v>14921963.454299999</v>
      </c>
      <c r="U83" s="227">
        <f t="shared" si="14"/>
        <v>1431600</v>
      </c>
      <c r="V83" s="228">
        <f t="shared" si="15"/>
        <v>1516548.6385787518</v>
      </c>
      <c r="W83" s="228">
        <f t="shared" si="16"/>
        <v>2948148.6385787521</v>
      </c>
      <c r="X83" s="231">
        <v>0</v>
      </c>
      <c r="Y83" s="232">
        <f t="shared" si="17"/>
        <v>-5793.3614212481771</v>
      </c>
      <c r="Z83" s="232">
        <f>W83-N83</f>
        <v>-5793.3614212479442</v>
      </c>
      <c r="AA83" s="233">
        <f t="shared" si="18"/>
        <v>-3.8055584233031587E-3</v>
      </c>
    </row>
    <row r="84" spans="1:27" s="218" customFormat="1">
      <c r="A84" s="191">
        <v>79</v>
      </c>
      <c r="B84" s="192">
        <v>8</v>
      </c>
      <c r="C84" s="193" t="s">
        <v>141</v>
      </c>
      <c r="D84" s="194">
        <v>11017</v>
      </c>
      <c r="E84" s="193" t="s">
        <v>153</v>
      </c>
      <c r="F84" s="191" t="s">
        <v>199</v>
      </c>
      <c r="G84" s="191">
        <v>2100200136</v>
      </c>
      <c r="H84" s="195" t="s">
        <v>1175</v>
      </c>
      <c r="I84" s="196">
        <v>9462000</v>
      </c>
      <c r="J84" s="196">
        <v>1770520.8233999999</v>
      </c>
      <c r="K84" s="196">
        <f t="shared" si="11"/>
        <v>11232520.8234</v>
      </c>
      <c r="L84" s="199">
        <v>1359600</v>
      </c>
      <c r="M84" s="199">
        <v>1032350</v>
      </c>
      <c r="N84" s="199">
        <v>2391950</v>
      </c>
      <c r="O84" s="216">
        <v>1359600</v>
      </c>
      <c r="P84" s="216"/>
      <c r="Q84" s="216">
        <f t="shared" si="12"/>
        <v>1359600</v>
      </c>
      <c r="R84" s="217">
        <f>I84-Q84</f>
        <v>8102400</v>
      </c>
      <c r="S84" s="217">
        <f>J84</f>
        <v>1770520.8233999999</v>
      </c>
      <c r="T84" s="217">
        <f t="shared" si="13"/>
        <v>11232520.8234</v>
      </c>
      <c r="U84" s="227">
        <f t="shared" si="14"/>
        <v>1359600</v>
      </c>
      <c r="V84" s="228">
        <f t="shared" si="15"/>
        <v>1028421.3317617029</v>
      </c>
      <c r="W84" s="228">
        <f t="shared" si="16"/>
        <v>2388021.3317617029</v>
      </c>
      <c r="X84" s="231">
        <v>0</v>
      </c>
      <c r="Y84" s="232">
        <f t="shared" si="17"/>
        <v>-3928.6682382971048</v>
      </c>
      <c r="Z84" s="232">
        <f>W84-N84</f>
        <v>-3928.6682382971048</v>
      </c>
      <c r="AA84" s="233">
        <f t="shared" si="18"/>
        <v>-3.805558423303245E-3</v>
      </c>
    </row>
    <row r="85" spans="1:27" s="218" customFormat="1">
      <c r="A85" s="191">
        <v>80</v>
      </c>
      <c r="B85" s="192">
        <v>8</v>
      </c>
      <c r="C85" s="193" t="s">
        <v>141</v>
      </c>
      <c r="D85" s="194">
        <v>11029</v>
      </c>
      <c r="E85" s="193" t="s">
        <v>154</v>
      </c>
      <c r="F85" s="191" t="s">
        <v>199</v>
      </c>
      <c r="G85" s="191">
        <v>2100200136</v>
      </c>
      <c r="H85" s="195" t="s">
        <v>1175</v>
      </c>
      <c r="I85" s="196">
        <v>5667600</v>
      </c>
      <c r="J85" s="196">
        <v>1362007.2648</v>
      </c>
      <c r="K85" s="196">
        <f t="shared" si="11"/>
        <v>7029607.2648</v>
      </c>
      <c r="L85" s="199">
        <v>614400</v>
      </c>
      <c r="M85" s="199">
        <v>664111</v>
      </c>
      <c r="N85" s="199">
        <v>1278511</v>
      </c>
      <c r="O85" s="216">
        <v>614400</v>
      </c>
      <c r="P85" s="216"/>
      <c r="Q85" s="216">
        <f t="shared" si="12"/>
        <v>614400</v>
      </c>
      <c r="R85" s="217">
        <f>I85-Q85</f>
        <v>5053200</v>
      </c>
      <c r="S85" s="217">
        <f>J85</f>
        <v>1362007.2648</v>
      </c>
      <c r="T85" s="217">
        <f t="shared" si="13"/>
        <v>7029607.2648</v>
      </c>
      <c r="U85" s="227">
        <f t="shared" si="14"/>
        <v>614400</v>
      </c>
      <c r="V85" s="228">
        <f t="shared" si="15"/>
        <v>661583.68678994174</v>
      </c>
      <c r="W85" s="228">
        <f t="shared" si="16"/>
        <v>1275983.6867899417</v>
      </c>
      <c r="X85" s="231">
        <v>0</v>
      </c>
      <c r="Y85" s="232">
        <f t="shared" si="17"/>
        <v>-2527.3132100582588</v>
      </c>
      <c r="Z85" s="232">
        <f>W85-N85</f>
        <v>-2527.3132100582588</v>
      </c>
      <c r="AA85" s="233">
        <f t="shared" si="18"/>
        <v>-3.805558423303121E-3</v>
      </c>
    </row>
    <row r="86" spans="1:27" s="218" customFormat="1">
      <c r="A86" s="191">
        <v>81</v>
      </c>
      <c r="B86" s="192">
        <v>8</v>
      </c>
      <c r="C86" s="193" t="s">
        <v>141</v>
      </c>
      <c r="D86" s="194">
        <v>11022</v>
      </c>
      <c r="E86" s="193" t="s">
        <v>155</v>
      </c>
      <c r="F86" s="191" t="s">
        <v>199</v>
      </c>
      <c r="G86" s="191">
        <v>2100200136</v>
      </c>
      <c r="H86" s="195" t="s">
        <v>1175</v>
      </c>
      <c r="I86" s="196">
        <v>8902800</v>
      </c>
      <c r="J86" s="196">
        <v>2242887.6554999999</v>
      </c>
      <c r="K86" s="196">
        <f t="shared" si="11"/>
        <v>11145687.6555</v>
      </c>
      <c r="L86" s="199">
        <v>1236000</v>
      </c>
      <c r="M86" s="199">
        <v>1080221</v>
      </c>
      <c r="N86" s="199">
        <v>2316221</v>
      </c>
      <c r="O86" s="216">
        <v>1236000</v>
      </c>
      <c r="P86" s="216"/>
      <c r="Q86" s="216">
        <f t="shared" si="12"/>
        <v>1236000</v>
      </c>
      <c r="R86" s="217">
        <f>I86-Q86</f>
        <v>7666800</v>
      </c>
      <c r="S86" s="217">
        <f>J86</f>
        <v>2242887.6554999999</v>
      </c>
      <c r="T86" s="217">
        <f t="shared" si="13"/>
        <v>11145687.6555</v>
      </c>
      <c r="U86" s="227">
        <f t="shared" si="14"/>
        <v>1236000</v>
      </c>
      <c r="V86" s="228">
        <f t="shared" si="15"/>
        <v>1076110.1558744209</v>
      </c>
      <c r="W86" s="228">
        <f t="shared" si="16"/>
        <v>2312110.1558744209</v>
      </c>
      <c r="X86" s="231">
        <v>0</v>
      </c>
      <c r="Y86" s="232">
        <f t="shared" si="17"/>
        <v>-4110.8441255791113</v>
      </c>
      <c r="Z86" s="232">
        <f>W86-N86</f>
        <v>-4110.8441255791113</v>
      </c>
      <c r="AA86" s="233">
        <f t="shared" si="18"/>
        <v>-3.8055584233032975E-3</v>
      </c>
    </row>
    <row r="87" spans="1:27" s="218" customFormat="1">
      <c r="A87" s="191">
        <v>82</v>
      </c>
      <c r="B87" s="192">
        <v>8</v>
      </c>
      <c r="C87" s="193" t="s">
        <v>141</v>
      </c>
      <c r="D87" s="194">
        <v>11021</v>
      </c>
      <c r="E87" s="193" t="s">
        <v>156</v>
      </c>
      <c r="F87" s="191" t="s">
        <v>199</v>
      </c>
      <c r="G87" s="191">
        <v>2100200136</v>
      </c>
      <c r="H87" s="195" t="s">
        <v>1175</v>
      </c>
      <c r="I87" s="196">
        <v>7071600</v>
      </c>
      <c r="J87" s="196">
        <v>1779154.3953000002</v>
      </c>
      <c r="K87" s="196">
        <f t="shared" si="11"/>
        <v>8850754.3953000009</v>
      </c>
      <c r="L87" s="199">
        <v>1504800</v>
      </c>
      <c r="M87" s="199">
        <v>712825</v>
      </c>
      <c r="N87" s="199">
        <v>2217625</v>
      </c>
      <c r="O87" s="216">
        <v>1504800</v>
      </c>
      <c r="P87" s="216"/>
      <c r="Q87" s="216">
        <f t="shared" si="12"/>
        <v>1504800</v>
      </c>
      <c r="R87" s="217">
        <f>I87-Q87</f>
        <v>5566800</v>
      </c>
      <c r="S87" s="217">
        <f>J87</f>
        <v>1779154.3953000002</v>
      </c>
      <c r="T87" s="217">
        <f t="shared" si="13"/>
        <v>8850754.3953000009</v>
      </c>
      <c r="U87" s="227">
        <f t="shared" si="14"/>
        <v>1504800</v>
      </c>
      <c r="V87" s="228">
        <f t="shared" si="15"/>
        <v>710112.30281690892</v>
      </c>
      <c r="W87" s="228">
        <f t="shared" si="16"/>
        <v>2214912.3028169088</v>
      </c>
      <c r="X87" s="231">
        <v>0</v>
      </c>
      <c r="Y87" s="232">
        <f t="shared" si="17"/>
        <v>-2712.697183091077</v>
      </c>
      <c r="Z87" s="232">
        <f>W87-N87</f>
        <v>-2712.6971830911934</v>
      </c>
      <c r="AA87" s="233">
        <f t="shared" si="18"/>
        <v>-3.8055584233031626E-3</v>
      </c>
    </row>
    <row r="88" spans="1:27" s="218" customFormat="1">
      <c r="A88" s="191">
        <v>83</v>
      </c>
      <c r="B88" s="192">
        <v>8</v>
      </c>
      <c r="C88" s="193" t="s">
        <v>141</v>
      </c>
      <c r="D88" s="194">
        <v>11026</v>
      </c>
      <c r="E88" s="193" t="s">
        <v>157</v>
      </c>
      <c r="F88" s="191" t="s">
        <v>199</v>
      </c>
      <c r="G88" s="191">
        <v>2100200136</v>
      </c>
      <c r="H88" s="195" t="s">
        <v>1175</v>
      </c>
      <c r="I88" s="196">
        <v>5263200</v>
      </c>
      <c r="J88" s="196">
        <v>1332949.2449999999</v>
      </c>
      <c r="K88" s="196">
        <f t="shared" si="11"/>
        <v>6596149.2450000001</v>
      </c>
      <c r="L88" s="199">
        <v>700800</v>
      </c>
      <c r="M88" s="199">
        <v>636544</v>
      </c>
      <c r="N88" s="199">
        <v>1337344</v>
      </c>
      <c r="O88" s="216">
        <v>700800</v>
      </c>
      <c r="P88" s="216"/>
      <c r="Q88" s="216">
        <f t="shared" si="12"/>
        <v>700800</v>
      </c>
      <c r="R88" s="217">
        <f>I88-Q88</f>
        <v>4562400</v>
      </c>
      <c r="S88" s="217">
        <f>J88</f>
        <v>1332949.2449999999</v>
      </c>
      <c r="T88" s="217">
        <f t="shared" si="13"/>
        <v>6596149.2450000001</v>
      </c>
      <c r="U88" s="227">
        <f t="shared" si="14"/>
        <v>700800</v>
      </c>
      <c r="V88" s="228">
        <f t="shared" si="15"/>
        <v>634121.59461899684</v>
      </c>
      <c r="W88" s="228">
        <f t="shared" si="16"/>
        <v>1334921.5946189968</v>
      </c>
      <c r="X88" s="231">
        <v>0</v>
      </c>
      <c r="Y88" s="232">
        <f t="shared" si="17"/>
        <v>-2422.4053810031619</v>
      </c>
      <c r="Z88" s="232">
        <f>W88-N88</f>
        <v>-2422.4053810031619</v>
      </c>
      <c r="AA88" s="233">
        <f t="shared" si="18"/>
        <v>-3.805558423303278E-3</v>
      </c>
    </row>
    <row r="89" spans="1:27" s="218" customFormat="1">
      <c r="A89" s="191">
        <v>84</v>
      </c>
      <c r="B89" s="192">
        <v>8</v>
      </c>
      <c r="C89" s="193" t="s">
        <v>141</v>
      </c>
      <c r="D89" s="194">
        <v>11014</v>
      </c>
      <c r="E89" s="193" t="s">
        <v>158</v>
      </c>
      <c r="F89" s="191" t="s">
        <v>199</v>
      </c>
      <c r="G89" s="191">
        <v>2100200136</v>
      </c>
      <c r="H89" s="195" t="s">
        <v>1175</v>
      </c>
      <c r="I89" s="196">
        <v>9456000</v>
      </c>
      <c r="J89" s="196">
        <v>2344737.6194999996</v>
      </c>
      <c r="K89" s="196">
        <f t="shared" si="11"/>
        <v>11800737.6195</v>
      </c>
      <c r="L89" s="199">
        <v>1963200</v>
      </c>
      <c r="M89" s="199">
        <v>1010899</v>
      </c>
      <c r="N89" s="199">
        <v>2974099</v>
      </c>
      <c r="O89" s="216">
        <v>1963200</v>
      </c>
      <c r="P89" s="216"/>
      <c r="Q89" s="216">
        <f t="shared" si="12"/>
        <v>1963200</v>
      </c>
      <c r="R89" s="217">
        <f>I89-Q89</f>
        <v>7492800</v>
      </c>
      <c r="S89" s="217">
        <f>J89</f>
        <v>2344737.6194999996</v>
      </c>
      <c r="T89" s="217">
        <f t="shared" si="13"/>
        <v>11800737.6195</v>
      </c>
      <c r="U89" s="227">
        <f t="shared" si="14"/>
        <v>1963200</v>
      </c>
      <c r="V89" s="228">
        <f t="shared" si="15"/>
        <v>1007051.9647954413</v>
      </c>
      <c r="W89" s="228">
        <f t="shared" si="16"/>
        <v>2970251.9647954414</v>
      </c>
      <c r="X89" s="231">
        <v>0</v>
      </c>
      <c r="Y89" s="232">
        <f t="shared" si="17"/>
        <v>-3847.0352045587497</v>
      </c>
      <c r="Z89" s="232">
        <f>W89-N89</f>
        <v>-3847.0352045586333</v>
      </c>
      <c r="AA89" s="233">
        <f t="shared" si="18"/>
        <v>-3.8055584233031682E-3</v>
      </c>
    </row>
    <row r="90" spans="1:27" s="218" customFormat="1">
      <c r="A90" s="191">
        <v>85</v>
      </c>
      <c r="B90" s="192">
        <v>8</v>
      </c>
      <c r="C90" s="193" t="s">
        <v>141</v>
      </c>
      <c r="D90" s="194">
        <v>11027</v>
      </c>
      <c r="E90" s="193" t="s">
        <v>159</v>
      </c>
      <c r="F90" s="191" t="s">
        <v>199</v>
      </c>
      <c r="G90" s="191">
        <v>2100200136</v>
      </c>
      <c r="H90" s="195" t="s">
        <v>1175</v>
      </c>
      <c r="I90" s="196">
        <v>5182800</v>
      </c>
      <c r="J90" s="196">
        <v>1398719.2082999998</v>
      </c>
      <c r="K90" s="196">
        <f t="shared" si="11"/>
        <v>6581519.2083000001</v>
      </c>
      <c r="L90" s="199">
        <v>715200</v>
      </c>
      <c r="M90" s="199">
        <v>705431</v>
      </c>
      <c r="N90" s="199">
        <v>1420631</v>
      </c>
      <c r="O90" s="216">
        <v>715200</v>
      </c>
      <c r="P90" s="216"/>
      <c r="Q90" s="216">
        <f t="shared" si="12"/>
        <v>715200</v>
      </c>
      <c r="R90" s="217">
        <f>I90-Q90</f>
        <v>4467600</v>
      </c>
      <c r="S90" s="217">
        <f>J90</f>
        <v>1398719.2082999998</v>
      </c>
      <c r="T90" s="217">
        <f t="shared" si="13"/>
        <v>6581519.2083000001</v>
      </c>
      <c r="U90" s="227">
        <f t="shared" si="14"/>
        <v>715200</v>
      </c>
      <c r="V90" s="228">
        <f t="shared" si="15"/>
        <v>702746.44111589086</v>
      </c>
      <c r="W90" s="228">
        <f t="shared" si="16"/>
        <v>1417946.4411158909</v>
      </c>
      <c r="X90" s="231">
        <v>0</v>
      </c>
      <c r="Y90" s="232">
        <f t="shared" si="17"/>
        <v>-2684.5588841091376</v>
      </c>
      <c r="Z90" s="232">
        <f>W90-N90</f>
        <v>-2684.5588841091376</v>
      </c>
      <c r="AA90" s="233">
        <f t="shared" si="18"/>
        <v>-3.8055584233031119E-3</v>
      </c>
    </row>
    <row r="91" spans="1:27" s="218" customFormat="1">
      <c r="A91" s="191">
        <v>86</v>
      </c>
      <c r="B91" s="192">
        <v>8</v>
      </c>
      <c r="C91" s="193" t="s">
        <v>141</v>
      </c>
      <c r="D91" s="194">
        <v>25058</v>
      </c>
      <c r="E91" s="193" t="s">
        <v>160</v>
      </c>
      <c r="F91" s="191" t="s">
        <v>199</v>
      </c>
      <c r="G91" s="191">
        <v>2100200136</v>
      </c>
      <c r="H91" s="195" t="s">
        <v>1175</v>
      </c>
      <c r="I91" s="196">
        <v>4513200</v>
      </c>
      <c r="J91" s="196">
        <v>908035.43430000008</v>
      </c>
      <c r="K91" s="196">
        <f t="shared" si="11"/>
        <v>5421235.4342999998</v>
      </c>
      <c r="L91" s="199">
        <v>705600</v>
      </c>
      <c r="M91" s="199">
        <v>452389</v>
      </c>
      <c r="N91" s="199">
        <v>1157989</v>
      </c>
      <c r="O91" s="216">
        <v>705600</v>
      </c>
      <c r="P91" s="216"/>
      <c r="Q91" s="216">
        <f t="shared" si="12"/>
        <v>705600</v>
      </c>
      <c r="R91" s="217">
        <f>I91-Q91</f>
        <v>3807600</v>
      </c>
      <c r="S91" s="217">
        <f>J91</f>
        <v>908035.43430000008</v>
      </c>
      <c r="T91" s="217">
        <f t="shared" si="13"/>
        <v>5421235.4342999998</v>
      </c>
      <c r="U91" s="227">
        <f t="shared" si="14"/>
        <v>705600</v>
      </c>
      <c r="V91" s="228">
        <f t="shared" si="15"/>
        <v>450667.40723044024</v>
      </c>
      <c r="W91" s="228">
        <f t="shared" si="16"/>
        <v>1156267.4072304403</v>
      </c>
      <c r="X91" s="231">
        <v>0</v>
      </c>
      <c r="Y91" s="232">
        <f t="shared" si="17"/>
        <v>-1721.5927695597638</v>
      </c>
      <c r="Z91" s="232">
        <f>W91-N91</f>
        <v>-1721.5927695597056</v>
      </c>
      <c r="AA91" s="233">
        <f t="shared" si="18"/>
        <v>-3.8055584233033161E-3</v>
      </c>
    </row>
    <row r="92" spans="1:27" s="218" customFormat="1">
      <c r="A92" s="191">
        <v>87</v>
      </c>
      <c r="B92" s="192">
        <v>8</v>
      </c>
      <c r="C92" s="193" t="s">
        <v>141</v>
      </c>
      <c r="D92" s="194">
        <v>25059</v>
      </c>
      <c r="E92" s="193" t="s">
        <v>161</v>
      </c>
      <c r="F92" s="191" t="s">
        <v>199</v>
      </c>
      <c r="G92" s="191">
        <v>2100200136</v>
      </c>
      <c r="H92" s="195" t="s">
        <v>1175</v>
      </c>
      <c r="I92" s="196">
        <v>4090800</v>
      </c>
      <c r="J92" s="196">
        <v>864729.09179999994</v>
      </c>
      <c r="K92" s="196">
        <f t="shared" si="11"/>
        <v>4955529.0917999996</v>
      </c>
      <c r="L92" s="199">
        <v>668400</v>
      </c>
      <c r="M92" s="199">
        <v>465317</v>
      </c>
      <c r="N92" s="199">
        <v>1133717</v>
      </c>
      <c r="O92" s="216">
        <v>668400</v>
      </c>
      <c r="P92" s="216"/>
      <c r="Q92" s="216">
        <f t="shared" si="12"/>
        <v>668400</v>
      </c>
      <c r="R92" s="217">
        <f>I92-Q92</f>
        <v>3422400</v>
      </c>
      <c r="S92" s="217">
        <f>J92</f>
        <v>864729.09179999994</v>
      </c>
      <c r="T92" s="217">
        <f t="shared" si="13"/>
        <v>4955529.0917999996</v>
      </c>
      <c r="U92" s="227">
        <f t="shared" si="14"/>
        <v>668400</v>
      </c>
      <c r="V92" s="228">
        <f t="shared" si="15"/>
        <v>463546.20897114382</v>
      </c>
      <c r="W92" s="228">
        <f t="shared" si="16"/>
        <v>1131946.2089711437</v>
      </c>
      <c r="X92" s="231">
        <v>0</v>
      </c>
      <c r="Y92" s="232">
        <f t="shared" si="17"/>
        <v>-1770.7910288561834</v>
      </c>
      <c r="Z92" s="232">
        <f>W92-N92</f>
        <v>-1770.7910288562998</v>
      </c>
      <c r="AA92" s="233">
        <f t="shared" si="18"/>
        <v>-3.8055584233032177E-3</v>
      </c>
    </row>
    <row r="93" spans="1:27" s="218" customFormat="1">
      <c r="A93" s="191">
        <v>88</v>
      </c>
      <c r="B93" s="192">
        <v>8</v>
      </c>
      <c r="C93" s="193" t="s">
        <v>141</v>
      </c>
      <c r="D93" s="194">
        <v>11016</v>
      </c>
      <c r="E93" s="193" t="s">
        <v>162</v>
      </c>
      <c r="F93" s="191" t="s">
        <v>199</v>
      </c>
      <c r="G93" s="191">
        <v>2100200136</v>
      </c>
      <c r="H93" s="195" t="s">
        <v>1175</v>
      </c>
      <c r="I93" s="196">
        <v>2256000</v>
      </c>
      <c r="J93" s="196">
        <v>644075.8544999999</v>
      </c>
      <c r="K93" s="196">
        <f t="shared" si="11"/>
        <v>2900075.8544999999</v>
      </c>
      <c r="L93" s="199">
        <v>141600</v>
      </c>
      <c r="M93" s="199">
        <v>287490</v>
      </c>
      <c r="N93" s="199">
        <v>429090</v>
      </c>
      <c r="O93" s="216">
        <v>141600</v>
      </c>
      <c r="P93" s="216"/>
      <c r="Q93" s="216">
        <f t="shared" si="12"/>
        <v>141600</v>
      </c>
      <c r="R93" s="217">
        <f>I93-Q93</f>
        <v>2114400</v>
      </c>
      <c r="S93" s="217">
        <f>J93</f>
        <v>644075.8544999999</v>
      </c>
      <c r="T93" s="217">
        <f t="shared" si="13"/>
        <v>2900075.8544999999</v>
      </c>
      <c r="U93" s="227">
        <f t="shared" si="14"/>
        <v>141600</v>
      </c>
      <c r="V93" s="228">
        <f t="shared" si="15"/>
        <v>286395.94000888453</v>
      </c>
      <c r="W93" s="228">
        <f t="shared" si="16"/>
        <v>427995.94000888453</v>
      </c>
      <c r="X93" s="231">
        <v>0</v>
      </c>
      <c r="Y93" s="232">
        <f t="shared" si="17"/>
        <v>-1094.0599911154713</v>
      </c>
      <c r="Z93" s="232">
        <f>W93-N93</f>
        <v>-1094.0599911154713</v>
      </c>
      <c r="AA93" s="233">
        <f t="shared" si="18"/>
        <v>-3.8055584233033196E-3</v>
      </c>
    </row>
  </sheetData>
  <mergeCells count="16">
    <mergeCell ref="I1:K1"/>
    <mergeCell ref="L1:N1"/>
    <mergeCell ref="O1:T2"/>
    <mergeCell ref="U1:W1"/>
    <mergeCell ref="X1:AA2"/>
    <mergeCell ref="I2:K2"/>
    <mergeCell ref="L2:N2"/>
    <mergeCell ref="U2:W2"/>
    <mergeCell ref="G4:G5"/>
    <mergeCell ref="H4:H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คำชี้แจง</vt:lpstr>
      <vt:lpstr>A1.สรุปวงเงินเขต </vt:lpstr>
      <vt:lpstr>เปรียบเทียบปี 66</vt:lpstr>
      <vt:lpstr>A2.เขตปรับเกลี่ย</vt:lpstr>
      <vt:lpstr>B1.ข้อมูลประกอบการปรับเกลี่ย</vt:lpstr>
      <vt:lpstr>ตรวจ</vt:lpstr>
      <vt:lpstr>ร่างปรับเกลี่ย1</vt:lpstr>
      <vt:lpstr>สรุปร่าง 1</vt:lpstr>
      <vt:lpstr>ร่างปรับเกลี่ย 2</vt:lpstr>
      <vt:lpstr>สรุปร่าง 2</vt:lpstr>
      <vt:lpstr>ผลต่างร่าง 1 และ 2</vt:lpstr>
      <vt:lpstr>รพสต ถ่ายโอน67 จ เลย</vt:lpstr>
      <vt:lpstr>รพสตถ่ายโอน 67 สกล</vt:lpstr>
      <vt:lpstr>B2.ค่าแรง </vt:lpstr>
      <vt:lpstr>B3.รายงานผลการเบิกจ่าย</vt:lpstr>
      <vt:lpstr>'A1.สรุปวงเงินเขต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SWIFT</cp:lastModifiedBy>
  <cp:lastPrinted>2024-01-26T09:02:47Z</cp:lastPrinted>
  <dcterms:created xsi:type="dcterms:W3CDTF">2020-10-22T07:39:43Z</dcterms:created>
  <dcterms:modified xsi:type="dcterms:W3CDTF">2024-02-13T18:28:49Z</dcterms:modified>
</cp:coreProperties>
</file>