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Unit cost\ไตรมาส 1-67\"/>
    </mc:Choice>
  </mc:AlternateContent>
  <xr:revisionPtr revIDLastSave="0" documentId="13_ncr:1_{3E11859E-F3FC-4C41-B126-32715D72E2B3}" xr6:coauthVersionLast="47" xr6:coauthVersionMax="47" xr10:uidLastSave="{00000000-0000-0000-0000-000000000000}"/>
  <bookViews>
    <workbookView xWindow="-108" yWindow="-108" windowWidth="23256" windowHeight="12456" tabRatio="912" activeTab="3" xr2:uid="{00000000-000D-0000-FFFF-FFFF00000000}"/>
  </bookViews>
  <sheets>
    <sheet name="รายประเทศ" sheetId="118" r:id="rId1"/>
    <sheet name="สรุปUnit Cost จังหวัด" sheetId="65" r:id="rId2"/>
    <sheet name="รายจังหวัดไตรมาส 1-67" sheetId="119" r:id="rId3"/>
    <sheet name="สรุปUnit Cost และ HGR" sheetId="61" r:id="rId4"/>
    <sheet name="ค่ากลางกลุ่ม UnitCost, HGR" sheetId="63" r:id="rId5"/>
    <sheet name="Sheet1" sheetId="120" state="hidden" r:id="rId6"/>
  </sheets>
  <externalReferences>
    <externalReference r:id="rId7"/>
    <externalReference r:id="rId8"/>
  </externalReferences>
  <definedNames>
    <definedName name="_xlnm._FilterDatabase" localSheetId="4" hidden="1">'ค่ากลางกลุ่ม UnitCost, HGR'!$A$4:$K$22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D22" i="63" l="1"/>
  <c r="A5" i="63"/>
  <c r="B5" i="63"/>
  <c r="A6" i="63"/>
  <c r="B6" i="63"/>
  <c r="A7" i="63"/>
  <c r="B7" i="63"/>
  <c r="A8" i="63"/>
  <c r="B8" i="63"/>
  <c r="A9" i="63"/>
  <c r="B9" i="63"/>
  <c r="A10" i="63"/>
  <c r="B10" i="63"/>
  <c r="A11" i="63"/>
  <c r="B11" i="63"/>
  <c r="A12" i="63"/>
  <c r="B12" i="63"/>
  <c r="A13" i="63"/>
  <c r="B13" i="63"/>
  <c r="A14" i="63"/>
  <c r="B14" i="63"/>
  <c r="A15" i="63"/>
  <c r="B15" i="63"/>
  <c r="A16" i="63"/>
  <c r="B16" i="63"/>
  <c r="A17" i="63"/>
  <c r="B17" i="63"/>
  <c r="A18" i="63"/>
  <c r="B18" i="63"/>
  <c r="A19" i="63"/>
  <c r="B19" i="63"/>
  <c r="A20" i="63"/>
  <c r="B20" i="63"/>
  <c r="A21" i="63"/>
  <c r="B21" i="63"/>
  <c r="C22" i="63"/>
  <c r="E22" i="63"/>
  <c r="F22" i="63"/>
  <c r="G22" i="63" l="1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C15" i="65" l="1"/>
  <c r="I15" i="65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D14" i="65"/>
  <c r="H14" i="119" l="1"/>
  <c r="E14" i="119" s="1"/>
  <c r="F14" i="65"/>
  <c r="H14" i="65" s="1"/>
  <c r="G14" i="119" l="1"/>
  <c r="E14" i="65"/>
  <c r="G14" i="65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D13" i="65"/>
  <c r="F13" i="65" s="1"/>
  <c r="U100" i="61"/>
  <c r="D13" i="119" s="1"/>
  <c r="F13" i="119" s="1"/>
  <c r="D12" i="65"/>
  <c r="F12" i="65" s="1"/>
  <c r="U99" i="61"/>
  <c r="D12" i="119" s="1"/>
  <c r="S99" i="61"/>
  <c r="U98" i="61"/>
  <c r="D11" i="119" s="1"/>
  <c r="D11" i="65"/>
  <c r="S98" i="61"/>
  <c r="T97" i="61"/>
  <c r="S97" i="61"/>
  <c r="U97" i="61"/>
  <c r="D10" i="119" s="1"/>
  <c r="D10" i="65"/>
  <c r="D9" i="65"/>
  <c r="U96" i="61"/>
  <c r="D9" i="119" s="1"/>
  <c r="F9" i="119" s="1"/>
  <c r="S96" i="61"/>
  <c r="D8" i="65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65"/>
  <c r="E13" i="65" s="1"/>
  <c r="H13" i="119"/>
  <c r="E13" i="119" s="1"/>
  <c r="H12" i="65"/>
  <c r="E12" i="65" s="1"/>
  <c r="F12" i="119"/>
  <c r="F11" i="65"/>
  <c r="H11" i="65" s="1"/>
  <c r="E11" i="65" s="1"/>
  <c r="F10" i="65"/>
  <c r="H10" i="65" s="1"/>
  <c r="E10" i="65" s="1"/>
  <c r="F9" i="65"/>
  <c r="H9" i="65" s="1"/>
  <c r="E9" i="65" s="1"/>
  <c r="F8" i="65"/>
  <c r="H8" i="65" s="1"/>
  <c r="E8" i="65" s="1"/>
  <c r="G9" i="119" l="1"/>
  <c r="E11" i="119"/>
  <c r="H8" i="119"/>
  <c r="E8" i="119" s="1"/>
  <c r="H10" i="119"/>
  <c r="E10" i="119" s="1"/>
  <c r="G13" i="65"/>
  <c r="G12" i="65"/>
  <c r="G13" i="119"/>
  <c r="F15" i="119"/>
  <c r="D15" i="119" s="1"/>
  <c r="H12" i="119"/>
  <c r="E12" i="119" s="1"/>
  <c r="G11" i="65"/>
  <c r="G10" i="65"/>
  <c r="G9" i="65"/>
  <c r="F15" i="65"/>
  <c r="D15" i="65" s="1"/>
  <c r="G8" i="65"/>
  <c r="G10" i="119" l="1"/>
  <c r="G8" i="119"/>
  <c r="G12" i="119"/>
  <c r="H15" i="119"/>
  <c r="G15" i="119" s="1"/>
  <c r="H15" i="65"/>
  <c r="G15" i="65" s="1"/>
  <c r="E15" i="119" l="1"/>
  <c r="E15" i="65"/>
</calcChain>
</file>

<file path=xl/sharedStrings.xml><?xml version="1.0" encoding="utf-8"?>
<sst xmlns="http://schemas.openxmlformats.org/spreadsheetml/2006/main" count="820" uniqueCount="319">
  <si>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</si>
  <si>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</si>
  <si>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</si>
  <si>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</si>
  <si>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</si>
  <si>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</si>
  <si>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</si>
  <si>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</si>
  <si>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</si>
  <si>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</si>
  <si>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</si>
  <si>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</si>
  <si>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</si>
  <si>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</si>
  <si>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</si>
  <si>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</si>
  <si>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</si>
  <si>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</si>
  <si>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</si>
  <si>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</si>
  <si>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</si>
  <si>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</si>
  <si>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</si>
  <si>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</si>
  <si>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</si>
  <si>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</si>
  <si>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</si>
  <si>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</si>
  <si>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</si>
  <si>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</si>
  <si>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</si>
  <si>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</si>
  <si>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</si>
  <si>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</si>
  <si>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</si>
  <si>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</si>
  <si>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</si>
  <si>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</si>
  <si>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</si>
  <si>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</si>
  <si>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</si>
  <si>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</si>
  <si>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</si>
  <si>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</si>
  <si>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</si>
  <si>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</si>
  <si>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</si>
  <si>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</si>
  <si>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</si>
  <si>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</si>
  <si>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</si>
  <si>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</si>
  <si>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</si>
  <si>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</si>
  <si>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</si>
  <si>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</si>
  <si>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</si>
  <si>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</si>
  <si>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</si>
  <si>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</si>
  <si>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</si>
  <si>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</si>
  <si>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</si>
  <si>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</si>
  <si>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</si>
  <si>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</si>
  <si>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</si>
  <si>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</si>
  <si>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</si>
  <si>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</si>
  <si>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</si>
  <si>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</si>
  <si>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</si>
  <si>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</si>
  <si>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</si>
  <si>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</si>
  <si>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</si>
  <si>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</si>
  <si>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</si>
  <si>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</si>
  <si>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</si>
  <si>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</si>
  <si>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</si>
  <si>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</si>
  <si>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</si>
  <si>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</si>
  <si>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</si>
  <si>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</si>
  <si>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</si>
  <si>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</si>
  <si>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</si>
  <si>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</si>
  <si>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</si>
  <si>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</si>
  <si>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</si>
  <si>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</si>
  <si>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</si>
  <si>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</si>
  <si>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</si>
  <si>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</si>
  <si>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</si>
  <si>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</si>
  <si>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</si>
  <si>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</si>
  <si>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</si>
  <si>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</si>
  <si>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</si>
  <si>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</si>
  <si>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</si>
  <si>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</si>
  <si>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</si>
  <si>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</si>
  <si>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</si>
  <si>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</si>
  <si>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</si>
  <si>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</si>
  <si>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</si>
  <si>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</si>
  <si>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</si>
  <si>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</si>
  <si>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</si>
  <si>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</si>
  <si>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</si>
  <si>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</si>
  <si>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</si>
  <si>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</si>
  <si>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</si>
  <si>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</si>
  <si>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</si>
  <si>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</si>
  <si>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</si>
  <si>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</si>
  <si>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</si>
  <si>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</si>
  <si>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</si>
  <si>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</si>
  <si>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</si>
  <si>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</si>
  <si>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</si>
  <si>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</si>
  <si>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</si>
  <si>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</si>
  <si>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</si>
  <si>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</si>
  <si>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</si>
  <si>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</si>
  <si>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</si>
  <si>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</si>
  <si>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</si>
  <si>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</si>
  <si>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</si>
  <si>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</si>
  <si>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</si>
  <si>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</si>
  <si>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</si>
  <si>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</si>
  <si>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</si>
  <si>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</si>
  <si>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</si>
  <si>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</si>
  <si>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</si>
  <si>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</si>
  <si>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</si>
  <si>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</si>
  <si>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</si>
  <si>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</si>
  <si>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</si>
  <si>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</si>
  <si>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</si>
  <si>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</si>
  <si>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</si>
  <si>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</si>
  <si>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</si>
  <si>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</si>
  <si>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</si>
  <si>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</si>
  <si>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</si>
  <si>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</si>
  <si>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</si>
  <si>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</si>
  <si>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</si>
  <si>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</si>
  <si>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</si>
  <si>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</si>
  <si>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</si>
  <si>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</si>
  <si>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</si>
  <si>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</si>
  <si>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</si>
  <si>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</si>
  <si>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</si>
  <si>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</si>
  <si>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</si>
  <si>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</si>
  <si>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</si>
  <si>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</si>
  <si>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</si>
  <si>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</si>
  <si>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</si>
  <si>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</si>
  <si>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</si>
  <si>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</si>
  <si>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</si>
  <si>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</si>
  <si>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</si>
  <si>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</si>
  <si>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</si>
  <si>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</si>
  <si>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</si>
  <si>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</si>
  <si>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</si>
  <si>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</si>
  <si>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</si>
  <si>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</si>
  <si>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</si>
  <si>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</si>
  <si>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</si>
  <si>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</si>
  <si>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</si>
  <si>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</si>
  <si>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</si>
  <si>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</si>
  <si>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</si>
  <si>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</si>
  <si>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</si>
  <si>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</si>
  <si>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</si>
  <si>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</si>
  <si>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</si>
  <si>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</si>
  <si>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</si>
  <si>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</si>
  <si>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</si>
  <si>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</si>
  <si>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</si>
  <si>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</si>
  <si>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</si>
  <si>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</si>
  <si>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</si>
  <si>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</si>
  <si>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</si>
  <si>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</si>
  <si>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</si>
  <si>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</si>
  <si>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</si>
  <si>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</si>
  <si>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</si>
  <si>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</si>
  <si>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</si>
  <si>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</si>
  <si>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</si>
  <si>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</si>
  <si>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 xml:space="preserve">ปลาปาก , นาทม </t>
  </si>
  <si>
    <t>โพนพิสัย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</si>
  <si>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30 มกราคม 66 </t>
    </r>
  </si>
  <si>
    <t xml:space="preserve">พรเจริญ , เซกา , บึงโขงหลง </t>
  </si>
  <si>
    <t>ไตรมาส 1/2567</t>
  </si>
  <si>
    <t xml:space="preserve">ไตรมาส 1 ปี 2567 </t>
  </si>
  <si>
    <t>ไตรมาส 1 / 2567</t>
  </si>
  <si>
    <t>หมายเหตุ ค่ากลางกลุ่ม เทียบค่ากลางจาก ไตรมาสที่ 1/2567</t>
  </si>
  <si>
    <t xml:space="preserve">หมายเหตุ ค่ากลางกลุ่ม เทียบค่ากลางจาก ไตรมาสที่ 1/2567 </t>
  </si>
  <si>
    <t>ค่ากลางกลุ่ม Unit Cost ไตรมาสที่ 1/2567  ข้อมูลจาก กองเศรษฐกิจสุขภาพ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</si>
  <si>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</si>
  <si>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</si>
  <si>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</si>
  <si>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</si>
  <si>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</si>
  <si>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</si>
  <si>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</si>
  <si>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</si>
  <si>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</si>
  <si>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</si>
  <si>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</si>
  <si>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</si>
  <si>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</si>
  <si>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</si>
  <si>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</si>
  <si>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</si>
  <si>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</si>
  <si>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</si>
  <si>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</si>
  <si>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</si>
  <si>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</si>
  <si>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</si>
  <si>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</si>
  <si>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</si>
  <si>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</si>
  <si>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</si>
  <si>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</si>
  <si>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</si>
  <si>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</si>
  <si>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</si>
  <si>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</si>
  <si>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</si>
  <si>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</si>
  <si>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</si>
  <si>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</si>
  <si>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</si>
  <si>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</si>
  <si>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</si>
  <si>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</si>
  <si>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</si>
  <si>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</si>
  <si>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</si>
  <si>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</si>
  <si>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</si>
  <si>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</si>
  <si>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</si>
  <si>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</si>
  <si>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</si>
  <si>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</si>
  <si>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</si>
  <si>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</si>
  <si>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</si>
  <si>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</si>
  <si>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</si>
  <si>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นาแห้ว , เอราวัณ</t>
  </si>
  <si>
    <t>กุดบาก</t>
  </si>
  <si>
    <t>โนนสัง , สุวรรณคูหา , 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</si>
</sst>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4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</font>
    <font>
      <b/>
      <sz val="11"/>
      <name val="TH Sarabun New"/>
      <family val="2"/>
    </font>
    <font>
      <b/>
      <sz val="11"/>
      <color rgb="FF000000"/>
      <name val="TH Sarabun New"/>
      <family val="2"/>
    </font>
  </fonts>
  <fills count="4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87">
    <xf numFmtId="0" fontId="0" fillId="0" borderId="0" xfId="0"/>
    <xf numFmtId="0" fontId="6" fillId="0" borderId="0" xfId="0" applyFont="1"/>
    <xf numFmtId="0" fontId="8" fillId="0" borderId="0" xfId="0" applyFont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187" fontId="7" fillId="0" borderId="1" xfId="7" applyNumberFormat="1" applyFont="1" applyBorder="1" applyAlignment="1"/>
    <xf numFmtId="187" fontId="31" fillId="4" borderId="1" xfId="2" applyNumberFormat="1" applyFont="1" applyFill="1" applyBorder="1"/>
    <xf numFmtId="187" fontId="31" fillId="2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43" fontId="6" fillId="3" borderId="1" xfId="7" applyFont="1" applyFill="1" applyBorder="1"/>
    <xf numFmtId="4" fontId="6" fillId="0" borderId="5" xfId="7" applyNumberFormat="1" applyFont="1" applyFill="1" applyBorder="1"/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6" fillId="0" borderId="1" xfId="8" applyNumberFormat="1" applyFont="1" applyBorder="1" applyAlignment="1">
      <alignment horizontal="center"/>
    </xf>
    <xf numFmtId="1" fontId="6" fillId="0" borderId="1" xfId="8" applyNumberFormat="1" applyFont="1" applyBorder="1"/>
    <xf numFmtId="1" fontId="6" fillId="0" borderId="1" xfId="8" applyNumberFormat="1" applyFont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1" fontId="9" fillId="7" borderId="4" xfId="8" applyNumberFormat="1" applyFont="1" applyFill="1" applyBorder="1"/>
    <xf numFmtId="1" fontId="9" fillId="7" borderId="6" xfId="8" applyNumberFormat="1" applyFont="1" applyFill="1" applyBorder="1"/>
    <xf numFmtId="1" fontId="9" fillId="7" borderId="1" xfId="8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88" fontId="7" fillId="3" borderId="1" xfId="7" applyNumberFormat="1" applyFont="1" applyFill="1" applyBorder="1" applyAlignment="1"/>
    <xf numFmtId="0" fontId="11" fillId="0" borderId="1" xfId="0" applyFont="1" applyBorder="1"/>
    <xf numFmtId="0" fontId="11" fillId="3" borderId="1" xfId="0" applyFont="1" applyFill="1" applyBorder="1"/>
    <xf numFmtId="0" fontId="6" fillId="0" borderId="1" xfId="0" applyFont="1" applyBorder="1"/>
    <xf numFmtId="189" fontId="38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6" fillId="45" borderId="20" xfId="0" applyFont="1" applyFill="1" applyBorder="1" applyAlignment="1">
      <alignment horizontal="center" vertical="top" wrapText="1"/>
    </xf>
    <xf numFmtId="189" fontId="42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1" fillId="46" borderId="1" xfId="0" applyFont="1" applyFill="1" applyBorder="1"/>
    <xf numFmtId="0" fontId="35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1" fillId="46" borderId="1" xfId="0" applyFont="1" applyFill="1" applyBorder="1" applyAlignment="1">
      <alignment horizontal="center"/>
    </xf>
    <xf numFmtId="2" fontId="11" fillId="4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11" fillId="41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89" fontId="42" fillId="44" borderId="21" xfId="0" applyNumberFormat="1" applyFont="1" applyFill="1" applyBorder="1" applyAlignment="1">
      <alignment horizontal="center" vertical="top" wrapText="1"/>
    </xf>
    <xf numFmtId="189" fontId="42" fillId="44" borderId="22" xfId="0" applyNumberFormat="1" applyFont="1" applyFill="1" applyBorder="1" applyAlignment="1">
      <alignment horizontal="center" vertical="top" wrapText="1"/>
    </xf>
    <xf numFmtId="189" fontId="42" fillId="44" borderId="23" xfId="0" applyNumberFormat="1" applyFont="1" applyFill="1" applyBorder="1" applyAlignment="1">
      <alignment horizontal="center" vertical="top" wrapText="1"/>
    </xf>
    <xf numFmtId="191" fontId="42" fillId="44" borderId="21" xfId="0" applyNumberFormat="1" applyFont="1" applyFill="1" applyBorder="1" applyAlignment="1">
      <alignment horizontal="left" vertical="top" wrapText="1"/>
    </xf>
    <xf numFmtId="191" fontId="42" fillId="44" borderId="22" xfId="0" applyNumberFormat="1" applyFont="1" applyFill="1" applyBorder="1" applyAlignment="1">
      <alignment horizontal="left" vertical="top" wrapText="1"/>
    </xf>
    <xf numFmtId="191" fontId="42" fillId="44" borderId="23" xfId="0" applyNumberFormat="1" applyFont="1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40" fillId="44" borderId="22" xfId="0" applyFont="1" applyFill="1" applyBorder="1" applyAlignment="1">
      <alignment horizontal="left" vertical="top" wrapText="1"/>
    </xf>
    <xf numFmtId="0" fontId="40" fillId="44" borderId="23" xfId="0" applyFont="1" applyFill="1" applyBorder="1" applyAlignment="1">
      <alignment horizontal="left" vertical="top" wrapText="1"/>
    </xf>
    <xf numFmtId="190" fontId="42" fillId="44" borderId="21" xfId="0" applyNumberFormat="1" applyFont="1" applyFill="1" applyBorder="1" applyAlignment="1">
      <alignment horizontal="left" vertical="top" wrapText="1"/>
    </xf>
    <xf numFmtId="190" fontId="42" fillId="44" borderId="22" xfId="0" applyNumberFormat="1" applyFont="1" applyFill="1" applyBorder="1" applyAlignment="1">
      <alignment horizontal="left" vertical="top" wrapText="1"/>
    </xf>
    <xf numFmtId="190" fontId="42" fillId="44" borderId="23" xfId="0" applyNumberFormat="1" applyFont="1" applyFill="1" applyBorder="1" applyAlignment="1">
      <alignment horizontal="left" vertical="top" wrapText="1"/>
    </xf>
    <xf numFmtId="190" fontId="38" fillId="0" borderId="21" xfId="0" applyNumberFormat="1" applyFont="1" applyBorder="1" applyAlignment="1">
      <alignment horizontal="left" vertical="top" wrapText="1"/>
    </xf>
    <xf numFmtId="190" fontId="38" fillId="0" borderId="22" xfId="0" applyNumberFormat="1" applyFont="1" applyBorder="1" applyAlignment="1">
      <alignment horizontal="left" vertical="top" wrapText="1"/>
    </xf>
    <xf numFmtId="190" fontId="38" fillId="0" borderId="23" xfId="0" applyNumberFormat="1" applyFont="1" applyBorder="1" applyAlignment="1">
      <alignment horizontal="left" vertical="top" wrapText="1"/>
    </xf>
    <xf numFmtId="191" fontId="38" fillId="0" borderId="21" xfId="0" applyNumberFormat="1" applyFont="1" applyBorder="1" applyAlignment="1">
      <alignment horizontal="left" vertical="top" wrapText="1"/>
    </xf>
    <xf numFmtId="191" fontId="38" fillId="0" borderId="22" xfId="0" applyNumberFormat="1" applyFont="1" applyBorder="1" applyAlignment="1">
      <alignment horizontal="left" vertical="top" wrapText="1"/>
    </xf>
    <xf numFmtId="191" fontId="38" fillId="0" borderId="23" xfId="0" applyNumberFormat="1" applyFont="1" applyBorder="1" applyAlignment="1">
      <alignment horizontal="left" vertical="top" wrapText="1"/>
    </xf>
    <xf numFmtId="189" fontId="38" fillId="0" borderId="21" xfId="0" applyNumberFormat="1" applyFont="1" applyBorder="1" applyAlignment="1">
      <alignment horizontal="center" vertical="top" wrapText="1"/>
    </xf>
    <xf numFmtId="189" fontId="38" fillId="0" borderId="22" xfId="0" applyNumberFormat="1" applyFont="1" applyBorder="1" applyAlignment="1">
      <alignment horizontal="center" vertical="top" wrapText="1"/>
    </xf>
    <xf numFmtId="189" fontId="38" fillId="0" borderId="23" xfId="0" applyNumberFormat="1" applyFont="1" applyBorder="1" applyAlignment="1">
      <alignment horizontal="center" vertical="top" wrapText="1"/>
    </xf>
    <xf numFmtId="0" fontId="36" fillId="0" borderId="21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6" fillId="44" borderId="21" xfId="0" applyFont="1" applyFill="1" applyBorder="1" applyAlignment="1">
      <alignment horizontal="center" vertical="top" wrapText="1"/>
    </xf>
    <xf numFmtId="0" fontId="36" fillId="44" borderId="22" xfId="0" applyFont="1" applyFill="1" applyBorder="1" applyAlignment="1">
      <alignment horizontal="center" vertical="top" wrapText="1"/>
    </xf>
    <xf numFmtId="0" fontId="36" fillId="44" borderId="23" xfId="0" applyFont="1" applyFill="1" applyBorder="1" applyAlignment="1">
      <alignment horizontal="center" vertical="top" wrapText="1"/>
    </xf>
    <xf numFmtId="0" fontId="40" fillId="42" borderId="21" xfId="0" applyFont="1" applyFill="1" applyBorder="1" applyAlignment="1">
      <alignment horizontal="left" vertical="top" wrapText="1"/>
    </xf>
    <xf numFmtId="0" fontId="40" fillId="42" borderId="22" xfId="0" applyFont="1" applyFill="1" applyBorder="1" applyAlignment="1">
      <alignment horizontal="left" vertical="top" wrapText="1"/>
    </xf>
    <xf numFmtId="0" fontId="40" fillId="42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40" fillId="43" borderId="21" xfId="0" applyFont="1" applyFill="1" applyBorder="1" applyAlignment="1">
      <alignment horizontal="left" vertical="top" wrapText="1"/>
    </xf>
    <xf numFmtId="0" fontId="40" fillId="43" borderId="22" xfId="0" applyFont="1" applyFill="1" applyBorder="1" applyAlignment="1">
      <alignment horizontal="left" vertical="top" wrapText="1"/>
    </xf>
    <xf numFmtId="0" fontId="40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189" fontId="38" fillId="0" borderId="21" xfId="0" applyNumberFormat="1" applyFont="1" applyBorder="1" applyAlignment="1">
      <alignment horizontal="left" vertical="top" wrapText="1"/>
    </xf>
    <xf numFmtId="189" fontId="38" fillId="0" borderId="22" xfId="0" applyNumberFormat="1" applyFont="1" applyBorder="1" applyAlignment="1">
      <alignment horizontal="left" vertical="top" wrapText="1"/>
    </xf>
    <xf numFmtId="189" fontId="38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6" fillId="44" borderId="21" xfId="0" applyFont="1" applyFill="1" applyBorder="1" applyAlignment="1">
      <alignment horizontal="left" vertical="top" wrapText="1"/>
    </xf>
    <xf numFmtId="0" fontId="36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0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586;&#3657;&#3629;&#3617;&#3641;&#3621;%20&#3652;&#3605;&#3619;&#3617;&#3634;&#3626;%204-66\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12">
          <cell r="A12">
            <v>9</v>
          </cell>
          <cell r="B12">
            <v>9</v>
          </cell>
        </row>
        <row r="13">
          <cell r="A13">
            <v>10</v>
          </cell>
          <cell r="B13">
            <v>10</v>
          </cell>
        </row>
        <row r="14">
          <cell r="A14">
            <v>12</v>
          </cell>
          <cell r="B14">
            <v>12</v>
          </cell>
        </row>
        <row r="15">
          <cell r="A15">
            <v>13</v>
          </cell>
          <cell r="B15">
            <v>13</v>
          </cell>
        </row>
        <row r="16">
          <cell r="A16">
            <v>14</v>
          </cell>
          <cell r="B16">
            <v>14</v>
          </cell>
        </row>
        <row r="17">
          <cell r="A17">
            <v>15</v>
          </cell>
          <cell r="B17">
            <v>15</v>
          </cell>
        </row>
        <row r="18">
          <cell r="A18">
            <v>16</v>
          </cell>
          <cell r="B18">
            <v>16</v>
          </cell>
        </row>
        <row r="19">
          <cell r="A19">
            <v>17</v>
          </cell>
          <cell r="B19">
            <v>17</v>
          </cell>
        </row>
        <row r="20">
          <cell r="A20">
            <v>18</v>
          </cell>
          <cell r="B20">
            <v>18</v>
          </cell>
        </row>
        <row r="21">
          <cell r="A21">
            <v>19</v>
          </cell>
          <cell r="B21">
            <v>19</v>
          </cell>
        </row>
        <row r="22">
          <cell r="A22">
            <v>20</v>
          </cell>
          <cell r="B22">
            <v>20</v>
          </cell>
        </row>
        <row r="23">
          <cell r="C23" t="str">
            <v>รวม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topLeftCell="A7" zoomScaleNormal="100" workbookViewId="0">
      <selection activeCell="D20" sqref="D20"/>
    </sheetView>
  </sheetViews>
  <sheetFormatPr defaultRowHeight="13.8" x14ac:dyDescent="0.25"/>
  <cols>
    <col min="2" max="2" width="0" hidden="1" customWidth="1"/>
    <col min="9" max="9" width="15.296875" customWidth="1"/>
  </cols>
  <sheetData>
    <row r="2" spans="1:9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ht="24.6" x14ac:dyDescent="0.7">
      <c r="A5" s="97" t="s">
        <v>258</v>
      </c>
      <c r="B5" s="97"/>
      <c r="C5" s="97"/>
      <c r="D5" s="97"/>
      <c r="E5" s="97"/>
      <c r="F5" s="97"/>
      <c r="G5" s="97"/>
      <c r="H5" s="97"/>
      <c r="I5" s="97"/>
    </row>
    <row r="6" spans="1:9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 x14ac:dyDescent="0.7">
      <c r="A8" s="6">
        <v>1</v>
      </c>
      <c r="B8" s="10" t="s">
        <v>171</v>
      </c>
      <c r="C8" s="54">
        <v>103</v>
      </c>
      <c r="D8" s="6">
        <v>74</v>
      </c>
      <c r="E8" s="7">
        <f>D8/C8*100</f>
        <v>71.844660194174764</v>
      </c>
      <c r="F8" s="14">
        <f>C8-D8</f>
        <v>29</v>
      </c>
      <c r="G8" s="15">
        <f>F8/H8*100</f>
        <v>28.155339805825243</v>
      </c>
      <c r="H8" s="6">
        <f t="shared" ref="H8:H19" si="0">SUM(D8+F8)</f>
        <v>103</v>
      </c>
      <c r="I8" s="6">
        <v>0</v>
      </c>
    </row>
    <row r="9" spans="1:9" ht="24.6" x14ac:dyDescent="0.7">
      <c r="A9" s="6">
        <v>2</v>
      </c>
      <c r="B9" s="10" t="s">
        <v>89</v>
      </c>
      <c r="C9" s="54">
        <v>47</v>
      </c>
      <c r="D9" s="6">
        <v>32</v>
      </c>
      <c r="E9" s="7">
        <f t="shared" ref="E9:E20" si="1">D9/C9*100</f>
        <v>68.085106382978722</v>
      </c>
      <c r="F9" s="14">
        <f t="shared" ref="F9:F19" si="2">C9-D9</f>
        <v>15</v>
      </c>
      <c r="G9" s="15">
        <f t="shared" ref="G9:G19" si="3">F9/H9*100</f>
        <v>31.914893617021278</v>
      </c>
      <c r="H9" s="6">
        <f t="shared" si="0"/>
        <v>47</v>
      </c>
      <c r="I9" s="6">
        <v>0</v>
      </c>
    </row>
    <row r="10" spans="1:9" ht="24.6" x14ac:dyDescent="0.7">
      <c r="A10" s="6">
        <v>3</v>
      </c>
      <c r="B10" s="10" t="s">
        <v>127</v>
      </c>
      <c r="C10" s="54">
        <v>54</v>
      </c>
      <c r="D10" s="6">
        <v>41</v>
      </c>
      <c r="E10" s="7">
        <f t="shared" si="1"/>
        <v>75.925925925925924</v>
      </c>
      <c r="F10" s="14">
        <f t="shared" si="2"/>
        <v>13</v>
      </c>
      <c r="G10" s="15">
        <f t="shared" si="3"/>
        <v>24.074074074074073</v>
      </c>
      <c r="H10" s="6">
        <f t="shared" si="0"/>
        <v>54</v>
      </c>
      <c r="I10" s="6">
        <v>0</v>
      </c>
    </row>
    <row r="11" spans="1:9" ht="24.6" x14ac:dyDescent="0.7">
      <c r="A11" s="6">
        <v>4</v>
      </c>
      <c r="B11" s="10" t="s">
        <v>152</v>
      </c>
      <c r="C11" s="54">
        <v>72</v>
      </c>
      <c r="D11" s="6">
        <v>37</v>
      </c>
      <c r="E11" s="7">
        <f t="shared" si="1"/>
        <v>51.388888888888886</v>
      </c>
      <c r="F11" s="14">
        <f t="shared" si="2"/>
        <v>35</v>
      </c>
      <c r="G11" s="15">
        <f t="shared" si="3"/>
        <v>48.611111111111107</v>
      </c>
      <c r="H11" s="6">
        <f t="shared" si="0"/>
        <v>72</v>
      </c>
      <c r="I11" s="6">
        <v>0</v>
      </c>
    </row>
    <row r="12" spans="1:9" ht="24.6" x14ac:dyDescent="0.7">
      <c r="A12" s="6">
        <v>5</v>
      </c>
      <c r="B12" s="10" t="s">
        <v>142</v>
      </c>
      <c r="C12" s="54">
        <v>67</v>
      </c>
      <c r="D12" s="6">
        <v>43</v>
      </c>
      <c r="E12" s="7">
        <f t="shared" si="1"/>
        <v>64.179104477611943</v>
      </c>
      <c r="F12" s="14">
        <f t="shared" si="2"/>
        <v>24</v>
      </c>
      <c r="G12" s="15">
        <f t="shared" si="3"/>
        <v>35.820895522388057</v>
      </c>
      <c r="H12" s="6">
        <f t="shared" si="0"/>
        <v>67</v>
      </c>
      <c r="I12" s="6">
        <v>0</v>
      </c>
    </row>
    <row r="13" spans="1:9" ht="24.6" x14ac:dyDescent="0.7">
      <c r="A13" s="6">
        <v>6</v>
      </c>
      <c r="B13" s="10" t="s">
        <v>98</v>
      </c>
      <c r="C13" s="54">
        <v>73</v>
      </c>
      <c r="D13" s="6">
        <v>45</v>
      </c>
      <c r="E13" s="7">
        <f t="shared" si="1"/>
        <v>61.643835616438359</v>
      </c>
      <c r="F13" s="14">
        <f t="shared" si="2"/>
        <v>28</v>
      </c>
      <c r="G13" s="15">
        <f t="shared" si="3"/>
        <v>38.356164383561641</v>
      </c>
      <c r="H13" s="6">
        <f t="shared" si="0"/>
        <v>73</v>
      </c>
      <c r="I13" s="6">
        <v>0</v>
      </c>
    </row>
    <row r="14" spans="1:9" ht="24.6" x14ac:dyDescent="0.7">
      <c r="A14" s="6">
        <v>7</v>
      </c>
      <c r="B14" s="10"/>
      <c r="C14" s="54">
        <v>77</v>
      </c>
      <c r="D14" s="6">
        <v>56</v>
      </c>
      <c r="E14" s="7">
        <f t="shared" si="1"/>
        <v>72.727272727272734</v>
      </c>
      <c r="F14" s="14">
        <f>C14-D14</f>
        <v>21</v>
      </c>
      <c r="G14" s="15">
        <f t="shared" si="3"/>
        <v>27.27272727272727</v>
      </c>
      <c r="H14" s="6">
        <f t="shared" si="0"/>
        <v>77</v>
      </c>
      <c r="I14" s="6">
        <v>0</v>
      </c>
    </row>
    <row r="15" spans="1:9" ht="24.6" x14ac:dyDescent="0.7">
      <c r="A15" s="87">
        <v>8</v>
      </c>
      <c r="B15" s="88"/>
      <c r="C15" s="89">
        <v>88</v>
      </c>
      <c r="D15" s="87">
        <v>75</v>
      </c>
      <c r="E15" s="90">
        <f t="shared" si="1"/>
        <v>85.227272727272734</v>
      </c>
      <c r="F15" s="91">
        <f t="shared" si="2"/>
        <v>13</v>
      </c>
      <c r="G15" s="92">
        <f t="shared" si="3"/>
        <v>14.772727272727273</v>
      </c>
      <c r="H15" s="87">
        <f t="shared" si="0"/>
        <v>88</v>
      </c>
      <c r="I15" s="87">
        <v>0</v>
      </c>
    </row>
    <row r="16" spans="1:9" ht="24.6" x14ac:dyDescent="0.7">
      <c r="A16" s="6">
        <v>9</v>
      </c>
      <c r="B16" s="10"/>
      <c r="C16" s="54">
        <v>89</v>
      </c>
      <c r="D16" s="6">
        <v>65</v>
      </c>
      <c r="E16" s="7">
        <f t="shared" si="1"/>
        <v>73.033707865168537</v>
      </c>
      <c r="F16" s="14">
        <f t="shared" si="2"/>
        <v>24</v>
      </c>
      <c r="G16" s="15">
        <f t="shared" si="3"/>
        <v>26.966292134831459</v>
      </c>
      <c r="H16" s="6">
        <f t="shared" si="0"/>
        <v>89</v>
      </c>
      <c r="I16" s="6">
        <v>0</v>
      </c>
    </row>
    <row r="17" spans="1:9" ht="24.6" x14ac:dyDescent="0.7">
      <c r="A17" s="6">
        <v>10</v>
      </c>
      <c r="B17" s="10"/>
      <c r="C17" s="54">
        <v>71</v>
      </c>
      <c r="D17" s="6">
        <v>52</v>
      </c>
      <c r="E17" s="7">
        <f t="shared" si="1"/>
        <v>73.239436619718319</v>
      </c>
      <c r="F17" s="14">
        <f t="shared" si="2"/>
        <v>19</v>
      </c>
      <c r="G17" s="15">
        <f t="shared" si="3"/>
        <v>26.760563380281688</v>
      </c>
      <c r="H17" s="6">
        <f t="shared" si="0"/>
        <v>71</v>
      </c>
      <c r="I17" s="6">
        <v>0</v>
      </c>
    </row>
    <row r="18" spans="1:9" ht="24.6" x14ac:dyDescent="0.7">
      <c r="A18" s="6">
        <v>11</v>
      </c>
      <c r="B18" s="10"/>
      <c r="C18" s="54">
        <v>82</v>
      </c>
      <c r="D18" s="6">
        <v>52</v>
      </c>
      <c r="E18" s="7">
        <f t="shared" si="1"/>
        <v>63.414634146341463</v>
      </c>
      <c r="F18" s="14">
        <f t="shared" si="2"/>
        <v>30</v>
      </c>
      <c r="G18" s="15">
        <f t="shared" si="3"/>
        <v>36.585365853658537</v>
      </c>
      <c r="H18" s="6">
        <f t="shared" si="0"/>
        <v>82</v>
      </c>
      <c r="I18" s="6">
        <v>0</v>
      </c>
    </row>
    <row r="19" spans="1:9" ht="24.6" x14ac:dyDescent="0.7">
      <c r="A19" s="6">
        <v>12</v>
      </c>
      <c r="B19" s="10" t="s">
        <v>105</v>
      </c>
      <c r="C19" s="54">
        <v>78</v>
      </c>
      <c r="D19" s="6">
        <v>33</v>
      </c>
      <c r="E19" s="7">
        <f t="shared" si="1"/>
        <v>42.307692307692307</v>
      </c>
      <c r="F19" s="14">
        <f t="shared" si="2"/>
        <v>45</v>
      </c>
      <c r="G19" s="15">
        <f t="shared" si="3"/>
        <v>57.692307692307686</v>
      </c>
      <c r="H19" s="6">
        <f t="shared" si="0"/>
        <v>78</v>
      </c>
      <c r="I19" s="6">
        <v>0</v>
      </c>
    </row>
    <row r="20" spans="1:9" ht="24.6" x14ac:dyDescent="0.7">
      <c r="A20" s="93" t="s">
        <v>230</v>
      </c>
      <c r="B20" s="94"/>
      <c r="C20" s="32">
        <f>SUM(C8:C19)</f>
        <v>901</v>
      </c>
      <c r="D20" s="32">
        <f>SUM(D8:D19)</f>
        <v>605</v>
      </c>
      <c r="E20" s="7">
        <f t="shared" si="1"/>
        <v>67.147613762486131</v>
      </c>
      <c r="F20" s="34">
        <f>SUM(F8:F19)</f>
        <v>296</v>
      </c>
      <c r="G20" s="35">
        <f>F20/H20*100</f>
        <v>32.852386237513876</v>
      </c>
      <c r="H20" s="32">
        <f>SUM(D20+F20)</f>
        <v>901</v>
      </c>
      <c r="I20" s="32">
        <f>SUM(I8:I19)</f>
        <v>0</v>
      </c>
    </row>
    <row r="21" spans="1:9" ht="24.6" x14ac:dyDescent="0.25">
      <c r="A21" s="95" t="s">
        <v>259</v>
      </c>
      <c r="B21" s="95"/>
      <c r="C21" s="95"/>
      <c r="D21" s="95"/>
      <c r="E21" s="95"/>
      <c r="F21" s="95"/>
      <c r="G21" s="95"/>
      <c r="H21" s="95"/>
      <c r="I21" s="95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opLeftCell="A4" zoomScale="110" zoomScaleNormal="110" workbookViewId="0">
      <selection activeCell="G22" sqref="G22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x14ac:dyDescent="0.7">
      <c r="A5" s="97" t="s">
        <v>256</v>
      </c>
      <c r="B5" s="97"/>
      <c r="C5" s="97"/>
      <c r="D5" s="97"/>
      <c r="E5" s="97"/>
      <c r="F5" s="97"/>
      <c r="G5" s="97"/>
      <c r="H5" s="97"/>
      <c r="I5" s="97"/>
    </row>
    <row r="6" spans="1:9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x14ac:dyDescent="0.7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x14ac:dyDescent="0.7">
      <c r="A8" s="6">
        <v>8</v>
      </c>
      <c r="B8" s="10" t="s">
        <v>171</v>
      </c>
      <c r="C8" s="6">
        <v>12</v>
      </c>
      <c r="D8" s="6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</row>
    <row r="9" spans="1:9" x14ac:dyDescent="0.7">
      <c r="A9" s="6">
        <v>8</v>
      </c>
      <c r="B9" s="10" t="s">
        <v>89</v>
      </c>
      <c r="C9" s="6">
        <v>8</v>
      </c>
      <c r="D9" s="6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</row>
    <row r="10" spans="1:9" x14ac:dyDescent="0.7">
      <c r="A10" s="6">
        <v>8</v>
      </c>
      <c r="B10" s="10" t="s">
        <v>127</v>
      </c>
      <c r="C10" s="6">
        <v>14</v>
      </c>
      <c r="D10" s="6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</row>
    <row r="11" spans="1:9" x14ac:dyDescent="0.7">
      <c r="A11" s="6">
        <v>8</v>
      </c>
      <c r="B11" s="10" t="s">
        <v>152</v>
      </c>
      <c r="C11" s="6">
        <v>18</v>
      </c>
      <c r="D11" s="6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</row>
    <row r="12" spans="1:9" x14ac:dyDescent="0.7">
      <c r="A12" s="6">
        <v>8</v>
      </c>
      <c r="B12" s="10" t="s">
        <v>142</v>
      </c>
      <c r="C12" s="6">
        <v>9</v>
      </c>
      <c r="D12" s="6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8</v>
      </c>
      <c r="E12" s="7">
        <f t="shared" si="1"/>
        <v>88.888888888888886</v>
      </c>
      <c r="F12" s="14">
        <f t="shared" si="2"/>
        <v>1</v>
      </c>
      <c r="G12" s="15">
        <f t="shared" si="3"/>
        <v>11.111111111111111</v>
      </c>
      <c r="H12" s="6">
        <f t="shared" si="0"/>
        <v>9</v>
      </c>
      <c r="I12" s="6">
        <v>0</v>
      </c>
    </row>
    <row r="13" spans="1:9" x14ac:dyDescent="0.7">
      <c r="A13" s="6">
        <v>8</v>
      </c>
      <c r="B13" s="10" t="s">
        <v>98</v>
      </c>
      <c r="C13" s="6">
        <v>6</v>
      </c>
      <c r="D13" s="6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</row>
    <row r="14" spans="1:9" x14ac:dyDescent="0.7">
      <c r="A14" s="6">
        <v>8</v>
      </c>
      <c r="B14" s="10" t="s">
        <v>105</v>
      </c>
      <c r="C14" s="6">
        <v>21</v>
      </c>
      <c r="D14" s="6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</row>
    <row r="15" spans="1:9" x14ac:dyDescent="0.7">
      <c r="A15" s="93" t="s">
        <v>230</v>
      </c>
      <c r="B15" s="94"/>
      <c r="C15" s="32">
        <f>SUM(C8:C14)</f>
        <v>88</v>
      </c>
      <c r="D15" s="32">
        <f>C15-F15</f>
        <v>75</v>
      </c>
      <c r="E15" s="33">
        <f t="shared" si="1"/>
        <v>85.227272727272734</v>
      </c>
      <c r="F15" s="34">
        <f>SUM(F8:F14)</f>
        <v>13</v>
      </c>
      <c r="G15" s="35">
        <f>F15/H15*100</f>
        <v>14.772727272727273</v>
      </c>
      <c r="H15" s="32">
        <f t="shared" si="0"/>
        <v>88</v>
      </c>
      <c r="I15" s="32">
        <f>SUM(I8:I14)</f>
        <v>0</v>
      </c>
    </row>
    <row r="16" spans="1:9" x14ac:dyDescent="0.7">
      <c r="A16" s="95" t="s">
        <v>259</v>
      </c>
      <c r="B16" s="95"/>
      <c r="C16" s="95"/>
      <c r="D16" s="95"/>
      <c r="E16" s="95"/>
      <c r="F16" s="95"/>
      <c r="G16" s="95"/>
      <c r="H16" s="95"/>
      <c r="I16" s="95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topLeftCell="A5" zoomScale="120" zoomScaleNormal="120" workbookViewId="0">
      <selection activeCell="J14" sqref="J14"/>
    </sheetView>
  </sheetViews>
  <sheetFormatPr defaultRowHeight="13.8" x14ac:dyDescent="0.25"/>
  <cols>
    <col min="2" max="2" width="12.8984375" customWidth="1"/>
    <col min="9" max="9" width="18.09765625" customWidth="1"/>
    <col min="10" max="10" width="28.3984375" customWidth="1"/>
  </cols>
  <sheetData>
    <row r="2" spans="1:10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10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10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10" ht="24.6" x14ac:dyDescent="0.7">
      <c r="A5" s="97" t="s">
        <v>256</v>
      </c>
      <c r="B5" s="97"/>
      <c r="C5" s="97"/>
      <c r="D5" s="97"/>
      <c r="E5" s="97"/>
      <c r="F5" s="97"/>
      <c r="G5" s="97"/>
      <c r="H5" s="97"/>
      <c r="I5" s="97"/>
    </row>
    <row r="6" spans="1:10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  <c r="J6" s="102" t="s">
        <v>250</v>
      </c>
    </row>
    <row r="7" spans="1:10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102"/>
    </row>
    <row r="8" spans="1:10" ht="24.6" x14ac:dyDescent="0.7">
      <c r="A8" s="6">
        <v>8</v>
      </c>
      <c r="B8" s="10" t="s">
        <v>171</v>
      </c>
      <c r="C8" s="6">
        <v>12</v>
      </c>
      <c r="D8" s="6">
        <f>'สรุปUnit Cost และ HGR'!U95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  <c r="J8" s="75" t="s">
        <v>252</v>
      </c>
    </row>
    <row r="9" spans="1:10" ht="24.6" x14ac:dyDescent="0.7">
      <c r="A9" s="6">
        <v>8</v>
      </c>
      <c r="B9" s="10" t="s">
        <v>89</v>
      </c>
      <c r="C9" s="6">
        <v>8</v>
      </c>
      <c r="D9" s="6">
        <f>'สรุปUnit Cost และ HGR'!U96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  <c r="J9" s="75" t="s">
        <v>255</v>
      </c>
    </row>
    <row r="10" spans="1:10" ht="24.6" x14ac:dyDescent="0.7">
      <c r="A10" s="6">
        <v>8</v>
      </c>
      <c r="B10" s="10" t="s">
        <v>127</v>
      </c>
      <c r="C10" s="6">
        <v>14</v>
      </c>
      <c r="D10" s="6">
        <f>'สรุปUnit Cost และ HGR'!U97</f>
        <v>12</v>
      </c>
      <c r="E10" s="7">
        <f t="shared" si="1"/>
        <v>85.714285714285708</v>
      </c>
      <c r="F10" s="14">
        <f t="shared" si="2"/>
        <v>2</v>
      </c>
      <c r="G10" s="15">
        <f t="shared" si="3"/>
        <v>14.285714285714285</v>
      </c>
      <c r="H10" s="6">
        <f t="shared" si="0"/>
        <v>14</v>
      </c>
      <c r="I10" s="6">
        <v>0</v>
      </c>
      <c r="J10" s="75" t="s">
        <v>316</v>
      </c>
    </row>
    <row r="11" spans="1:10" ht="24.6" x14ac:dyDescent="0.7">
      <c r="A11" s="6">
        <v>8</v>
      </c>
      <c r="B11" s="10" t="s">
        <v>152</v>
      </c>
      <c r="C11" s="6">
        <v>18</v>
      </c>
      <c r="D11" s="6">
        <f>'สรุปUnit Cost และ HGR'!U98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  <c r="J11" s="75" t="s">
        <v>317</v>
      </c>
    </row>
    <row r="12" spans="1:10" s="60" customFormat="1" ht="24.6" x14ac:dyDescent="0.7">
      <c r="A12" s="55">
        <v>8</v>
      </c>
      <c r="B12" s="56" t="s">
        <v>142</v>
      </c>
      <c r="C12" s="55">
        <v>9</v>
      </c>
      <c r="D12" s="55">
        <f>'สรุปUnit Cost และ HGR'!U99</f>
        <v>8</v>
      </c>
      <c r="E12" s="57">
        <f t="shared" si="1"/>
        <v>88.888888888888886</v>
      </c>
      <c r="F12" s="58">
        <f t="shared" si="2"/>
        <v>1</v>
      </c>
      <c r="G12" s="59">
        <f t="shared" si="3"/>
        <v>11.111111111111111</v>
      </c>
      <c r="H12" s="55">
        <f t="shared" si="0"/>
        <v>9</v>
      </c>
      <c r="I12" s="55">
        <v>0</v>
      </c>
      <c r="J12" s="76" t="s">
        <v>253</v>
      </c>
    </row>
    <row r="13" spans="1:10" ht="24.6" x14ac:dyDescent="0.7">
      <c r="A13" s="6">
        <v>8</v>
      </c>
      <c r="B13" s="10" t="s">
        <v>98</v>
      </c>
      <c r="C13" s="6">
        <v>6</v>
      </c>
      <c r="D13" s="6">
        <f>'สรุปUnit Cost และ HGR'!U100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  <c r="J13" s="75" t="s">
        <v>318</v>
      </c>
    </row>
    <row r="14" spans="1:10" ht="24.6" x14ac:dyDescent="0.7">
      <c r="A14" s="6">
        <v>8</v>
      </c>
      <c r="B14" s="10" t="s">
        <v>105</v>
      </c>
      <c r="C14" s="6">
        <v>21</v>
      </c>
      <c r="D14" s="6">
        <f>'สรุปUnit Cost และ HGR'!U101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  <c r="J14" s="75" t="s">
        <v>251</v>
      </c>
    </row>
    <row r="15" spans="1:10" ht="24.6" x14ac:dyDescent="0.7">
      <c r="A15" s="93" t="s">
        <v>230</v>
      </c>
      <c r="B15" s="94"/>
      <c r="C15" s="32">
        <f>SUM(C8:C14)</f>
        <v>88</v>
      </c>
      <c r="D15" s="32">
        <f>C15-F15</f>
        <v>75</v>
      </c>
      <c r="E15" s="33">
        <f t="shared" si="1"/>
        <v>85.227272727272734</v>
      </c>
      <c r="F15" s="34">
        <f>SUM(F8:F14)</f>
        <v>13</v>
      </c>
      <c r="G15" s="35">
        <f>F15/H15*100</f>
        <v>14.772727272727273</v>
      </c>
      <c r="H15" s="32">
        <f t="shared" si="0"/>
        <v>88</v>
      </c>
      <c r="I15" s="32">
        <f>SUM(I8:I14)</f>
        <v>0</v>
      </c>
      <c r="J15" s="77"/>
    </row>
    <row r="16" spans="1:10" ht="24.6" x14ac:dyDescent="0.25">
      <c r="A16" s="95" t="s">
        <v>260</v>
      </c>
      <c r="B16" s="95"/>
      <c r="C16" s="95"/>
      <c r="D16" s="95"/>
      <c r="E16" s="95"/>
      <c r="F16" s="95"/>
      <c r="G16" s="95"/>
      <c r="H16" s="95"/>
      <c r="I16" s="95"/>
      <c r="J16" s="95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tabSelected="1" zoomScale="80" zoomScaleNormal="80" workbookViewId="0">
      <pane xSplit="10" ySplit="4" topLeftCell="M89" activePane="bottomRight" state="frozen"/>
      <selection pane="topRight" activeCell="K1" sqref="K1"/>
      <selection pane="bottomLeft" activeCell="A4" sqref="A4"/>
      <selection pane="bottomRight" activeCell="U96" sqref="U96"/>
    </sheetView>
  </sheetViews>
  <sheetFormatPr defaultColWidth="9" defaultRowHeight="21" x14ac:dyDescent="0.6"/>
  <cols>
    <col min="1" max="1" width="5.09765625" style="19" customWidth="1"/>
    <col min="2" max="2" width="8.8984375" style="8" customWidth="1"/>
    <col min="3" max="3" width="9" style="8"/>
    <col min="4" max="4" width="18.19921875" style="8" customWidth="1"/>
    <col min="5" max="5" width="5.8984375" style="19" customWidth="1"/>
    <col min="6" max="6" width="9.8984375" style="19" customWidth="1"/>
    <col min="7" max="7" width="8.8984375" style="19" customWidth="1"/>
    <col min="8" max="8" width="10.8984375" style="8" customWidth="1"/>
    <col min="9" max="9" width="6.3984375" style="8" customWidth="1"/>
    <col min="10" max="10" width="20" style="8" customWidth="1"/>
    <col min="11" max="11" width="16.5976562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6.398437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3" customWidth="1"/>
    <col min="22" max="16384" width="9" style="8"/>
  </cols>
  <sheetData>
    <row r="1" spans="1:21" ht="24.6" x14ac:dyDescent="0.7">
      <c r="D1" s="97" t="s">
        <v>257</v>
      </c>
      <c r="E1" s="97"/>
      <c r="F1" s="97"/>
      <c r="G1" s="97"/>
      <c r="H1" s="97"/>
      <c r="S1" s="110"/>
      <c r="T1" s="110"/>
      <c r="U1" s="110"/>
    </row>
    <row r="2" spans="1:21" x14ac:dyDescent="0.6">
      <c r="B2" s="115" t="s">
        <v>254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20"/>
      <c r="Q2" s="20"/>
      <c r="R2" s="20"/>
      <c r="S2" s="20"/>
      <c r="T2" s="20"/>
      <c r="U2" s="20"/>
    </row>
    <row r="3" spans="1:21" s="21" customFormat="1" x14ac:dyDescent="0.25">
      <c r="A3" s="106" t="s">
        <v>187</v>
      </c>
      <c r="B3" s="106" t="s">
        <v>88</v>
      </c>
      <c r="C3" s="106" t="s">
        <v>183</v>
      </c>
      <c r="D3" s="106" t="s">
        <v>188</v>
      </c>
      <c r="E3" s="113" t="s">
        <v>189</v>
      </c>
      <c r="F3" s="113" t="s">
        <v>221</v>
      </c>
      <c r="G3" s="113" t="s">
        <v>222</v>
      </c>
      <c r="H3" s="111" t="s">
        <v>195</v>
      </c>
      <c r="I3" s="108" t="s">
        <v>248</v>
      </c>
      <c r="J3" s="108" t="s">
        <v>194</v>
      </c>
      <c r="K3" s="116" t="s">
        <v>217</v>
      </c>
      <c r="L3" s="117"/>
      <c r="M3" s="117"/>
      <c r="N3" s="118"/>
      <c r="O3" s="119" t="s">
        <v>231</v>
      </c>
      <c r="P3" s="120"/>
      <c r="Q3" s="120"/>
      <c r="R3" s="121"/>
      <c r="S3" s="122" t="s">
        <v>232</v>
      </c>
      <c r="T3" s="122"/>
      <c r="U3" s="122"/>
    </row>
    <row r="4" spans="1:21" s="25" customFormat="1" ht="42" x14ac:dyDescent="0.6">
      <c r="A4" s="107"/>
      <c r="B4" s="107"/>
      <c r="C4" s="107"/>
      <c r="D4" s="107"/>
      <c r="E4" s="114"/>
      <c r="F4" s="114"/>
      <c r="G4" s="114"/>
      <c r="H4" s="112"/>
      <c r="I4" s="109"/>
      <c r="J4" s="109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2" t="s">
        <v>220</v>
      </c>
    </row>
    <row r="5" spans="1:21" s="13" customFormat="1" ht="27" x14ac:dyDescent="0.75">
      <c r="A5" s="26" t="s">
        <v>202</v>
      </c>
      <c r="B5" s="36" t="s">
        <v>171</v>
      </c>
      <c r="C5" s="36" t="s">
        <v>5</v>
      </c>
      <c r="D5" s="36" t="s">
        <v>172</v>
      </c>
      <c r="E5" s="26" t="s">
        <v>193</v>
      </c>
      <c r="F5" s="26" t="s">
        <v>203</v>
      </c>
      <c r="G5" s="26">
        <v>369</v>
      </c>
      <c r="H5" s="37">
        <v>106378</v>
      </c>
      <c r="I5" s="26">
        <v>16</v>
      </c>
      <c r="J5" s="38" t="s">
        <v>235</v>
      </c>
      <c r="K5" s="39">
        <v>107820151.69204327</v>
      </c>
      <c r="L5" s="39">
        <v>101941</v>
      </c>
      <c r="M5" s="40">
        <v>1057.6721014316445</v>
      </c>
      <c r="N5" s="29">
        <v>1156.5899999999999</v>
      </c>
      <c r="O5" s="39">
        <v>152198614.81795669</v>
      </c>
      <c r="P5" s="39">
        <v>10206.5594</v>
      </c>
      <c r="Q5" s="41">
        <v>14911.843340465612</v>
      </c>
      <c r="R5" s="30">
        <v>17665.34</v>
      </c>
      <c r="S5" s="18" t="str">
        <f t="shared" ref="S5:S36" si="0">IF(AND(M5&lt;=N5),"1","0")</f>
        <v>1</v>
      </c>
      <c r="T5" s="18" t="str">
        <f>IF(AND(Q5&lt;=R5),"1","0")</f>
        <v>1</v>
      </c>
      <c r="U5" s="18" t="str">
        <f t="shared" ref="U5:U36" si="1">IF(AND(M5&lt;=N5,Q5&lt;=R5),"1","0")</f>
        <v>1</v>
      </c>
    </row>
    <row r="6" spans="1:21" s="13" customFormat="1" ht="27" x14ac:dyDescent="0.75">
      <c r="A6" s="26" t="s">
        <v>202</v>
      </c>
      <c r="B6" s="36" t="s">
        <v>171</v>
      </c>
      <c r="C6" s="36" t="s">
        <v>63</v>
      </c>
      <c r="D6" s="36" t="s">
        <v>173</v>
      </c>
      <c r="E6" s="26" t="s">
        <v>192</v>
      </c>
      <c r="F6" s="26" t="s">
        <v>204</v>
      </c>
      <c r="G6" s="26">
        <v>30</v>
      </c>
      <c r="H6" s="37">
        <v>39229</v>
      </c>
      <c r="I6" s="26">
        <v>6</v>
      </c>
      <c r="J6" s="38" t="s">
        <v>236</v>
      </c>
      <c r="K6" s="39">
        <v>27504023.211257085</v>
      </c>
      <c r="L6" s="39">
        <v>23283</v>
      </c>
      <c r="M6" s="40">
        <v>1181.2920676569636</v>
      </c>
      <c r="N6" s="29">
        <v>969.37</v>
      </c>
      <c r="O6" s="39">
        <v>5281275.108742917</v>
      </c>
      <c r="P6" s="39">
        <v>344.68309999999997</v>
      </c>
      <c r="Q6" s="41">
        <v>15322.11793599082</v>
      </c>
      <c r="R6" s="30">
        <v>18604.37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 x14ac:dyDescent="0.75">
      <c r="A7" s="26" t="s">
        <v>202</v>
      </c>
      <c r="B7" s="36" t="s">
        <v>171</v>
      </c>
      <c r="C7" s="36" t="s">
        <v>64</v>
      </c>
      <c r="D7" s="36" t="s">
        <v>174</v>
      </c>
      <c r="E7" s="26" t="s">
        <v>192</v>
      </c>
      <c r="F7" s="26" t="s">
        <v>204</v>
      </c>
      <c r="G7" s="26">
        <v>40</v>
      </c>
      <c r="H7" s="37">
        <v>44414</v>
      </c>
      <c r="I7" s="26">
        <v>6</v>
      </c>
      <c r="J7" s="38" t="s">
        <v>236</v>
      </c>
      <c r="K7" s="39">
        <v>20336444.376821637</v>
      </c>
      <c r="L7" s="39">
        <v>22666</v>
      </c>
      <c r="M7" s="40">
        <v>897.22246434402348</v>
      </c>
      <c r="N7" s="29">
        <v>969.37</v>
      </c>
      <c r="O7" s="39">
        <v>7806784.2331783669</v>
      </c>
      <c r="P7" s="39">
        <v>465.47579999999994</v>
      </c>
      <c r="Q7" s="41">
        <v>16771.622140567495</v>
      </c>
      <c r="R7" s="30">
        <v>18604.37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 x14ac:dyDescent="0.75">
      <c r="A8" s="26" t="s">
        <v>202</v>
      </c>
      <c r="B8" s="36" t="s">
        <v>171</v>
      </c>
      <c r="C8" s="36" t="s">
        <v>65</v>
      </c>
      <c r="D8" s="36" t="s">
        <v>175</v>
      </c>
      <c r="E8" s="26" t="s">
        <v>192</v>
      </c>
      <c r="F8" s="26" t="s">
        <v>204</v>
      </c>
      <c r="G8" s="26">
        <v>43</v>
      </c>
      <c r="H8" s="37">
        <v>26994</v>
      </c>
      <c r="I8" s="26">
        <v>5</v>
      </c>
      <c r="J8" s="38" t="s">
        <v>237</v>
      </c>
      <c r="K8" s="39">
        <v>27200521.966397692</v>
      </c>
      <c r="L8" s="39">
        <v>28024</v>
      </c>
      <c r="M8" s="40">
        <v>970.61525715093103</v>
      </c>
      <c r="N8" s="29">
        <v>1032.27</v>
      </c>
      <c r="O8" s="39">
        <v>8498946.3436023127</v>
      </c>
      <c r="P8" s="39">
        <v>419.24880000000002</v>
      </c>
      <c r="Q8" s="41">
        <v>20271.844173679954</v>
      </c>
      <c r="R8" s="30">
        <v>21675.27</v>
      </c>
      <c r="S8" s="18" t="str">
        <f t="shared" si="0"/>
        <v>1</v>
      </c>
      <c r="T8" s="18" t="str">
        <f t="shared" si="2"/>
        <v>1</v>
      </c>
      <c r="U8" s="18" t="str">
        <f t="shared" si="1"/>
        <v>1</v>
      </c>
    </row>
    <row r="9" spans="1:21" s="13" customFormat="1" ht="27" x14ac:dyDescent="0.75">
      <c r="A9" s="26" t="s">
        <v>202</v>
      </c>
      <c r="B9" s="36" t="s">
        <v>171</v>
      </c>
      <c r="C9" s="36" t="s">
        <v>66</v>
      </c>
      <c r="D9" s="36" t="s">
        <v>176</v>
      </c>
      <c r="E9" s="26" t="s">
        <v>192</v>
      </c>
      <c r="F9" s="26" t="s">
        <v>204</v>
      </c>
      <c r="G9" s="26">
        <v>36</v>
      </c>
      <c r="H9" s="37">
        <v>17669</v>
      </c>
      <c r="I9" s="26">
        <v>5</v>
      </c>
      <c r="J9" s="38" t="s">
        <v>237</v>
      </c>
      <c r="K9" s="39">
        <v>16063456.772155264</v>
      </c>
      <c r="L9" s="39">
        <v>15164</v>
      </c>
      <c r="M9" s="40">
        <v>1059.3152711787961</v>
      </c>
      <c r="N9" s="29">
        <v>1032.27</v>
      </c>
      <c r="O9" s="39">
        <v>4314525.8078447348</v>
      </c>
      <c r="P9" s="39">
        <v>285.04840000000002</v>
      </c>
      <c r="Q9" s="41">
        <v>15136.116560712968</v>
      </c>
      <c r="R9" s="30">
        <v>21675.27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 x14ac:dyDescent="0.75">
      <c r="A10" s="26" t="s">
        <v>202</v>
      </c>
      <c r="B10" s="36" t="s">
        <v>171</v>
      </c>
      <c r="C10" s="36" t="s">
        <v>67</v>
      </c>
      <c r="D10" s="36" t="s">
        <v>177</v>
      </c>
      <c r="E10" s="26" t="s">
        <v>192</v>
      </c>
      <c r="F10" s="26" t="s">
        <v>204</v>
      </c>
      <c r="G10" s="26">
        <v>30</v>
      </c>
      <c r="H10" s="37">
        <v>32646</v>
      </c>
      <c r="I10" s="26">
        <v>6</v>
      </c>
      <c r="J10" s="38" t="s">
        <v>236</v>
      </c>
      <c r="K10" s="39">
        <v>26305774.408149295</v>
      </c>
      <c r="L10" s="39">
        <v>30245</v>
      </c>
      <c r="M10" s="40">
        <v>869.75613847410466</v>
      </c>
      <c r="N10" s="29">
        <v>969.37</v>
      </c>
      <c r="O10" s="39">
        <v>5681594.4018507078</v>
      </c>
      <c r="P10" s="39">
        <v>365.50400000000002</v>
      </c>
      <c r="Q10" s="41">
        <v>15544.54780754987</v>
      </c>
      <c r="R10" s="30">
        <v>18604.37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 x14ac:dyDescent="0.75">
      <c r="A11" s="26" t="s">
        <v>202</v>
      </c>
      <c r="B11" s="36" t="s">
        <v>171</v>
      </c>
      <c r="C11" s="36" t="s">
        <v>68</v>
      </c>
      <c r="D11" s="36" t="s">
        <v>178</v>
      </c>
      <c r="E11" s="26" t="s">
        <v>192</v>
      </c>
      <c r="F11" s="26" t="s">
        <v>204</v>
      </c>
      <c r="G11" s="26">
        <v>60</v>
      </c>
      <c r="H11" s="37">
        <v>54029</v>
      </c>
      <c r="I11" s="26">
        <v>6</v>
      </c>
      <c r="J11" s="38" t="s">
        <v>236</v>
      </c>
      <c r="K11" s="39">
        <v>28586006.602381587</v>
      </c>
      <c r="L11" s="39">
        <v>35331</v>
      </c>
      <c r="M11" s="40">
        <v>809.09135326997784</v>
      </c>
      <c r="N11" s="29">
        <v>969.37</v>
      </c>
      <c r="O11" s="39">
        <v>10221911.797618411</v>
      </c>
      <c r="P11" s="39">
        <v>877.06899999999996</v>
      </c>
      <c r="Q11" s="41">
        <v>11654.626714224778</v>
      </c>
      <c r="R11" s="30">
        <v>18604.37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 x14ac:dyDescent="0.75">
      <c r="A12" s="26" t="s">
        <v>202</v>
      </c>
      <c r="B12" s="36" t="s">
        <v>171</v>
      </c>
      <c r="C12" s="36" t="s">
        <v>69</v>
      </c>
      <c r="D12" s="36" t="s">
        <v>179</v>
      </c>
      <c r="E12" s="26" t="s">
        <v>192</v>
      </c>
      <c r="F12" s="26" t="s">
        <v>205</v>
      </c>
      <c r="G12" s="26">
        <v>90</v>
      </c>
      <c r="H12" s="37">
        <v>53438</v>
      </c>
      <c r="I12" s="26">
        <v>10</v>
      </c>
      <c r="J12" s="38" t="s">
        <v>238</v>
      </c>
      <c r="K12" s="39">
        <v>46478598.794162631</v>
      </c>
      <c r="L12" s="39">
        <v>47695</v>
      </c>
      <c r="M12" s="40">
        <v>974.49625315363517</v>
      </c>
      <c r="N12" s="29">
        <v>1033.83</v>
      </c>
      <c r="O12" s="39">
        <v>16331517.425837368</v>
      </c>
      <c r="P12" s="39">
        <v>1232.1446000000001</v>
      </c>
      <c r="Q12" s="41">
        <v>13254.54611888683</v>
      </c>
      <c r="R12" s="30">
        <v>18751.830000000002</v>
      </c>
      <c r="S12" s="18" t="str">
        <f t="shared" si="0"/>
        <v>1</v>
      </c>
      <c r="T12" s="18" t="str">
        <f t="shared" si="2"/>
        <v>1</v>
      </c>
      <c r="U12" s="18" t="str">
        <f t="shared" si="1"/>
        <v>1</v>
      </c>
    </row>
    <row r="13" spans="1:21" s="13" customFormat="1" ht="27" x14ac:dyDescent="0.75">
      <c r="A13" s="26" t="s">
        <v>202</v>
      </c>
      <c r="B13" s="36" t="s">
        <v>171</v>
      </c>
      <c r="C13" s="36" t="s">
        <v>70</v>
      </c>
      <c r="D13" s="36" t="s">
        <v>180</v>
      </c>
      <c r="E13" s="26" t="s">
        <v>192</v>
      </c>
      <c r="F13" s="26" t="s">
        <v>204</v>
      </c>
      <c r="G13" s="26">
        <v>36</v>
      </c>
      <c r="H13" s="37">
        <v>37692</v>
      </c>
      <c r="I13" s="26">
        <v>6</v>
      </c>
      <c r="J13" s="38" t="s">
        <v>236</v>
      </c>
      <c r="K13" s="39">
        <v>25833316.423031382</v>
      </c>
      <c r="L13" s="39">
        <v>31334</v>
      </c>
      <c r="M13" s="40">
        <v>824.45000392644988</v>
      </c>
      <c r="N13" s="29">
        <v>969.37</v>
      </c>
      <c r="O13" s="39">
        <v>5992633.5169686144</v>
      </c>
      <c r="P13" s="39">
        <v>469.31470000000002</v>
      </c>
      <c r="Q13" s="41">
        <v>12768.902224815491</v>
      </c>
      <c r="R13" s="30">
        <v>18604.37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 x14ac:dyDescent="0.75">
      <c r="A14" s="26" t="s">
        <v>202</v>
      </c>
      <c r="B14" s="36" t="s">
        <v>171</v>
      </c>
      <c r="C14" s="36" t="s">
        <v>71</v>
      </c>
      <c r="D14" s="36" t="s">
        <v>181</v>
      </c>
      <c r="E14" s="26" t="s">
        <v>192</v>
      </c>
      <c r="F14" s="26" t="s">
        <v>204</v>
      </c>
      <c r="G14" s="26">
        <v>40</v>
      </c>
      <c r="H14" s="37">
        <v>43356</v>
      </c>
      <c r="I14" s="26">
        <v>6</v>
      </c>
      <c r="J14" s="38" t="s">
        <v>236</v>
      </c>
      <c r="K14" s="39">
        <v>27060468.613734249</v>
      </c>
      <c r="L14" s="39">
        <v>29335</v>
      </c>
      <c r="M14" s="40">
        <v>922.46356276578319</v>
      </c>
      <c r="N14" s="29">
        <v>969.37</v>
      </c>
      <c r="O14" s="39">
        <v>10737288.986265749</v>
      </c>
      <c r="P14" s="39">
        <v>681.54330000000004</v>
      </c>
      <c r="Q14" s="41">
        <v>15754.3753805015</v>
      </c>
      <c r="R14" s="30">
        <v>18604.37</v>
      </c>
      <c r="S14" s="18" t="str">
        <f t="shared" si="0"/>
        <v>1</v>
      </c>
      <c r="T14" s="18" t="str">
        <f t="shared" si="2"/>
        <v>1</v>
      </c>
      <c r="U14" s="18" t="str">
        <f t="shared" si="1"/>
        <v>1</v>
      </c>
    </row>
    <row r="15" spans="1:21" s="13" customFormat="1" ht="27" x14ac:dyDescent="0.75">
      <c r="A15" s="26" t="s">
        <v>202</v>
      </c>
      <c r="B15" s="36" t="s">
        <v>171</v>
      </c>
      <c r="C15" s="36" t="s">
        <v>76</v>
      </c>
      <c r="D15" s="36" t="s">
        <v>182</v>
      </c>
      <c r="E15" s="26" t="s">
        <v>192</v>
      </c>
      <c r="F15" s="26" t="s">
        <v>206</v>
      </c>
      <c r="G15" s="26">
        <v>126</v>
      </c>
      <c r="H15" s="37">
        <v>60381</v>
      </c>
      <c r="I15" s="26">
        <v>13</v>
      </c>
      <c r="J15" s="38" t="s">
        <v>239</v>
      </c>
      <c r="K15" s="39">
        <v>44434463.420933165</v>
      </c>
      <c r="L15" s="39">
        <v>45691</v>
      </c>
      <c r="M15" s="40">
        <v>972.49925414049073</v>
      </c>
      <c r="N15" s="29">
        <v>1013.53</v>
      </c>
      <c r="O15" s="39">
        <v>36899197.679066844</v>
      </c>
      <c r="P15" s="39">
        <v>2991.67</v>
      </c>
      <c r="Q15" s="41">
        <v>12333.979910573975</v>
      </c>
      <c r="R15" s="30">
        <v>18328.91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 x14ac:dyDescent="0.75">
      <c r="A16" s="26" t="s">
        <v>202</v>
      </c>
      <c r="B16" s="36" t="s">
        <v>171</v>
      </c>
      <c r="C16" s="36" t="s">
        <v>87</v>
      </c>
      <c r="D16" s="36" t="s">
        <v>207</v>
      </c>
      <c r="E16" s="26" t="s">
        <v>192</v>
      </c>
      <c r="F16" s="26" t="s">
        <v>208</v>
      </c>
      <c r="G16" s="26">
        <v>20</v>
      </c>
      <c r="H16" s="37">
        <v>11638</v>
      </c>
      <c r="I16" s="26">
        <v>2</v>
      </c>
      <c r="J16" s="38" t="s">
        <v>240</v>
      </c>
      <c r="K16" s="39">
        <v>8928505.8065532669</v>
      </c>
      <c r="L16" s="39">
        <v>10956</v>
      </c>
      <c r="M16" s="40">
        <v>814.94211450833029</v>
      </c>
      <c r="N16" s="29">
        <v>1154.1199999999999</v>
      </c>
      <c r="O16" s="39">
        <v>2658178.9834467336</v>
      </c>
      <c r="P16" s="39">
        <v>183.86779999999999</v>
      </c>
      <c r="Q16" s="41">
        <v>14457.011958846158</v>
      </c>
      <c r="R16" s="30">
        <v>25108.83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 x14ac:dyDescent="0.75">
      <c r="A17" s="26" t="s">
        <v>202</v>
      </c>
      <c r="B17" s="36" t="s">
        <v>89</v>
      </c>
      <c r="C17" s="36" t="s">
        <v>37</v>
      </c>
      <c r="D17" s="36" t="s">
        <v>90</v>
      </c>
      <c r="E17" s="26" t="s">
        <v>193</v>
      </c>
      <c r="F17" s="26" t="s">
        <v>203</v>
      </c>
      <c r="G17" s="26">
        <v>240</v>
      </c>
      <c r="H17" s="37">
        <v>76101</v>
      </c>
      <c r="I17" s="26">
        <v>16</v>
      </c>
      <c r="J17" s="38" t="s">
        <v>235</v>
      </c>
      <c r="K17" s="39">
        <v>72554922.416591287</v>
      </c>
      <c r="L17" s="39">
        <v>62826</v>
      </c>
      <c r="M17" s="40">
        <v>1154.8550348039232</v>
      </c>
      <c r="N17" s="29">
        <v>1156.5899999999999</v>
      </c>
      <c r="O17" s="39">
        <v>110431489.15340871</v>
      </c>
      <c r="P17" s="39">
        <v>7730.9588000000003</v>
      </c>
      <c r="Q17" s="41">
        <v>14284.319967325231</v>
      </c>
      <c r="R17" s="30">
        <v>17665.34</v>
      </c>
      <c r="S17" s="18" t="str">
        <f t="shared" si="0"/>
        <v>1</v>
      </c>
      <c r="T17" s="18" t="str">
        <f t="shared" si="2"/>
        <v>1</v>
      </c>
      <c r="U17" s="18" t="str">
        <f t="shared" si="1"/>
        <v>1</v>
      </c>
    </row>
    <row r="18" spans="1:21" s="13" customFormat="1" ht="27" x14ac:dyDescent="0.75">
      <c r="A18" s="26" t="s">
        <v>202</v>
      </c>
      <c r="B18" s="36" t="s">
        <v>89</v>
      </c>
      <c r="C18" s="36" t="s">
        <v>38</v>
      </c>
      <c r="D18" s="36" t="s">
        <v>91</v>
      </c>
      <c r="E18" s="26" t="s">
        <v>192</v>
      </c>
      <c r="F18" s="26" t="s">
        <v>204</v>
      </c>
      <c r="G18" s="26">
        <v>37</v>
      </c>
      <c r="H18" s="37">
        <v>41639</v>
      </c>
      <c r="I18" s="26">
        <v>6</v>
      </c>
      <c r="J18" s="38" t="s">
        <v>236</v>
      </c>
      <c r="K18" s="39">
        <v>25265259.31456852</v>
      </c>
      <c r="L18" s="39">
        <v>23933</v>
      </c>
      <c r="M18" s="40">
        <v>1055.6662062661815</v>
      </c>
      <c r="N18" s="29">
        <v>969.37</v>
      </c>
      <c r="O18" s="39">
        <v>8226665.1354314871</v>
      </c>
      <c r="P18" s="39">
        <v>706.03620000000001</v>
      </c>
      <c r="Q18" s="41">
        <v>11651.902742991771</v>
      </c>
      <c r="R18" s="30">
        <v>18604.37</v>
      </c>
      <c r="S18" s="18" t="str">
        <f t="shared" si="0"/>
        <v>0</v>
      </c>
      <c r="T18" s="18" t="str">
        <f t="shared" si="2"/>
        <v>1</v>
      </c>
      <c r="U18" s="18" t="str">
        <f t="shared" si="1"/>
        <v>0</v>
      </c>
    </row>
    <row r="19" spans="1:21" s="13" customFormat="1" ht="27" x14ac:dyDescent="0.75">
      <c r="A19" s="26" t="s">
        <v>202</v>
      </c>
      <c r="B19" s="36" t="s">
        <v>89</v>
      </c>
      <c r="C19" s="36" t="s">
        <v>40</v>
      </c>
      <c r="D19" s="36" t="s">
        <v>92</v>
      </c>
      <c r="E19" s="26" t="s">
        <v>192</v>
      </c>
      <c r="F19" s="26" t="s">
        <v>204</v>
      </c>
      <c r="G19" s="26">
        <v>74</v>
      </c>
      <c r="H19" s="37">
        <v>48907</v>
      </c>
      <c r="I19" s="26">
        <v>6</v>
      </c>
      <c r="J19" s="38" t="s">
        <v>236</v>
      </c>
      <c r="K19" s="39">
        <v>30877695.428412903</v>
      </c>
      <c r="L19" s="39">
        <v>34304</v>
      </c>
      <c r="M19" s="40">
        <v>900.11938632267095</v>
      </c>
      <c r="N19" s="29">
        <v>969.37</v>
      </c>
      <c r="O19" s="39">
        <v>14807322.361587107</v>
      </c>
      <c r="P19" s="39">
        <v>1255.8596</v>
      </c>
      <c r="Q19" s="41">
        <v>11790.587388579987</v>
      </c>
      <c r="R19" s="30">
        <v>18604.37</v>
      </c>
      <c r="S19" s="18" t="str">
        <f t="shared" si="0"/>
        <v>1</v>
      </c>
      <c r="T19" s="18" t="str">
        <f t="shared" si="2"/>
        <v>1</v>
      </c>
      <c r="U19" s="18" t="str">
        <f t="shared" si="1"/>
        <v>1</v>
      </c>
    </row>
    <row r="20" spans="1:21" s="13" customFormat="1" ht="27" x14ac:dyDescent="0.75">
      <c r="A20" s="26" t="s">
        <v>202</v>
      </c>
      <c r="B20" s="36" t="s">
        <v>89</v>
      </c>
      <c r="C20" s="36" t="s">
        <v>43</v>
      </c>
      <c r="D20" s="36" t="s">
        <v>93</v>
      </c>
      <c r="E20" s="26" t="s">
        <v>192</v>
      </c>
      <c r="F20" s="26" t="s">
        <v>206</v>
      </c>
      <c r="G20" s="26">
        <v>116</v>
      </c>
      <c r="H20" s="37">
        <v>53566</v>
      </c>
      <c r="I20" s="26">
        <v>13</v>
      </c>
      <c r="J20" s="38" t="s">
        <v>239</v>
      </c>
      <c r="K20" s="39">
        <v>34110208.444755092</v>
      </c>
      <c r="L20" s="39">
        <v>28211</v>
      </c>
      <c r="M20" s="40">
        <v>1209.1102210043987</v>
      </c>
      <c r="N20" s="29">
        <v>1013.53</v>
      </c>
      <c r="O20" s="39">
        <v>25696411.88524491</v>
      </c>
      <c r="P20" s="39">
        <v>1286.9960000000001</v>
      </c>
      <c r="Q20" s="41">
        <v>19966.194055960474</v>
      </c>
      <c r="R20" s="30">
        <v>18328.91</v>
      </c>
      <c r="S20" s="18" t="str">
        <f t="shared" si="0"/>
        <v>0</v>
      </c>
      <c r="T20" s="18" t="str">
        <f t="shared" si="2"/>
        <v>0</v>
      </c>
      <c r="U20" s="18" t="str">
        <f t="shared" si="1"/>
        <v>0</v>
      </c>
    </row>
    <row r="21" spans="1:21" s="13" customFormat="1" ht="27" x14ac:dyDescent="0.75">
      <c r="A21" s="26" t="s">
        <v>202</v>
      </c>
      <c r="B21" s="36" t="s">
        <v>89</v>
      </c>
      <c r="C21" s="36" t="s">
        <v>44</v>
      </c>
      <c r="D21" s="36" t="s">
        <v>94</v>
      </c>
      <c r="E21" s="26" t="s">
        <v>192</v>
      </c>
      <c r="F21" s="26" t="s">
        <v>204</v>
      </c>
      <c r="G21" s="26">
        <v>37</v>
      </c>
      <c r="H21" s="37">
        <v>30903</v>
      </c>
      <c r="I21" s="26">
        <v>6</v>
      </c>
      <c r="J21" s="38" t="s">
        <v>236</v>
      </c>
      <c r="K21" s="39">
        <v>23030413.395261873</v>
      </c>
      <c r="L21" s="39">
        <v>26427</v>
      </c>
      <c r="M21" s="40">
        <v>871.47286469375535</v>
      </c>
      <c r="N21" s="29">
        <v>969.37</v>
      </c>
      <c r="O21" s="39">
        <v>10232805.394738123</v>
      </c>
      <c r="P21" s="39">
        <v>645.42240000000004</v>
      </c>
      <c r="Q21" s="41">
        <v>15854.43175622371</v>
      </c>
      <c r="R21" s="30">
        <v>18604.37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 x14ac:dyDescent="0.75">
      <c r="A22" s="26" t="s">
        <v>202</v>
      </c>
      <c r="B22" s="36" t="s">
        <v>89</v>
      </c>
      <c r="C22" s="36" t="s">
        <v>45</v>
      </c>
      <c r="D22" s="36" t="s">
        <v>95</v>
      </c>
      <c r="E22" s="26" t="s">
        <v>192</v>
      </c>
      <c r="F22" s="26" t="s">
        <v>204</v>
      </c>
      <c r="G22" s="26">
        <v>52</v>
      </c>
      <c r="H22" s="37">
        <v>31150</v>
      </c>
      <c r="I22" s="26">
        <v>6</v>
      </c>
      <c r="J22" s="38" t="s">
        <v>236</v>
      </c>
      <c r="K22" s="39">
        <v>20847702.324639849</v>
      </c>
      <c r="L22" s="39">
        <v>22170</v>
      </c>
      <c r="M22" s="40">
        <v>940.35644224807618</v>
      </c>
      <c r="N22" s="29">
        <v>969.37</v>
      </c>
      <c r="O22" s="39">
        <v>10679902.825360153</v>
      </c>
      <c r="P22" s="39">
        <v>389.34000000000003</v>
      </c>
      <c r="Q22" s="41">
        <v>27430.787551651902</v>
      </c>
      <c r="R22" s="30">
        <v>18604.37</v>
      </c>
      <c r="S22" s="18" t="str">
        <f t="shared" si="0"/>
        <v>1</v>
      </c>
      <c r="T22" s="18" t="str">
        <f t="shared" si="2"/>
        <v>0</v>
      </c>
      <c r="U22" s="18" t="str">
        <f t="shared" si="1"/>
        <v>0</v>
      </c>
    </row>
    <row r="23" spans="1:21" s="13" customFormat="1" ht="27" x14ac:dyDescent="0.75">
      <c r="A23" s="26" t="s">
        <v>202</v>
      </c>
      <c r="B23" s="36" t="s">
        <v>89</v>
      </c>
      <c r="C23" s="36" t="s">
        <v>46</v>
      </c>
      <c r="D23" s="36" t="s">
        <v>96</v>
      </c>
      <c r="E23" s="26" t="s">
        <v>192</v>
      </c>
      <c r="F23" s="26" t="s">
        <v>204</v>
      </c>
      <c r="G23" s="26">
        <v>38</v>
      </c>
      <c r="H23" s="37">
        <v>31592</v>
      </c>
      <c r="I23" s="26">
        <v>6</v>
      </c>
      <c r="J23" s="38" t="s">
        <v>236</v>
      </c>
      <c r="K23" s="39">
        <v>18193116.805886399</v>
      </c>
      <c r="L23" s="39">
        <v>20946</v>
      </c>
      <c r="M23" s="40">
        <v>868.57236732008016</v>
      </c>
      <c r="N23" s="29">
        <v>969.37</v>
      </c>
      <c r="O23" s="39">
        <v>7108514.5241136029</v>
      </c>
      <c r="P23" s="39">
        <v>438.07670000000002</v>
      </c>
      <c r="Q23" s="41">
        <v>16226.643699867176</v>
      </c>
      <c r="R23" s="30">
        <v>18604.37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 x14ac:dyDescent="0.75">
      <c r="A24" s="26" t="s">
        <v>202</v>
      </c>
      <c r="B24" s="36" t="s">
        <v>89</v>
      </c>
      <c r="C24" s="36" t="s">
        <v>47</v>
      </c>
      <c r="D24" s="36" t="s">
        <v>97</v>
      </c>
      <c r="E24" s="26" t="s">
        <v>192</v>
      </c>
      <c r="F24" s="26" t="s">
        <v>208</v>
      </c>
      <c r="G24" s="26">
        <v>32</v>
      </c>
      <c r="H24" s="37">
        <v>11241</v>
      </c>
      <c r="I24" s="26">
        <v>2</v>
      </c>
      <c r="J24" s="38" t="s">
        <v>240</v>
      </c>
      <c r="K24" s="39">
        <v>11311466.887220569</v>
      </c>
      <c r="L24" s="39">
        <v>10892</v>
      </c>
      <c r="M24" s="40">
        <v>1038.5114659585538</v>
      </c>
      <c r="N24" s="29">
        <v>1154.1199999999999</v>
      </c>
      <c r="O24" s="39">
        <v>3857637.7827794296</v>
      </c>
      <c r="P24" s="39">
        <v>261.97480000000002</v>
      </c>
      <c r="Q24" s="41">
        <v>14725.224650536729</v>
      </c>
      <c r="R24" s="30">
        <v>25108.83</v>
      </c>
      <c r="S24" s="18" t="str">
        <f t="shared" si="0"/>
        <v>1</v>
      </c>
      <c r="T24" s="18" t="str">
        <f t="shared" si="2"/>
        <v>1</v>
      </c>
      <c r="U24" s="18" t="str">
        <f t="shared" si="1"/>
        <v>1</v>
      </c>
    </row>
    <row r="25" spans="1:21" s="13" customFormat="1" ht="27" x14ac:dyDescent="0.75">
      <c r="A25" s="26" t="s">
        <v>202</v>
      </c>
      <c r="B25" s="36" t="s">
        <v>127</v>
      </c>
      <c r="C25" s="36" t="s">
        <v>2</v>
      </c>
      <c r="D25" s="36" t="s">
        <v>128</v>
      </c>
      <c r="E25" s="26" t="s">
        <v>193</v>
      </c>
      <c r="F25" s="26" t="s">
        <v>203</v>
      </c>
      <c r="G25" s="26">
        <v>502</v>
      </c>
      <c r="H25" s="37">
        <v>92386</v>
      </c>
      <c r="I25" s="26">
        <v>17</v>
      </c>
      <c r="J25" s="38" t="s">
        <v>241</v>
      </c>
      <c r="K25" s="39">
        <v>119444162.49765877</v>
      </c>
      <c r="L25" s="39">
        <v>106393</v>
      </c>
      <c r="M25" s="40">
        <v>1122.6693720231478</v>
      </c>
      <c r="N25" s="29">
        <v>1187.6500000000001</v>
      </c>
      <c r="O25" s="39">
        <v>206386916.06234124</v>
      </c>
      <c r="P25" s="39">
        <v>16640.307999999997</v>
      </c>
      <c r="Q25" s="41">
        <v>12402.830287897392</v>
      </c>
      <c r="R25" s="30">
        <v>17282.88</v>
      </c>
      <c r="S25" s="18" t="str">
        <f t="shared" si="0"/>
        <v>1</v>
      </c>
      <c r="T25" s="18" t="str">
        <f t="shared" si="2"/>
        <v>1</v>
      </c>
      <c r="U25" s="18" t="str">
        <f t="shared" si="1"/>
        <v>1</v>
      </c>
    </row>
    <row r="26" spans="1:21" s="13" customFormat="1" ht="27" x14ac:dyDescent="0.75">
      <c r="A26" s="26" t="s">
        <v>202</v>
      </c>
      <c r="B26" s="36" t="s">
        <v>127</v>
      </c>
      <c r="C26" s="36" t="s">
        <v>27</v>
      </c>
      <c r="D26" s="36" t="s">
        <v>129</v>
      </c>
      <c r="E26" s="26" t="s">
        <v>192</v>
      </c>
      <c r="F26" s="26" t="s">
        <v>204</v>
      </c>
      <c r="G26" s="26">
        <v>40</v>
      </c>
      <c r="H26" s="37">
        <v>21566</v>
      </c>
      <c r="I26" s="26">
        <v>5</v>
      </c>
      <c r="J26" s="38" t="s">
        <v>237</v>
      </c>
      <c r="K26" s="39">
        <v>13060058.322298899</v>
      </c>
      <c r="L26" s="39">
        <v>17806</v>
      </c>
      <c r="M26" s="40">
        <v>733.46390667746266</v>
      </c>
      <c r="N26" s="29">
        <v>1032.27</v>
      </c>
      <c r="O26" s="39">
        <v>10127491.287701098</v>
      </c>
      <c r="P26" s="39">
        <v>586.92629999999997</v>
      </c>
      <c r="Q26" s="41">
        <v>17255.132863702136</v>
      </c>
      <c r="R26" s="30">
        <v>21675.27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 x14ac:dyDescent="0.75">
      <c r="A27" s="26" t="s">
        <v>202</v>
      </c>
      <c r="B27" s="36" t="s">
        <v>127</v>
      </c>
      <c r="C27" s="36" t="s">
        <v>28</v>
      </c>
      <c r="D27" s="36" t="s">
        <v>130</v>
      </c>
      <c r="E27" s="26" t="s">
        <v>192</v>
      </c>
      <c r="F27" s="26" t="s">
        <v>204</v>
      </c>
      <c r="G27" s="26">
        <v>59</v>
      </c>
      <c r="H27" s="37">
        <v>47483</v>
      </c>
      <c r="I27" s="26">
        <v>6</v>
      </c>
      <c r="J27" s="38" t="s">
        <v>236</v>
      </c>
      <c r="K27" s="39">
        <v>28470926.273019459</v>
      </c>
      <c r="L27" s="39">
        <v>33872</v>
      </c>
      <c r="M27" s="40">
        <v>840.54458765409368</v>
      </c>
      <c r="N27" s="29">
        <v>969.37</v>
      </c>
      <c r="O27" s="39">
        <v>10771452.616980541</v>
      </c>
      <c r="P27" s="39">
        <v>691.79470000000003</v>
      </c>
      <c r="Q27" s="41">
        <v>15570.3023122041</v>
      </c>
      <c r="R27" s="30">
        <v>18604.37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 x14ac:dyDescent="0.75">
      <c r="A28" s="26" t="s">
        <v>202</v>
      </c>
      <c r="B28" s="36" t="s">
        <v>127</v>
      </c>
      <c r="C28" s="36" t="s">
        <v>29</v>
      </c>
      <c r="D28" s="36" t="s">
        <v>131</v>
      </c>
      <c r="E28" s="26" t="s">
        <v>192</v>
      </c>
      <c r="F28" s="26" t="s">
        <v>204</v>
      </c>
      <c r="G28" s="26">
        <v>34</v>
      </c>
      <c r="H28" s="37">
        <v>35158</v>
      </c>
      <c r="I28" s="26">
        <v>6</v>
      </c>
      <c r="J28" s="38" t="s">
        <v>236</v>
      </c>
      <c r="K28" s="39">
        <v>21848138.639749818</v>
      </c>
      <c r="L28" s="39">
        <v>24847</v>
      </c>
      <c r="M28" s="40">
        <v>879.30690384150273</v>
      </c>
      <c r="N28" s="29">
        <v>969.37</v>
      </c>
      <c r="O28" s="39">
        <v>8804368.7102501858</v>
      </c>
      <c r="P28" s="39">
        <v>859.67050000000006</v>
      </c>
      <c r="Q28" s="41">
        <v>10241.56198246908</v>
      </c>
      <c r="R28" s="30">
        <v>18604.37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 x14ac:dyDescent="0.75">
      <c r="A29" s="26" t="s">
        <v>202</v>
      </c>
      <c r="B29" s="36" t="s">
        <v>127</v>
      </c>
      <c r="C29" s="36" t="s">
        <v>30</v>
      </c>
      <c r="D29" s="36" t="s">
        <v>132</v>
      </c>
      <c r="E29" s="26" t="s">
        <v>192</v>
      </c>
      <c r="F29" s="26" t="s">
        <v>208</v>
      </c>
      <c r="G29" s="26">
        <v>30</v>
      </c>
      <c r="H29" s="37">
        <v>8768</v>
      </c>
      <c r="I29" s="26">
        <v>2</v>
      </c>
      <c r="J29" s="38" t="s">
        <v>240</v>
      </c>
      <c r="K29" s="39">
        <v>13143627.003176833</v>
      </c>
      <c r="L29" s="39">
        <v>9957</v>
      </c>
      <c r="M29" s="40">
        <v>1320.0388674477083</v>
      </c>
      <c r="N29" s="29">
        <v>1154.1199999999999</v>
      </c>
      <c r="O29" s="39">
        <v>4085529.9068231685</v>
      </c>
      <c r="P29" s="39">
        <v>281.56729999999999</v>
      </c>
      <c r="Q29" s="41">
        <v>14509.95874458138</v>
      </c>
      <c r="R29" s="30">
        <v>25108.83</v>
      </c>
      <c r="S29" s="18" t="str">
        <f t="shared" si="0"/>
        <v>0</v>
      </c>
      <c r="T29" s="18" t="str">
        <f t="shared" si="2"/>
        <v>1</v>
      </c>
      <c r="U29" s="18" t="str">
        <f t="shared" si="1"/>
        <v>0</v>
      </c>
    </row>
    <row r="30" spans="1:21" s="13" customFormat="1" ht="27" x14ac:dyDescent="0.75">
      <c r="A30" s="26" t="s">
        <v>202</v>
      </c>
      <c r="B30" s="36" t="s">
        <v>127</v>
      </c>
      <c r="C30" s="36" t="s">
        <v>31</v>
      </c>
      <c r="D30" s="36" t="s">
        <v>133</v>
      </c>
      <c r="E30" s="26" t="s">
        <v>192</v>
      </c>
      <c r="F30" s="26" t="s">
        <v>204</v>
      </c>
      <c r="G30" s="26">
        <v>42</v>
      </c>
      <c r="H30" s="37">
        <v>18002</v>
      </c>
      <c r="I30" s="26">
        <v>5</v>
      </c>
      <c r="J30" s="38" t="s">
        <v>237</v>
      </c>
      <c r="K30" s="39">
        <v>12806013.124643639</v>
      </c>
      <c r="L30" s="39">
        <v>20684</v>
      </c>
      <c r="M30" s="40">
        <v>619.1265289423535</v>
      </c>
      <c r="N30" s="29">
        <v>1032.27</v>
      </c>
      <c r="O30" s="39">
        <v>5233257.665356365</v>
      </c>
      <c r="P30" s="39">
        <v>437.89600000000002</v>
      </c>
      <c r="Q30" s="41">
        <v>11950.914521613271</v>
      </c>
      <c r="R30" s="30">
        <v>21675.27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 x14ac:dyDescent="0.75">
      <c r="A31" s="26" t="s">
        <v>202</v>
      </c>
      <c r="B31" s="36" t="s">
        <v>127</v>
      </c>
      <c r="C31" s="36" t="s">
        <v>32</v>
      </c>
      <c r="D31" s="36" t="s">
        <v>134</v>
      </c>
      <c r="E31" s="26" t="s">
        <v>192</v>
      </c>
      <c r="F31" s="26" t="s">
        <v>204</v>
      </c>
      <c r="G31" s="26">
        <v>45</v>
      </c>
      <c r="H31" s="37">
        <v>20876</v>
      </c>
      <c r="I31" s="26">
        <v>5</v>
      </c>
      <c r="J31" s="38" t="s">
        <v>237</v>
      </c>
      <c r="K31" s="39">
        <v>16825939.642413519</v>
      </c>
      <c r="L31" s="39">
        <v>17729</v>
      </c>
      <c r="M31" s="40">
        <v>949.06309675748878</v>
      </c>
      <c r="N31" s="29">
        <v>1032.27</v>
      </c>
      <c r="O31" s="39">
        <v>6159339.6075864816</v>
      </c>
      <c r="P31" s="39">
        <v>476.71199999999999</v>
      </c>
      <c r="Q31" s="41">
        <v>12920.462685198781</v>
      </c>
      <c r="R31" s="30">
        <v>21675.27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 x14ac:dyDescent="0.75">
      <c r="A32" s="26" t="s">
        <v>202</v>
      </c>
      <c r="B32" s="36" t="s">
        <v>127</v>
      </c>
      <c r="C32" s="36" t="s">
        <v>33</v>
      </c>
      <c r="D32" s="36" t="s">
        <v>135</v>
      </c>
      <c r="E32" s="26" t="s">
        <v>192</v>
      </c>
      <c r="F32" s="26" t="s">
        <v>206</v>
      </c>
      <c r="G32" s="26">
        <v>113</v>
      </c>
      <c r="H32" s="37">
        <v>85793</v>
      </c>
      <c r="I32" s="26">
        <v>13</v>
      </c>
      <c r="J32" s="38" t="s">
        <v>239</v>
      </c>
      <c r="K32" s="39">
        <v>46113035.211252287</v>
      </c>
      <c r="L32" s="39">
        <v>55220</v>
      </c>
      <c r="M32" s="40">
        <v>835.07850799080563</v>
      </c>
      <c r="N32" s="29">
        <v>1013.53</v>
      </c>
      <c r="O32" s="39">
        <v>40164473.5987477</v>
      </c>
      <c r="P32" s="39">
        <v>2927.2588999999998</v>
      </c>
      <c r="Q32" s="41">
        <v>13720.847718234865</v>
      </c>
      <c r="R32" s="30">
        <v>18328.91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 x14ac:dyDescent="0.75">
      <c r="A33" s="26" t="s">
        <v>202</v>
      </c>
      <c r="B33" s="36" t="s">
        <v>127</v>
      </c>
      <c r="C33" s="36" t="s">
        <v>34</v>
      </c>
      <c r="D33" s="36" t="s">
        <v>136</v>
      </c>
      <c r="E33" s="26" t="s">
        <v>192</v>
      </c>
      <c r="F33" s="26" t="s">
        <v>204</v>
      </c>
      <c r="G33" s="26">
        <v>42</v>
      </c>
      <c r="H33" s="37">
        <v>26706</v>
      </c>
      <c r="I33" s="26">
        <v>5</v>
      </c>
      <c r="J33" s="38" t="s">
        <v>237</v>
      </c>
      <c r="K33" s="39">
        <v>14048973.666068831</v>
      </c>
      <c r="L33" s="39">
        <v>21249</v>
      </c>
      <c r="M33" s="40">
        <v>661.15928589904615</v>
      </c>
      <c r="N33" s="29">
        <v>1032.27</v>
      </c>
      <c r="O33" s="39">
        <v>8213407.653931166</v>
      </c>
      <c r="P33" s="39">
        <v>490.8895</v>
      </c>
      <c r="Q33" s="41">
        <v>16731.683309443706</v>
      </c>
      <c r="R33" s="30">
        <v>21675.27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 x14ac:dyDescent="0.75">
      <c r="A34" s="26" t="s">
        <v>202</v>
      </c>
      <c r="B34" s="36" t="s">
        <v>127</v>
      </c>
      <c r="C34" s="36" t="s">
        <v>35</v>
      </c>
      <c r="D34" s="36" t="s">
        <v>137</v>
      </c>
      <c r="E34" s="26" t="s">
        <v>192</v>
      </c>
      <c r="F34" s="26" t="s">
        <v>204</v>
      </c>
      <c r="G34" s="26">
        <v>42</v>
      </c>
      <c r="H34" s="37">
        <v>20307</v>
      </c>
      <c r="I34" s="26">
        <v>5</v>
      </c>
      <c r="J34" s="38" t="s">
        <v>237</v>
      </c>
      <c r="K34" s="39">
        <v>15987589.214974416</v>
      </c>
      <c r="L34" s="39">
        <v>19590</v>
      </c>
      <c r="M34" s="40">
        <v>816.10970979961292</v>
      </c>
      <c r="N34" s="29">
        <v>1032.27</v>
      </c>
      <c r="O34" s="39">
        <v>9166971.9250255879</v>
      </c>
      <c r="P34" s="39">
        <v>700.88789999999995</v>
      </c>
      <c r="Q34" s="41">
        <v>13079.084294400844</v>
      </c>
      <c r="R34" s="30">
        <v>21675.27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 x14ac:dyDescent="0.75">
      <c r="A35" s="26" t="s">
        <v>202</v>
      </c>
      <c r="B35" s="36" t="s">
        <v>127</v>
      </c>
      <c r="C35" s="36" t="s">
        <v>36</v>
      </c>
      <c r="D35" s="36" t="s">
        <v>138</v>
      </c>
      <c r="E35" s="26" t="s">
        <v>192</v>
      </c>
      <c r="F35" s="26" t="s">
        <v>204</v>
      </c>
      <c r="G35" s="26">
        <v>40</v>
      </c>
      <c r="H35" s="37">
        <v>31737</v>
      </c>
      <c r="I35" s="26">
        <v>6</v>
      </c>
      <c r="J35" s="38" t="s">
        <v>236</v>
      </c>
      <c r="K35" s="39">
        <v>24139084.190078158</v>
      </c>
      <c r="L35" s="39">
        <v>32549</v>
      </c>
      <c r="M35" s="40">
        <v>741.62291284150535</v>
      </c>
      <c r="N35" s="29">
        <v>969.37</v>
      </c>
      <c r="O35" s="39">
        <v>9310656.6499218363</v>
      </c>
      <c r="P35" s="39">
        <v>621.72059999999999</v>
      </c>
      <c r="Q35" s="41">
        <v>14975.628360909766</v>
      </c>
      <c r="R35" s="30">
        <v>18604.37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 x14ac:dyDescent="0.75">
      <c r="A36" s="26" t="s">
        <v>202</v>
      </c>
      <c r="B36" s="36" t="s">
        <v>127</v>
      </c>
      <c r="C36" s="36" t="s">
        <v>73</v>
      </c>
      <c r="D36" s="36" t="s">
        <v>139</v>
      </c>
      <c r="E36" s="26" t="s">
        <v>192</v>
      </c>
      <c r="F36" s="26" t="s">
        <v>206</v>
      </c>
      <c r="G36" s="26">
        <v>60</v>
      </c>
      <c r="H36" s="37">
        <v>41934</v>
      </c>
      <c r="I36" s="26">
        <v>12</v>
      </c>
      <c r="J36" s="38" t="s">
        <v>242</v>
      </c>
      <c r="K36" s="39">
        <v>32302171.99730479</v>
      </c>
      <c r="L36" s="39">
        <v>38477</v>
      </c>
      <c r="M36" s="40">
        <v>839.51898529783477</v>
      </c>
      <c r="N36" s="29">
        <v>1065.1500000000001</v>
      </c>
      <c r="O36" s="39">
        <v>15200880.692695215</v>
      </c>
      <c r="P36" s="39">
        <v>1085.403</v>
      </c>
      <c r="Q36" s="41">
        <v>14004.826495500027</v>
      </c>
      <c r="R36" s="30">
        <v>24637.63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6.4" customHeight="1" x14ac:dyDescent="0.75">
      <c r="A37" s="26" t="s">
        <v>202</v>
      </c>
      <c r="B37" s="36" t="s">
        <v>127</v>
      </c>
      <c r="C37" s="36" t="s">
        <v>77</v>
      </c>
      <c r="D37" s="36" t="s">
        <v>140</v>
      </c>
      <c r="E37" s="26" t="s">
        <v>192</v>
      </c>
      <c r="F37" s="26" t="s">
        <v>204</v>
      </c>
      <c r="G37" s="26">
        <v>38</v>
      </c>
      <c r="H37" s="37">
        <v>31088</v>
      </c>
      <c r="I37" s="26">
        <v>6</v>
      </c>
      <c r="J37" s="38" t="s">
        <v>236</v>
      </c>
      <c r="K37" s="39">
        <v>18913926.762484208</v>
      </c>
      <c r="L37" s="39">
        <v>19546</v>
      </c>
      <c r="M37" s="40">
        <v>967.66227169160993</v>
      </c>
      <c r="N37" s="29">
        <v>969.37</v>
      </c>
      <c r="O37" s="39">
        <v>9038490.5675157867</v>
      </c>
      <c r="P37" s="39">
        <v>463.77</v>
      </c>
      <c r="Q37" s="41">
        <v>19489.166111468588</v>
      </c>
      <c r="R37" s="30">
        <v>18604.37</v>
      </c>
      <c r="S37" s="18" t="str">
        <f t="shared" ref="S37:S68" si="3">IF(AND(M37&lt;=N37),"1","0")</f>
        <v>1</v>
      </c>
      <c r="T37" s="18" t="str">
        <f t="shared" si="2"/>
        <v>0</v>
      </c>
      <c r="U37" s="18" t="str">
        <f t="shared" ref="U37:U68" si="4">IF(AND(M37&lt;=N37,Q37&lt;=R37),"1","0")</f>
        <v>0</v>
      </c>
    </row>
    <row r="38" spans="1:21" s="13" customFormat="1" ht="27" x14ac:dyDescent="0.75">
      <c r="A38" s="26" t="s">
        <v>202</v>
      </c>
      <c r="B38" s="36" t="s">
        <v>127</v>
      </c>
      <c r="C38" s="36" t="s">
        <v>86</v>
      </c>
      <c r="D38" s="36" t="s">
        <v>141</v>
      </c>
      <c r="E38" s="26" t="s">
        <v>192</v>
      </c>
      <c r="F38" s="26" t="s">
        <v>204</v>
      </c>
      <c r="G38" s="26">
        <v>33</v>
      </c>
      <c r="H38" s="37">
        <v>19761</v>
      </c>
      <c r="I38" s="26">
        <v>5</v>
      </c>
      <c r="J38" s="38" t="s">
        <v>237</v>
      </c>
      <c r="K38" s="39">
        <v>13499307.079857036</v>
      </c>
      <c r="L38" s="39">
        <v>17638</v>
      </c>
      <c r="M38" s="40">
        <v>765.35361604813681</v>
      </c>
      <c r="N38" s="29">
        <v>1032.27</v>
      </c>
      <c r="O38" s="39">
        <v>4695244.3301429627</v>
      </c>
      <c r="P38" s="39">
        <v>337.09609999999998</v>
      </c>
      <c r="Q38" s="41">
        <v>13928.503860302635</v>
      </c>
      <c r="R38" s="30">
        <v>21675.27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 x14ac:dyDescent="0.75">
      <c r="A39" s="26" t="s">
        <v>202</v>
      </c>
      <c r="B39" s="36" t="s">
        <v>152</v>
      </c>
      <c r="C39" s="36" t="s">
        <v>4</v>
      </c>
      <c r="D39" s="36" t="s">
        <v>153</v>
      </c>
      <c r="E39" s="26" t="s">
        <v>191</v>
      </c>
      <c r="F39" s="26" t="s">
        <v>209</v>
      </c>
      <c r="G39" s="26">
        <v>909</v>
      </c>
      <c r="H39" s="37">
        <v>142594</v>
      </c>
      <c r="I39" s="26">
        <v>19</v>
      </c>
      <c r="J39" s="38" t="s">
        <v>243</v>
      </c>
      <c r="K39" s="39">
        <v>318488078.90849912</v>
      </c>
      <c r="L39" s="39">
        <v>240414</v>
      </c>
      <c r="M39" s="40">
        <v>1324.7484710062606</v>
      </c>
      <c r="N39" s="29">
        <v>1563.36</v>
      </c>
      <c r="O39" s="39">
        <v>362960735.6915009</v>
      </c>
      <c r="P39" s="39">
        <v>25889.576300000001</v>
      </c>
      <c r="Q39" s="41">
        <v>14019.570327672798</v>
      </c>
      <c r="R39" s="30">
        <v>15778.28</v>
      </c>
      <c r="S39" s="18" t="str">
        <f t="shared" si="3"/>
        <v>1</v>
      </c>
      <c r="T39" s="18" t="str">
        <f t="shared" si="2"/>
        <v>1</v>
      </c>
      <c r="U39" s="18" t="str">
        <f t="shared" si="4"/>
        <v>1</v>
      </c>
    </row>
    <row r="40" spans="1:21" s="13" customFormat="1" ht="27" x14ac:dyDescent="0.75">
      <c r="A40" s="26" t="s">
        <v>202</v>
      </c>
      <c r="B40" s="36" t="s">
        <v>152</v>
      </c>
      <c r="C40" s="36" t="s">
        <v>48</v>
      </c>
      <c r="D40" s="36" t="s">
        <v>154</v>
      </c>
      <c r="E40" s="26" t="s">
        <v>192</v>
      </c>
      <c r="F40" s="26" t="s">
        <v>204</v>
      </c>
      <c r="G40" s="26">
        <v>40</v>
      </c>
      <c r="H40" s="37">
        <v>36040</v>
      </c>
      <c r="I40" s="26">
        <v>6</v>
      </c>
      <c r="J40" s="38" t="s">
        <v>236</v>
      </c>
      <c r="K40" s="39">
        <v>20424282.743064679</v>
      </c>
      <c r="L40" s="39">
        <v>26276</v>
      </c>
      <c r="M40" s="40">
        <v>777.29801884094536</v>
      </c>
      <c r="N40" s="29">
        <v>969.37</v>
      </c>
      <c r="O40" s="39">
        <v>10696596.006935317</v>
      </c>
      <c r="P40" s="39">
        <v>1068.5594000000001</v>
      </c>
      <c r="Q40" s="41">
        <v>10010.296111695163</v>
      </c>
      <c r="R40" s="30">
        <v>18604.37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 x14ac:dyDescent="0.75">
      <c r="A41" s="26" t="s">
        <v>202</v>
      </c>
      <c r="B41" s="36" t="s">
        <v>152</v>
      </c>
      <c r="C41" s="36" t="s">
        <v>49</v>
      </c>
      <c r="D41" s="36" t="s">
        <v>155</v>
      </c>
      <c r="E41" s="26" t="s">
        <v>192</v>
      </c>
      <c r="F41" s="26" t="s">
        <v>204</v>
      </c>
      <c r="G41" s="26">
        <v>39</v>
      </c>
      <c r="H41" s="37">
        <v>23937</v>
      </c>
      <c r="I41" s="26">
        <v>5</v>
      </c>
      <c r="J41" s="38" t="s">
        <v>237</v>
      </c>
      <c r="K41" s="39">
        <v>17936955.873424042</v>
      </c>
      <c r="L41" s="39">
        <v>17121</v>
      </c>
      <c r="M41" s="40">
        <v>1047.6581901421671</v>
      </c>
      <c r="N41" s="29">
        <v>1032.27</v>
      </c>
      <c r="O41" s="39">
        <v>5440964.32657596</v>
      </c>
      <c r="P41" s="39">
        <v>408.28859999999997</v>
      </c>
      <c r="Q41" s="41">
        <v>13326.270502227984</v>
      </c>
      <c r="R41" s="30">
        <v>21675.27</v>
      </c>
      <c r="S41" s="18" t="str">
        <f t="shared" si="3"/>
        <v>0</v>
      </c>
      <c r="T41" s="18" t="str">
        <f t="shared" si="2"/>
        <v>1</v>
      </c>
      <c r="U41" s="18" t="str">
        <f t="shared" si="4"/>
        <v>0</v>
      </c>
    </row>
    <row r="42" spans="1:21" s="13" customFormat="1" ht="27" x14ac:dyDescent="0.75">
      <c r="A42" s="26" t="s">
        <v>202</v>
      </c>
      <c r="B42" s="36" t="s">
        <v>152</v>
      </c>
      <c r="C42" s="36" t="s">
        <v>50</v>
      </c>
      <c r="D42" s="36" t="s">
        <v>156</v>
      </c>
      <c r="E42" s="26" t="s">
        <v>192</v>
      </c>
      <c r="F42" s="26" t="s">
        <v>204</v>
      </c>
      <c r="G42" s="26">
        <v>90</v>
      </c>
      <c r="H42" s="37">
        <v>54535</v>
      </c>
      <c r="I42" s="26">
        <v>6</v>
      </c>
      <c r="J42" s="38" t="s">
        <v>236</v>
      </c>
      <c r="K42" s="39">
        <v>34355339.101095758</v>
      </c>
      <c r="L42" s="39">
        <v>35856</v>
      </c>
      <c r="M42" s="40">
        <v>958.14756529160411</v>
      </c>
      <c r="N42" s="29">
        <v>969.37</v>
      </c>
      <c r="O42" s="39">
        <v>23871645.208904237</v>
      </c>
      <c r="P42" s="39">
        <v>1322.8275999999998</v>
      </c>
      <c r="Q42" s="41">
        <v>18045.923148945669</v>
      </c>
      <c r="R42" s="30">
        <v>18604.37</v>
      </c>
      <c r="S42" s="18" t="str">
        <f t="shared" si="3"/>
        <v>1</v>
      </c>
      <c r="T42" s="18" t="str">
        <f t="shared" si="2"/>
        <v>1</v>
      </c>
      <c r="U42" s="18" t="str">
        <f t="shared" si="4"/>
        <v>1</v>
      </c>
    </row>
    <row r="43" spans="1:21" s="13" customFormat="1" ht="27" x14ac:dyDescent="0.75">
      <c r="A43" s="26" t="s">
        <v>202</v>
      </c>
      <c r="B43" s="36" t="s">
        <v>152</v>
      </c>
      <c r="C43" s="36" t="s">
        <v>51</v>
      </c>
      <c r="D43" s="36" t="s">
        <v>157</v>
      </c>
      <c r="E43" s="26" t="s">
        <v>192</v>
      </c>
      <c r="F43" s="26" t="s">
        <v>206</v>
      </c>
      <c r="G43" s="26">
        <v>108</v>
      </c>
      <c r="H43" s="37">
        <v>38443</v>
      </c>
      <c r="I43" s="26">
        <v>9</v>
      </c>
      <c r="J43" s="38" t="s">
        <v>239</v>
      </c>
      <c r="K43" s="39">
        <v>29182034.32654668</v>
      </c>
      <c r="L43" s="39">
        <v>37902</v>
      </c>
      <c r="M43" s="40">
        <v>769.93389073259141</v>
      </c>
      <c r="N43" s="29">
        <v>1013.53</v>
      </c>
      <c r="O43" s="39">
        <v>25878965.833453309</v>
      </c>
      <c r="P43" s="39">
        <v>2180.5289000000002</v>
      </c>
      <c r="Q43" s="41">
        <v>11868.205843753462</v>
      </c>
      <c r="R43" s="30">
        <v>18328.91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 x14ac:dyDescent="0.75">
      <c r="A44" s="26" t="s">
        <v>202</v>
      </c>
      <c r="B44" s="36" t="s">
        <v>152</v>
      </c>
      <c r="C44" s="36" t="s">
        <v>52</v>
      </c>
      <c r="D44" s="36" t="s">
        <v>158</v>
      </c>
      <c r="E44" s="26" t="s">
        <v>192</v>
      </c>
      <c r="F44" s="26" t="s">
        <v>204</v>
      </c>
      <c r="G44" s="26">
        <v>38</v>
      </c>
      <c r="H44" s="37">
        <v>37390</v>
      </c>
      <c r="I44" s="26">
        <v>6</v>
      </c>
      <c r="J44" s="38" t="s">
        <v>236</v>
      </c>
      <c r="K44" s="39">
        <v>26086365.998487815</v>
      </c>
      <c r="L44" s="39">
        <v>28021</v>
      </c>
      <c r="M44" s="40">
        <v>930.95771023474595</v>
      </c>
      <c r="N44" s="29">
        <v>969.37</v>
      </c>
      <c r="O44" s="39">
        <v>8173692.8915121863</v>
      </c>
      <c r="P44" s="39">
        <v>516.4375</v>
      </c>
      <c r="Q44" s="41">
        <v>15827.070829504415</v>
      </c>
      <c r="R44" s="30">
        <v>18604.37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 x14ac:dyDescent="0.75">
      <c r="A45" s="26" t="s">
        <v>202</v>
      </c>
      <c r="B45" s="36" t="s">
        <v>152</v>
      </c>
      <c r="C45" s="36" t="s">
        <v>53</v>
      </c>
      <c r="D45" s="36" t="s">
        <v>159</v>
      </c>
      <c r="E45" s="26" t="s">
        <v>192</v>
      </c>
      <c r="F45" s="26" t="s">
        <v>208</v>
      </c>
      <c r="G45" s="26">
        <v>15</v>
      </c>
      <c r="H45" s="37">
        <v>10820</v>
      </c>
      <c r="I45" s="26">
        <v>2</v>
      </c>
      <c r="J45" s="38" t="s">
        <v>240</v>
      </c>
      <c r="K45" s="39">
        <v>9728074.6676616129</v>
      </c>
      <c r="L45" s="39">
        <v>8489</v>
      </c>
      <c r="M45" s="40">
        <v>1145.9623828085303</v>
      </c>
      <c r="N45" s="29">
        <v>1154.1199999999999</v>
      </c>
      <c r="O45" s="39">
        <v>4346030.7323383875</v>
      </c>
      <c r="P45" s="39">
        <v>181.5829</v>
      </c>
      <c r="Q45" s="41">
        <v>23934.141003026099</v>
      </c>
      <c r="R45" s="30">
        <v>25108.83</v>
      </c>
      <c r="S45" s="18" t="str">
        <f t="shared" si="3"/>
        <v>1</v>
      </c>
      <c r="T45" s="18" t="str">
        <f t="shared" si="2"/>
        <v>1</v>
      </c>
      <c r="U45" s="18" t="str">
        <f t="shared" si="4"/>
        <v>1</v>
      </c>
    </row>
    <row r="46" spans="1:21" s="13" customFormat="1" ht="27" x14ac:dyDescent="0.75">
      <c r="A46" s="26" t="s">
        <v>202</v>
      </c>
      <c r="B46" s="36" t="s">
        <v>152</v>
      </c>
      <c r="C46" s="36" t="s">
        <v>54</v>
      </c>
      <c r="D46" s="36" t="s">
        <v>160</v>
      </c>
      <c r="E46" s="26" t="s">
        <v>193</v>
      </c>
      <c r="F46" s="26" t="s">
        <v>210</v>
      </c>
      <c r="G46" s="26">
        <v>246</v>
      </c>
      <c r="H46" s="37">
        <v>91963</v>
      </c>
      <c r="I46" s="26">
        <v>15</v>
      </c>
      <c r="J46" s="38" t="s">
        <v>244</v>
      </c>
      <c r="K46" s="39">
        <v>64950190.299198344</v>
      </c>
      <c r="L46" s="39">
        <v>72153</v>
      </c>
      <c r="M46" s="40">
        <v>900.17310852214518</v>
      </c>
      <c r="N46" s="29">
        <v>1003.14</v>
      </c>
      <c r="O46" s="39">
        <v>66960122.510801651</v>
      </c>
      <c r="P46" s="39">
        <v>6521.767600000001</v>
      </c>
      <c r="Q46" s="41">
        <v>10267.173965352835</v>
      </c>
      <c r="R46" s="30">
        <v>18171.46</v>
      </c>
      <c r="S46" s="18" t="str">
        <f t="shared" si="3"/>
        <v>1</v>
      </c>
      <c r="T46" s="18" t="str">
        <f t="shared" si="2"/>
        <v>1</v>
      </c>
      <c r="U46" s="18" t="str">
        <f t="shared" si="4"/>
        <v>1</v>
      </c>
    </row>
    <row r="47" spans="1:21" s="13" customFormat="1" ht="27" x14ac:dyDescent="0.75">
      <c r="A47" s="26" t="s">
        <v>202</v>
      </c>
      <c r="B47" s="36" t="s">
        <v>152</v>
      </c>
      <c r="C47" s="36" t="s">
        <v>55</v>
      </c>
      <c r="D47" s="36" t="s">
        <v>161</v>
      </c>
      <c r="E47" s="26" t="s">
        <v>192</v>
      </c>
      <c r="F47" s="26" t="s">
        <v>204</v>
      </c>
      <c r="G47" s="26">
        <v>55</v>
      </c>
      <c r="H47" s="37">
        <v>30555</v>
      </c>
      <c r="I47" s="26">
        <v>6</v>
      </c>
      <c r="J47" s="38" t="s">
        <v>236</v>
      </c>
      <c r="K47" s="39">
        <v>21938123.113770869</v>
      </c>
      <c r="L47" s="39">
        <v>23107</v>
      </c>
      <c r="M47" s="40">
        <v>949.41459790413592</v>
      </c>
      <c r="N47" s="29">
        <v>969.37</v>
      </c>
      <c r="O47" s="39">
        <v>7642684.3362291344</v>
      </c>
      <c r="P47" s="39">
        <v>594.2799</v>
      </c>
      <c r="Q47" s="41">
        <v>12860.411964512235</v>
      </c>
      <c r="R47" s="30">
        <v>18604.37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 x14ac:dyDescent="0.75">
      <c r="A48" s="26" t="s">
        <v>202</v>
      </c>
      <c r="B48" s="36" t="s">
        <v>152</v>
      </c>
      <c r="C48" s="36" t="s">
        <v>56</v>
      </c>
      <c r="D48" s="36" t="s">
        <v>162</v>
      </c>
      <c r="E48" s="26" t="s">
        <v>192</v>
      </c>
      <c r="F48" s="26" t="s">
        <v>205</v>
      </c>
      <c r="G48" s="26">
        <v>78</v>
      </c>
      <c r="H48" s="37">
        <v>52573</v>
      </c>
      <c r="I48" s="26">
        <v>10</v>
      </c>
      <c r="J48" s="38" t="s">
        <v>238</v>
      </c>
      <c r="K48" s="39">
        <v>37652704.890354849</v>
      </c>
      <c r="L48" s="39">
        <v>36884</v>
      </c>
      <c r="M48" s="40">
        <v>1020.8411476617191</v>
      </c>
      <c r="N48" s="29">
        <v>1033.83</v>
      </c>
      <c r="O48" s="39">
        <v>18030932.069645155</v>
      </c>
      <c r="P48" s="39">
        <v>1927.4565</v>
      </c>
      <c r="Q48" s="41">
        <v>9354.7802866861875</v>
      </c>
      <c r="R48" s="30">
        <v>18751.830000000002</v>
      </c>
      <c r="S48" s="18" t="str">
        <f t="shared" si="3"/>
        <v>1</v>
      </c>
      <c r="T48" s="18" t="str">
        <f t="shared" si="2"/>
        <v>1</v>
      </c>
      <c r="U48" s="18" t="str">
        <f t="shared" si="4"/>
        <v>1</v>
      </c>
    </row>
    <row r="49" spans="1:21" s="13" customFormat="1" ht="27" x14ac:dyDescent="0.75">
      <c r="A49" s="26" t="s">
        <v>202</v>
      </c>
      <c r="B49" s="36" t="s">
        <v>152</v>
      </c>
      <c r="C49" s="36" t="s">
        <v>57</v>
      </c>
      <c r="D49" s="36" t="s">
        <v>163</v>
      </c>
      <c r="E49" s="26" t="s">
        <v>192</v>
      </c>
      <c r="F49" s="26" t="s">
        <v>205</v>
      </c>
      <c r="G49" s="26">
        <v>105</v>
      </c>
      <c r="H49" s="37">
        <v>52908</v>
      </c>
      <c r="I49" s="26">
        <v>10</v>
      </c>
      <c r="J49" s="38" t="s">
        <v>238</v>
      </c>
      <c r="K49" s="39">
        <v>33697735.833542861</v>
      </c>
      <c r="L49" s="39">
        <v>36146</v>
      </c>
      <c r="M49" s="40">
        <v>932.26735554536765</v>
      </c>
      <c r="N49" s="29">
        <v>1033.83</v>
      </c>
      <c r="O49" s="39">
        <v>16390012.686457144</v>
      </c>
      <c r="P49" s="39">
        <v>1723.3747000000001</v>
      </c>
      <c r="Q49" s="41">
        <v>9510.4173726451609</v>
      </c>
      <c r="R49" s="30">
        <v>18751.830000000002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 x14ac:dyDescent="0.75">
      <c r="A50" s="26" t="s">
        <v>202</v>
      </c>
      <c r="B50" s="36" t="s">
        <v>152</v>
      </c>
      <c r="C50" s="36" t="s">
        <v>58</v>
      </c>
      <c r="D50" s="36" t="s">
        <v>164</v>
      </c>
      <c r="E50" s="26" t="s">
        <v>192</v>
      </c>
      <c r="F50" s="26" t="s">
        <v>204</v>
      </c>
      <c r="G50" s="26">
        <v>42</v>
      </c>
      <c r="H50" s="37">
        <v>26439</v>
      </c>
      <c r="I50" s="26">
        <v>5</v>
      </c>
      <c r="J50" s="38" t="s">
        <v>237</v>
      </c>
      <c r="K50" s="39">
        <v>18067980.686331432</v>
      </c>
      <c r="L50" s="39">
        <v>29470</v>
      </c>
      <c r="M50" s="40">
        <v>613.09741046255283</v>
      </c>
      <c r="N50" s="29">
        <v>1032.27</v>
      </c>
      <c r="O50" s="39">
        <v>8814958.8236685656</v>
      </c>
      <c r="P50" s="39">
        <v>649.07050000000004</v>
      </c>
      <c r="Q50" s="41">
        <v>13580.895794322134</v>
      </c>
      <c r="R50" s="30">
        <v>21675.27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 x14ac:dyDescent="0.75">
      <c r="A51" s="26" t="s">
        <v>202</v>
      </c>
      <c r="B51" s="36" t="s">
        <v>152</v>
      </c>
      <c r="C51" s="36" t="s">
        <v>59</v>
      </c>
      <c r="D51" s="36" t="s">
        <v>165</v>
      </c>
      <c r="E51" s="26" t="s">
        <v>192</v>
      </c>
      <c r="F51" s="26" t="s">
        <v>204</v>
      </c>
      <c r="G51" s="26">
        <v>40</v>
      </c>
      <c r="H51" s="37">
        <v>17778</v>
      </c>
      <c r="I51" s="26">
        <v>5</v>
      </c>
      <c r="J51" s="38" t="s">
        <v>237</v>
      </c>
      <c r="K51" s="39">
        <v>13216679.709047804</v>
      </c>
      <c r="L51" s="39">
        <v>14355</v>
      </c>
      <c r="M51" s="40">
        <v>920.70217408901453</v>
      </c>
      <c r="N51" s="29">
        <v>1032.27</v>
      </c>
      <c r="O51" s="39">
        <v>6009125.0309521975</v>
      </c>
      <c r="P51" s="39">
        <v>308.66739999999999</v>
      </c>
      <c r="Q51" s="41">
        <v>19467.961407496216</v>
      </c>
      <c r="R51" s="30">
        <v>21675.27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 x14ac:dyDescent="0.75">
      <c r="A52" s="26" t="s">
        <v>202</v>
      </c>
      <c r="B52" s="36" t="s">
        <v>152</v>
      </c>
      <c r="C52" s="36" t="s">
        <v>60</v>
      </c>
      <c r="D52" s="36" t="s">
        <v>166</v>
      </c>
      <c r="E52" s="26" t="s">
        <v>192</v>
      </c>
      <c r="F52" s="26" t="s">
        <v>204</v>
      </c>
      <c r="G52" s="26">
        <v>42</v>
      </c>
      <c r="H52" s="37">
        <v>24795</v>
      </c>
      <c r="I52" s="26">
        <v>5</v>
      </c>
      <c r="J52" s="38" t="s">
        <v>237</v>
      </c>
      <c r="K52" s="39">
        <v>19545762.711870298</v>
      </c>
      <c r="L52" s="39">
        <v>26315</v>
      </c>
      <c r="M52" s="40">
        <v>742.76126588904799</v>
      </c>
      <c r="N52" s="29">
        <v>1032.27</v>
      </c>
      <c r="O52" s="39">
        <v>10570992.158129701</v>
      </c>
      <c r="P52" s="39">
        <v>888.90920000000006</v>
      </c>
      <c r="Q52" s="41">
        <v>11892.094443537879</v>
      </c>
      <c r="R52" s="30">
        <v>21675.27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 x14ac:dyDescent="0.75">
      <c r="A53" s="26" t="s">
        <v>202</v>
      </c>
      <c r="B53" s="36" t="s">
        <v>152</v>
      </c>
      <c r="C53" s="36" t="s">
        <v>61</v>
      </c>
      <c r="D53" s="36" t="s">
        <v>167</v>
      </c>
      <c r="E53" s="26" t="s">
        <v>192</v>
      </c>
      <c r="F53" s="26" t="s">
        <v>204</v>
      </c>
      <c r="G53" s="26">
        <v>40</v>
      </c>
      <c r="H53" s="37">
        <v>32820</v>
      </c>
      <c r="I53" s="26">
        <v>6</v>
      </c>
      <c r="J53" s="38" t="s">
        <v>236</v>
      </c>
      <c r="K53" s="39">
        <v>19477045.638127781</v>
      </c>
      <c r="L53" s="39">
        <v>24167</v>
      </c>
      <c r="M53" s="40">
        <v>805.93559970736055</v>
      </c>
      <c r="N53" s="29">
        <v>969.37</v>
      </c>
      <c r="O53" s="39">
        <v>6203504.4518722128</v>
      </c>
      <c r="P53" s="39">
        <v>398.73229999999995</v>
      </c>
      <c r="Q53" s="41">
        <v>15558.068538395844</v>
      </c>
      <c r="R53" s="30">
        <v>18604.37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 x14ac:dyDescent="0.75">
      <c r="A54" s="26" t="s">
        <v>202</v>
      </c>
      <c r="B54" s="36" t="s">
        <v>152</v>
      </c>
      <c r="C54" s="36" t="s">
        <v>62</v>
      </c>
      <c r="D54" s="36" t="s">
        <v>168</v>
      </c>
      <c r="E54" s="26" t="s">
        <v>192</v>
      </c>
      <c r="F54" s="26" t="s">
        <v>204</v>
      </c>
      <c r="G54" s="26">
        <v>34</v>
      </c>
      <c r="H54" s="37">
        <v>28073</v>
      </c>
      <c r="I54" s="26">
        <v>5</v>
      </c>
      <c r="J54" s="38" t="s">
        <v>237</v>
      </c>
      <c r="K54" s="39">
        <v>18802764.718112428</v>
      </c>
      <c r="L54" s="39">
        <v>24398</v>
      </c>
      <c r="M54" s="40">
        <v>770.66828092927403</v>
      </c>
      <c r="N54" s="29">
        <v>1032.27</v>
      </c>
      <c r="O54" s="39">
        <v>5596547.9118875749</v>
      </c>
      <c r="P54" s="39">
        <v>502.54859999999996</v>
      </c>
      <c r="Q54" s="41">
        <v>11136.331713763753</v>
      </c>
      <c r="R54" s="30">
        <v>21675.27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 x14ac:dyDescent="0.75">
      <c r="A55" s="26" t="s">
        <v>202</v>
      </c>
      <c r="B55" s="36" t="s">
        <v>152</v>
      </c>
      <c r="C55" s="36" t="s">
        <v>75</v>
      </c>
      <c r="D55" s="36" t="s">
        <v>169</v>
      </c>
      <c r="E55" s="26" t="s">
        <v>193</v>
      </c>
      <c r="F55" s="26" t="s">
        <v>203</v>
      </c>
      <c r="G55" s="26">
        <v>301</v>
      </c>
      <c r="H55" s="37">
        <v>113238</v>
      </c>
      <c r="I55" s="26">
        <v>16</v>
      </c>
      <c r="J55" s="38" t="s">
        <v>235</v>
      </c>
      <c r="K55" s="39">
        <v>78126953.274194896</v>
      </c>
      <c r="L55" s="39">
        <v>91221</v>
      </c>
      <c r="M55" s="40">
        <v>856.4579786912542</v>
      </c>
      <c r="N55" s="29">
        <v>1156.5899999999999</v>
      </c>
      <c r="O55" s="39">
        <v>74948986.99580507</v>
      </c>
      <c r="P55" s="39">
        <v>6185.5082999999995</v>
      </c>
      <c r="Q55" s="41">
        <v>12116.867904906874</v>
      </c>
      <c r="R55" s="30">
        <v>17665.34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 x14ac:dyDescent="0.75">
      <c r="A56" s="26" t="s">
        <v>202</v>
      </c>
      <c r="B56" s="36" t="s">
        <v>152</v>
      </c>
      <c r="C56" s="36" t="s">
        <v>78</v>
      </c>
      <c r="D56" s="36" t="s">
        <v>170</v>
      </c>
      <c r="E56" s="26" t="s">
        <v>192</v>
      </c>
      <c r="F56" s="26" t="s">
        <v>204</v>
      </c>
      <c r="G56" s="26">
        <v>40</v>
      </c>
      <c r="H56" s="37">
        <v>28539</v>
      </c>
      <c r="I56" s="26">
        <v>5</v>
      </c>
      <c r="J56" s="38" t="s">
        <v>237</v>
      </c>
      <c r="K56" s="39">
        <v>14491756.334973846</v>
      </c>
      <c r="L56" s="39">
        <v>16250</v>
      </c>
      <c r="M56" s="40">
        <v>891.80038984454438</v>
      </c>
      <c r="N56" s="29">
        <v>1032.27</v>
      </c>
      <c r="O56" s="39">
        <v>9997962.5750261545</v>
      </c>
      <c r="P56" s="39">
        <v>625.2016000000001</v>
      </c>
      <c r="Q56" s="41">
        <v>15991.581875392118</v>
      </c>
      <c r="R56" s="30">
        <v>21675.27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 x14ac:dyDescent="0.75">
      <c r="A57" s="26" t="s">
        <v>202</v>
      </c>
      <c r="B57" s="36" t="s">
        <v>142</v>
      </c>
      <c r="C57" s="36" t="s">
        <v>3</v>
      </c>
      <c r="D57" s="36" t="s">
        <v>143</v>
      </c>
      <c r="E57" s="26" t="s">
        <v>193</v>
      </c>
      <c r="F57" s="26" t="s">
        <v>203</v>
      </c>
      <c r="G57" s="26">
        <v>420</v>
      </c>
      <c r="H57" s="37">
        <v>112292</v>
      </c>
      <c r="I57" s="26">
        <v>17</v>
      </c>
      <c r="J57" s="38" t="s">
        <v>241</v>
      </c>
      <c r="K57" s="39">
        <v>111223496.30776958</v>
      </c>
      <c r="L57" s="39">
        <v>127797</v>
      </c>
      <c r="M57" s="40">
        <v>870.31382824142645</v>
      </c>
      <c r="N57" s="29">
        <v>1187.6500000000001</v>
      </c>
      <c r="O57" s="39">
        <v>155302347.09223041</v>
      </c>
      <c r="P57" s="39">
        <v>13790.8806</v>
      </c>
      <c r="Q57" s="41">
        <v>11261.234985402629</v>
      </c>
      <c r="R57" s="30">
        <v>17282.88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 x14ac:dyDescent="0.75">
      <c r="A58" s="26" t="s">
        <v>202</v>
      </c>
      <c r="B58" s="36" t="s">
        <v>142</v>
      </c>
      <c r="C58" s="36" t="s">
        <v>39</v>
      </c>
      <c r="D58" s="36" t="s">
        <v>144</v>
      </c>
      <c r="E58" s="26" t="s">
        <v>192</v>
      </c>
      <c r="F58" s="26" t="s">
        <v>206</v>
      </c>
      <c r="G58" s="26">
        <v>113</v>
      </c>
      <c r="H58" s="37">
        <v>59176</v>
      </c>
      <c r="I58" s="26">
        <v>13</v>
      </c>
      <c r="J58" s="38" t="s">
        <v>239</v>
      </c>
      <c r="K58" s="39">
        <v>37973408.707457423</v>
      </c>
      <c r="L58" s="39">
        <v>36721</v>
      </c>
      <c r="M58" s="40">
        <v>1034.1060621295014</v>
      </c>
      <c r="N58" s="29">
        <v>1013.53</v>
      </c>
      <c r="O58" s="39">
        <v>35104056.392542593</v>
      </c>
      <c r="P58" s="39">
        <v>2187.6908000000003</v>
      </c>
      <c r="Q58" s="41">
        <v>16046.169043880693</v>
      </c>
      <c r="R58" s="30">
        <v>18328.91</v>
      </c>
      <c r="S58" s="18" t="str">
        <f t="shared" si="3"/>
        <v>0</v>
      </c>
      <c r="T58" s="18" t="str">
        <f t="shared" si="2"/>
        <v>1</v>
      </c>
      <c r="U58" s="18" t="str">
        <f t="shared" si="4"/>
        <v>0</v>
      </c>
    </row>
    <row r="59" spans="1:21" s="13" customFormat="1" ht="27" x14ac:dyDescent="0.75">
      <c r="A59" s="26" t="s">
        <v>202</v>
      </c>
      <c r="B59" s="36" t="s">
        <v>142</v>
      </c>
      <c r="C59" s="36" t="s">
        <v>41</v>
      </c>
      <c r="D59" s="36" t="s">
        <v>145</v>
      </c>
      <c r="E59" s="26" t="s">
        <v>192</v>
      </c>
      <c r="F59" s="26" t="s">
        <v>204</v>
      </c>
      <c r="G59" s="26">
        <v>30</v>
      </c>
      <c r="H59" s="37">
        <v>23304</v>
      </c>
      <c r="I59" s="26">
        <v>5</v>
      </c>
      <c r="J59" s="38" t="s">
        <v>237</v>
      </c>
      <c r="K59" s="39">
        <v>17348352.484902523</v>
      </c>
      <c r="L59" s="39">
        <v>18532</v>
      </c>
      <c r="M59" s="40">
        <v>936.12953188552365</v>
      </c>
      <c r="N59" s="29">
        <v>1032.27</v>
      </c>
      <c r="O59" s="39">
        <v>7449948.2050974723</v>
      </c>
      <c r="P59" s="39">
        <v>352.4991</v>
      </c>
      <c r="Q59" s="41">
        <v>21134.658797986922</v>
      </c>
      <c r="R59" s="30">
        <v>21675.27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 x14ac:dyDescent="0.75">
      <c r="A60" s="26" t="s">
        <v>202</v>
      </c>
      <c r="B60" s="36" t="s">
        <v>142</v>
      </c>
      <c r="C60" s="36" t="s">
        <v>42</v>
      </c>
      <c r="D60" s="36" t="s">
        <v>146</v>
      </c>
      <c r="E60" s="26" t="s">
        <v>192</v>
      </c>
      <c r="F60" s="26" t="s">
        <v>204</v>
      </c>
      <c r="G60" s="26">
        <v>30</v>
      </c>
      <c r="H60" s="37">
        <v>20814</v>
      </c>
      <c r="I60" s="26">
        <v>5</v>
      </c>
      <c r="J60" s="38" t="s">
        <v>237</v>
      </c>
      <c r="K60" s="39">
        <v>22993637.71525364</v>
      </c>
      <c r="L60" s="39">
        <v>22340</v>
      </c>
      <c r="M60" s="40">
        <v>1029.2586264661431</v>
      </c>
      <c r="N60" s="29">
        <v>1032.27</v>
      </c>
      <c r="O60" s="39">
        <v>6784941.4047463601</v>
      </c>
      <c r="P60" s="39">
        <v>338.1404</v>
      </c>
      <c r="Q60" s="41">
        <v>20065.45625647323</v>
      </c>
      <c r="R60" s="30">
        <v>21675.27</v>
      </c>
      <c r="S60" s="18" t="str">
        <f t="shared" si="3"/>
        <v>1</v>
      </c>
      <c r="T60" s="18" t="str">
        <f t="shared" si="2"/>
        <v>1</v>
      </c>
      <c r="U60" s="18" t="str">
        <f t="shared" si="4"/>
        <v>1</v>
      </c>
    </row>
    <row r="61" spans="1:21" s="13" customFormat="1" ht="27" x14ac:dyDescent="0.75">
      <c r="A61" s="26" t="s">
        <v>202</v>
      </c>
      <c r="B61" s="36" t="s">
        <v>142</v>
      </c>
      <c r="C61" s="36" t="s">
        <v>74</v>
      </c>
      <c r="D61" s="36" t="s">
        <v>147</v>
      </c>
      <c r="E61" s="26" t="s">
        <v>193</v>
      </c>
      <c r="F61" s="26" t="s">
        <v>210</v>
      </c>
      <c r="G61" s="26">
        <v>266</v>
      </c>
      <c r="H61" s="37">
        <v>62978</v>
      </c>
      <c r="I61" s="26">
        <v>15</v>
      </c>
      <c r="J61" s="38" t="s">
        <v>244</v>
      </c>
      <c r="K61" s="39">
        <v>62691577.400716528</v>
      </c>
      <c r="L61" s="39">
        <v>65047</v>
      </c>
      <c r="M61" s="40">
        <v>963.78891264341985</v>
      </c>
      <c r="N61" s="29">
        <v>1003.14</v>
      </c>
      <c r="O61" s="39">
        <v>107253397.58928347</v>
      </c>
      <c r="P61" s="39">
        <v>7202.4483999999993</v>
      </c>
      <c r="Q61" s="41">
        <v>14891.241371376362</v>
      </c>
      <c r="R61" s="30">
        <v>18171.46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 x14ac:dyDescent="0.75">
      <c r="A62" s="26" t="s">
        <v>202</v>
      </c>
      <c r="B62" s="36" t="s">
        <v>142</v>
      </c>
      <c r="C62" s="36" t="s">
        <v>79</v>
      </c>
      <c r="D62" s="36" t="s">
        <v>148</v>
      </c>
      <c r="E62" s="26" t="s">
        <v>192</v>
      </c>
      <c r="F62" s="26" t="s">
        <v>208</v>
      </c>
      <c r="G62" s="26">
        <v>30</v>
      </c>
      <c r="H62" s="37">
        <v>20272</v>
      </c>
      <c r="I62" s="26">
        <v>3</v>
      </c>
      <c r="J62" s="38" t="s">
        <v>245</v>
      </c>
      <c r="K62" s="39">
        <v>10434217.050754897</v>
      </c>
      <c r="L62" s="39">
        <v>15255</v>
      </c>
      <c r="M62" s="40">
        <v>683.98669621467695</v>
      </c>
      <c r="N62" s="29">
        <v>925.41</v>
      </c>
      <c r="O62" s="39">
        <v>6426379.139245105</v>
      </c>
      <c r="P62" s="39">
        <v>450.86270000000002</v>
      </c>
      <c r="Q62" s="41">
        <v>14253.516955927169</v>
      </c>
      <c r="R62" s="30">
        <v>19166.169999999998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 x14ac:dyDescent="0.75">
      <c r="A63" s="26" t="s">
        <v>202</v>
      </c>
      <c r="B63" s="36" t="s">
        <v>142</v>
      </c>
      <c r="C63" s="36" t="s">
        <v>83</v>
      </c>
      <c r="D63" s="36" t="s">
        <v>149</v>
      </c>
      <c r="E63" s="26" t="s">
        <v>192</v>
      </c>
      <c r="F63" s="26" t="s">
        <v>208</v>
      </c>
      <c r="G63" s="26">
        <v>15</v>
      </c>
      <c r="H63" s="37">
        <v>12022</v>
      </c>
      <c r="I63" s="26">
        <v>2</v>
      </c>
      <c r="J63" s="38" t="s">
        <v>240</v>
      </c>
      <c r="K63" s="39">
        <v>9889369.8078054804</v>
      </c>
      <c r="L63" s="39">
        <v>9460</v>
      </c>
      <c r="M63" s="40">
        <v>1045.3879289434969</v>
      </c>
      <c r="N63" s="29">
        <v>1154.1199999999999</v>
      </c>
      <c r="O63" s="39">
        <v>4209096.7021945203</v>
      </c>
      <c r="P63" s="39">
        <v>211.77370000000002</v>
      </c>
      <c r="Q63" s="41">
        <v>19875.445828233249</v>
      </c>
      <c r="R63" s="30">
        <v>25108.83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 x14ac:dyDescent="0.75">
      <c r="A64" s="26" t="s">
        <v>202</v>
      </c>
      <c r="B64" s="36" t="s">
        <v>142</v>
      </c>
      <c r="C64" s="36" t="s">
        <v>84</v>
      </c>
      <c r="D64" s="36" t="s">
        <v>150</v>
      </c>
      <c r="E64" s="26" t="s">
        <v>192</v>
      </c>
      <c r="F64" s="26" t="s">
        <v>204</v>
      </c>
      <c r="G64" s="26">
        <v>30</v>
      </c>
      <c r="H64" s="37">
        <v>36388</v>
      </c>
      <c r="I64" s="26">
        <v>6</v>
      </c>
      <c r="J64" s="38" t="s">
        <v>236</v>
      </c>
      <c r="K64" s="39">
        <v>15634515.216122886</v>
      </c>
      <c r="L64" s="39">
        <v>17709</v>
      </c>
      <c r="M64" s="40">
        <v>882.85703405742197</v>
      </c>
      <c r="N64" s="29">
        <v>969.37</v>
      </c>
      <c r="O64" s="39">
        <v>5891279.3238771148</v>
      </c>
      <c r="P64" s="39">
        <v>454.60439999999994</v>
      </c>
      <c r="Q64" s="41">
        <v>12959.133972036161</v>
      </c>
      <c r="R64" s="30">
        <v>18604.37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 x14ac:dyDescent="0.75">
      <c r="A65" s="26" t="s">
        <v>202</v>
      </c>
      <c r="B65" s="36" t="s">
        <v>142</v>
      </c>
      <c r="C65" s="36" t="s">
        <v>85</v>
      </c>
      <c r="D65" s="36" t="s">
        <v>151</v>
      </c>
      <c r="E65" s="26" t="s">
        <v>192</v>
      </c>
      <c r="F65" s="26" t="s">
        <v>204</v>
      </c>
      <c r="G65" s="26">
        <v>30</v>
      </c>
      <c r="H65" s="37">
        <v>28793</v>
      </c>
      <c r="I65" s="26">
        <v>4</v>
      </c>
      <c r="J65" s="38" t="s">
        <v>237</v>
      </c>
      <c r="K65" s="39">
        <v>14683573.385019174</v>
      </c>
      <c r="L65" s="39">
        <v>16078</v>
      </c>
      <c r="M65" s="40">
        <v>913.27113975738109</v>
      </c>
      <c r="N65" s="29">
        <v>1032.27</v>
      </c>
      <c r="O65" s="39">
        <v>5058288.0149808209</v>
      </c>
      <c r="P65" s="39">
        <v>310.06990000000002</v>
      </c>
      <c r="Q65" s="41">
        <v>16313.379708836042</v>
      </c>
      <c r="R65" s="30">
        <v>21675.27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 x14ac:dyDescent="0.75">
      <c r="A66" s="26" t="s">
        <v>202</v>
      </c>
      <c r="B66" s="36" t="s">
        <v>98</v>
      </c>
      <c r="C66" s="36" t="s">
        <v>1</v>
      </c>
      <c r="D66" s="36" t="s">
        <v>99</v>
      </c>
      <c r="E66" s="26" t="s">
        <v>193</v>
      </c>
      <c r="F66" s="26" t="s">
        <v>203</v>
      </c>
      <c r="G66" s="26">
        <v>379</v>
      </c>
      <c r="H66" s="37">
        <v>101105</v>
      </c>
      <c r="I66" s="26">
        <v>16</v>
      </c>
      <c r="J66" s="38" t="s">
        <v>235</v>
      </c>
      <c r="K66" s="39">
        <v>81199743.536757916</v>
      </c>
      <c r="L66" s="39">
        <v>86347</v>
      </c>
      <c r="M66" s="40">
        <v>940.38870530253416</v>
      </c>
      <c r="N66" s="29">
        <v>1156.5899999999999</v>
      </c>
      <c r="O66" s="39">
        <v>109308913.6532421</v>
      </c>
      <c r="P66" s="39">
        <v>8604.9687000000013</v>
      </c>
      <c r="Q66" s="41">
        <v>12702.999565035267</v>
      </c>
      <c r="R66" s="30">
        <v>17665.34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 x14ac:dyDescent="0.75">
      <c r="A67" s="26" t="s">
        <v>202</v>
      </c>
      <c r="B67" s="36" t="s">
        <v>98</v>
      </c>
      <c r="C67" s="36" t="s">
        <v>6</v>
      </c>
      <c r="D67" s="36" t="s">
        <v>100</v>
      </c>
      <c r="E67" s="26" t="s">
        <v>192</v>
      </c>
      <c r="F67" s="26" t="s">
        <v>205</v>
      </c>
      <c r="G67" s="26">
        <v>70</v>
      </c>
      <c r="H67" s="37">
        <v>69140</v>
      </c>
      <c r="I67" s="26">
        <v>10</v>
      </c>
      <c r="J67" s="38" t="s">
        <v>238</v>
      </c>
      <c r="K67" s="39">
        <v>34701160.618379846</v>
      </c>
      <c r="L67" s="39">
        <v>47081</v>
      </c>
      <c r="M67" s="40">
        <v>737.05232723136396</v>
      </c>
      <c r="N67" s="29">
        <v>1033.83</v>
      </c>
      <c r="O67" s="39">
        <v>14668255.751620151</v>
      </c>
      <c r="P67" s="39">
        <v>931.71249999999998</v>
      </c>
      <c r="Q67" s="41">
        <v>15743.32828165357</v>
      </c>
      <c r="R67" s="30">
        <v>18751.830000000002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 x14ac:dyDescent="0.75">
      <c r="A68" s="26" t="s">
        <v>202</v>
      </c>
      <c r="B68" s="36" t="s">
        <v>98</v>
      </c>
      <c r="C68" s="36" t="s">
        <v>7</v>
      </c>
      <c r="D68" s="36" t="s">
        <v>101</v>
      </c>
      <c r="E68" s="26" t="s">
        <v>192</v>
      </c>
      <c r="F68" s="26" t="s">
        <v>204</v>
      </c>
      <c r="G68" s="26">
        <v>40</v>
      </c>
      <c r="H68" s="37">
        <v>46890</v>
      </c>
      <c r="I68" s="26">
        <v>6</v>
      </c>
      <c r="J68" s="38" t="s">
        <v>236</v>
      </c>
      <c r="K68" s="39">
        <v>27087422.2972022</v>
      </c>
      <c r="L68" s="39">
        <v>23630</v>
      </c>
      <c r="M68" s="40">
        <v>1146.3149512146508</v>
      </c>
      <c r="N68" s="29">
        <v>969.37</v>
      </c>
      <c r="O68" s="39">
        <v>9753987.6627978012</v>
      </c>
      <c r="P68" s="39">
        <v>531.35390000000007</v>
      </c>
      <c r="Q68" s="41">
        <v>18356.857195924975</v>
      </c>
      <c r="R68" s="30">
        <v>18604.37</v>
      </c>
      <c r="S68" s="18" t="str">
        <f t="shared" si="3"/>
        <v>0</v>
      </c>
      <c r="T68" s="18" t="str">
        <f t="shared" si="2"/>
        <v>1</v>
      </c>
      <c r="U68" s="18" t="str">
        <f t="shared" si="4"/>
        <v>0</v>
      </c>
    </row>
    <row r="69" spans="1:21" s="13" customFormat="1" ht="27" x14ac:dyDescent="0.75">
      <c r="A69" s="26" t="s">
        <v>202</v>
      </c>
      <c r="B69" s="36" t="s">
        <v>98</v>
      </c>
      <c r="C69" s="36" t="s">
        <v>8</v>
      </c>
      <c r="D69" s="36" t="s">
        <v>102</v>
      </c>
      <c r="E69" s="26" t="s">
        <v>192</v>
      </c>
      <c r="F69" s="26" t="s">
        <v>205</v>
      </c>
      <c r="G69" s="26">
        <v>90</v>
      </c>
      <c r="H69" s="37">
        <v>81383</v>
      </c>
      <c r="I69" s="26">
        <v>10</v>
      </c>
      <c r="J69" s="38" t="s">
        <v>238</v>
      </c>
      <c r="K69" s="39">
        <v>36132995.683701783</v>
      </c>
      <c r="L69" s="39">
        <v>39797</v>
      </c>
      <c r="M69" s="40">
        <v>907.93265029278041</v>
      </c>
      <c r="N69" s="29">
        <v>1033.83</v>
      </c>
      <c r="O69" s="39">
        <v>24311477.386298213</v>
      </c>
      <c r="P69" s="39">
        <v>1661.9151999999999</v>
      </c>
      <c r="Q69" s="41">
        <v>14628.590788686579</v>
      </c>
      <c r="R69" s="30">
        <v>18751.830000000002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 x14ac:dyDescent="0.75">
      <c r="A70" s="26" t="s">
        <v>202</v>
      </c>
      <c r="B70" s="36" t="s">
        <v>98</v>
      </c>
      <c r="C70" s="36" t="s">
        <v>9</v>
      </c>
      <c r="D70" s="36" t="s">
        <v>103</v>
      </c>
      <c r="E70" s="26" t="s">
        <v>192</v>
      </c>
      <c r="F70" s="26" t="s">
        <v>204</v>
      </c>
      <c r="G70" s="26">
        <v>40</v>
      </c>
      <c r="H70" s="37">
        <v>53162</v>
      </c>
      <c r="I70" s="26">
        <v>6</v>
      </c>
      <c r="J70" s="38" t="s">
        <v>236</v>
      </c>
      <c r="K70" s="39">
        <v>25375351.729225699</v>
      </c>
      <c r="L70" s="39">
        <v>23459</v>
      </c>
      <c r="M70" s="40">
        <v>1081.6894040336629</v>
      </c>
      <c r="N70" s="29">
        <v>969.37</v>
      </c>
      <c r="O70" s="39">
        <v>14115886.060774298</v>
      </c>
      <c r="P70" s="39">
        <v>601.14930000000004</v>
      </c>
      <c r="Q70" s="41">
        <v>23481.49795861743</v>
      </c>
      <c r="R70" s="30">
        <v>18604.37</v>
      </c>
      <c r="S70" s="18" t="str">
        <f t="shared" si="5"/>
        <v>0</v>
      </c>
      <c r="T70" s="18" t="str">
        <f t="shared" ref="T70:T92" si="7">IF(AND(Q70&lt;=R70),"1","0")</f>
        <v>0</v>
      </c>
      <c r="U70" s="18" t="str">
        <f t="shared" si="6"/>
        <v>0</v>
      </c>
    </row>
    <row r="71" spans="1:21" s="13" customFormat="1" ht="27" x14ac:dyDescent="0.75">
      <c r="A71" s="26" t="s">
        <v>202</v>
      </c>
      <c r="B71" s="36" t="s">
        <v>98</v>
      </c>
      <c r="C71" s="36" t="s">
        <v>80</v>
      </c>
      <c r="D71" s="36" t="s">
        <v>104</v>
      </c>
      <c r="E71" s="26" t="s">
        <v>192</v>
      </c>
      <c r="F71" s="26" t="s">
        <v>204</v>
      </c>
      <c r="G71" s="26">
        <v>30</v>
      </c>
      <c r="H71" s="37">
        <v>28737</v>
      </c>
      <c r="I71" s="26">
        <v>5</v>
      </c>
      <c r="J71" s="38" t="s">
        <v>237</v>
      </c>
      <c r="K71" s="39">
        <v>20071169.759729601</v>
      </c>
      <c r="L71" s="39">
        <v>19097</v>
      </c>
      <c r="M71" s="40">
        <v>1051.0116646452113</v>
      </c>
      <c r="N71" s="29">
        <v>1032.27</v>
      </c>
      <c r="O71" s="39">
        <v>8960558.7002703957</v>
      </c>
      <c r="P71" s="39">
        <v>538.404</v>
      </c>
      <c r="Q71" s="41">
        <v>16642.815989982235</v>
      </c>
      <c r="R71" s="30">
        <v>21675.27</v>
      </c>
      <c r="S71" s="18" t="str">
        <f t="shared" si="5"/>
        <v>0</v>
      </c>
      <c r="T71" s="18" t="str">
        <f t="shared" si="7"/>
        <v>1</v>
      </c>
      <c r="U71" s="18" t="str">
        <f t="shared" si="6"/>
        <v>0</v>
      </c>
    </row>
    <row r="72" spans="1:21" s="13" customFormat="1" ht="27" x14ac:dyDescent="0.75">
      <c r="A72" s="26" t="s">
        <v>202</v>
      </c>
      <c r="B72" s="36" t="s">
        <v>105</v>
      </c>
      <c r="C72" s="36" t="s">
        <v>0</v>
      </c>
      <c r="D72" s="36" t="s">
        <v>106</v>
      </c>
      <c r="E72" s="26" t="s">
        <v>191</v>
      </c>
      <c r="F72" s="26" t="s">
        <v>209</v>
      </c>
      <c r="G72" s="26">
        <v>1154</v>
      </c>
      <c r="H72" s="37">
        <v>258303</v>
      </c>
      <c r="I72" s="26">
        <v>20</v>
      </c>
      <c r="J72" s="38" t="s">
        <v>246</v>
      </c>
      <c r="K72" s="39">
        <v>375462286.72865421</v>
      </c>
      <c r="L72" s="39">
        <v>241084</v>
      </c>
      <c r="M72" s="40">
        <v>1557.3919742855362</v>
      </c>
      <c r="N72" s="29">
        <v>1898.19</v>
      </c>
      <c r="O72" s="39">
        <v>698758642.91134572</v>
      </c>
      <c r="P72" s="39">
        <v>43861.680500000002</v>
      </c>
      <c r="Q72" s="41">
        <v>15930.959209630504</v>
      </c>
      <c r="R72" s="30">
        <v>20623.07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 x14ac:dyDescent="0.75">
      <c r="A73" s="26" t="s">
        <v>202</v>
      </c>
      <c r="B73" s="36" t="s">
        <v>105</v>
      </c>
      <c r="C73" s="36" t="s">
        <v>10</v>
      </c>
      <c r="D73" s="36" t="s">
        <v>107</v>
      </c>
      <c r="E73" s="26" t="s">
        <v>192</v>
      </c>
      <c r="F73" s="26" t="s">
        <v>204</v>
      </c>
      <c r="G73" s="26">
        <v>60</v>
      </c>
      <c r="H73" s="37">
        <v>51023</v>
      </c>
      <c r="I73" s="26">
        <v>6</v>
      </c>
      <c r="J73" s="38" t="s">
        <v>236</v>
      </c>
      <c r="K73" s="39">
        <v>27913041.011585217</v>
      </c>
      <c r="L73" s="39">
        <v>36600</v>
      </c>
      <c r="M73" s="40">
        <v>762.65139375915896</v>
      </c>
      <c r="N73" s="29">
        <v>969.37</v>
      </c>
      <c r="O73" s="39">
        <v>11678068.488414785</v>
      </c>
      <c r="P73" s="39">
        <v>673.9665</v>
      </c>
      <c r="Q73" s="41">
        <v>17327.372337371049</v>
      </c>
      <c r="R73" s="30">
        <v>18604.37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 x14ac:dyDescent="0.75">
      <c r="A74" s="26" t="s">
        <v>202</v>
      </c>
      <c r="B74" s="36" t="s">
        <v>105</v>
      </c>
      <c r="C74" s="36" t="s">
        <v>11</v>
      </c>
      <c r="D74" s="36" t="s">
        <v>108</v>
      </c>
      <c r="E74" s="26" t="s">
        <v>192</v>
      </c>
      <c r="F74" s="26" t="s">
        <v>204</v>
      </c>
      <c r="G74" s="26">
        <v>60</v>
      </c>
      <c r="H74" s="37">
        <v>49182</v>
      </c>
      <c r="I74" s="26">
        <v>6</v>
      </c>
      <c r="J74" s="38" t="s">
        <v>236</v>
      </c>
      <c r="K74" s="39">
        <v>22662709.839584399</v>
      </c>
      <c r="L74" s="39">
        <v>28589</v>
      </c>
      <c r="M74" s="40">
        <v>792.70732937788659</v>
      </c>
      <c r="N74" s="29">
        <v>969.37</v>
      </c>
      <c r="O74" s="39">
        <v>12557870.860415591</v>
      </c>
      <c r="P74" s="39">
        <v>853.76039999999989</v>
      </c>
      <c r="Q74" s="41">
        <v>14708.893572969175</v>
      </c>
      <c r="R74" s="30">
        <v>18604.37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 x14ac:dyDescent="0.75">
      <c r="A75" s="72" t="s">
        <v>202</v>
      </c>
      <c r="B75" s="73" t="s">
        <v>105</v>
      </c>
      <c r="C75" s="73" t="s">
        <v>12</v>
      </c>
      <c r="D75" s="73" t="s">
        <v>109</v>
      </c>
      <c r="E75" s="72" t="s">
        <v>193</v>
      </c>
      <c r="F75" s="72" t="s">
        <v>210</v>
      </c>
      <c r="G75" s="72">
        <v>288</v>
      </c>
      <c r="H75" s="74">
        <v>83829</v>
      </c>
      <c r="I75" s="72">
        <v>16</v>
      </c>
      <c r="J75" s="38" t="s">
        <v>244</v>
      </c>
      <c r="K75" s="39">
        <v>80863423.494331747</v>
      </c>
      <c r="L75" s="39">
        <v>84360</v>
      </c>
      <c r="M75" s="40">
        <v>958.55172468387559</v>
      </c>
      <c r="N75" s="29">
        <v>1003.14</v>
      </c>
      <c r="O75" s="39">
        <v>95444793.745668247</v>
      </c>
      <c r="P75" s="39">
        <v>7341.78</v>
      </c>
      <c r="Q75" s="41">
        <v>13000.225251324373</v>
      </c>
      <c r="R75" s="30">
        <v>18171.46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 x14ac:dyDescent="0.75">
      <c r="A76" s="26" t="s">
        <v>202</v>
      </c>
      <c r="B76" s="36" t="s">
        <v>105</v>
      </c>
      <c r="C76" s="36" t="s">
        <v>13</v>
      </c>
      <c r="D76" s="36" t="s">
        <v>110</v>
      </c>
      <c r="E76" s="26" t="s">
        <v>192</v>
      </c>
      <c r="F76" s="26" t="s">
        <v>208</v>
      </c>
      <c r="G76" s="26">
        <v>8</v>
      </c>
      <c r="H76" s="37">
        <v>4063</v>
      </c>
      <c r="I76" s="26">
        <v>2</v>
      </c>
      <c r="J76" s="38" t="s">
        <v>240</v>
      </c>
      <c r="K76" s="39">
        <v>8574755.8641484901</v>
      </c>
      <c r="L76" s="39">
        <v>6989</v>
      </c>
      <c r="M76" s="40">
        <v>1226.8930983185705</v>
      </c>
      <c r="N76" s="29">
        <v>1154.1199999999999</v>
      </c>
      <c r="O76" s="39">
        <v>3018421.3958515082</v>
      </c>
      <c r="P76" s="39">
        <v>89.529700000000005</v>
      </c>
      <c r="Q76" s="41">
        <v>33714.190886951568</v>
      </c>
      <c r="R76" s="30">
        <v>25108.83</v>
      </c>
      <c r="S76" s="18" t="str">
        <f t="shared" si="5"/>
        <v>0</v>
      </c>
      <c r="T76" s="18" t="str">
        <f t="shared" si="7"/>
        <v>0</v>
      </c>
      <c r="U76" s="18" t="str">
        <f t="shared" si="6"/>
        <v>0</v>
      </c>
    </row>
    <row r="77" spans="1:21" s="13" customFormat="1" ht="27" x14ac:dyDescent="0.75">
      <c r="A77" s="26" t="s">
        <v>202</v>
      </c>
      <c r="B77" s="36" t="s">
        <v>105</v>
      </c>
      <c r="C77" s="36" t="s">
        <v>14</v>
      </c>
      <c r="D77" s="36" t="s">
        <v>111</v>
      </c>
      <c r="E77" s="26" t="s">
        <v>192</v>
      </c>
      <c r="F77" s="26" t="s">
        <v>204</v>
      </c>
      <c r="G77" s="26">
        <v>40</v>
      </c>
      <c r="H77" s="37">
        <v>36493</v>
      </c>
      <c r="I77" s="26">
        <v>6</v>
      </c>
      <c r="J77" s="38" t="s">
        <v>236</v>
      </c>
      <c r="K77" s="39">
        <v>22476648.524099343</v>
      </c>
      <c r="L77" s="39">
        <v>27826</v>
      </c>
      <c r="M77" s="40">
        <v>807.75708057569693</v>
      </c>
      <c r="N77" s="29">
        <v>969.37</v>
      </c>
      <c r="O77" s="39">
        <v>7533607.045900654</v>
      </c>
      <c r="P77" s="39">
        <v>531.4822999999999</v>
      </c>
      <c r="Q77" s="41">
        <v>14174.709197090206</v>
      </c>
      <c r="R77" s="30">
        <v>18604.37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 x14ac:dyDescent="0.75">
      <c r="A78" s="26" t="s">
        <v>202</v>
      </c>
      <c r="B78" s="36" t="s">
        <v>105</v>
      </c>
      <c r="C78" s="36" t="s">
        <v>15</v>
      </c>
      <c r="D78" s="36" t="s">
        <v>112</v>
      </c>
      <c r="E78" s="26" t="s">
        <v>192</v>
      </c>
      <c r="F78" s="26" t="s">
        <v>206</v>
      </c>
      <c r="G78" s="26">
        <v>120</v>
      </c>
      <c r="H78" s="37">
        <v>90942</v>
      </c>
      <c r="I78" s="26">
        <v>13</v>
      </c>
      <c r="J78" s="38" t="s">
        <v>239</v>
      </c>
      <c r="K78" s="39">
        <v>49338285.669811718</v>
      </c>
      <c r="L78" s="39">
        <v>56925</v>
      </c>
      <c r="M78" s="40">
        <v>866.72438594311313</v>
      </c>
      <c r="N78" s="29">
        <v>1013.53</v>
      </c>
      <c r="O78" s="39">
        <v>41516929.300188281</v>
      </c>
      <c r="P78" s="39">
        <v>3107.8597000000004</v>
      </c>
      <c r="Q78" s="41">
        <v>13358.688392590011</v>
      </c>
      <c r="R78" s="30">
        <v>18328.91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 x14ac:dyDescent="0.75">
      <c r="A79" s="26" t="s">
        <v>202</v>
      </c>
      <c r="B79" s="36" t="s">
        <v>105</v>
      </c>
      <c r="C79" s="36" t="s">
        <v>16</v>
      </c>
      <c r="D79" s="36" t="s">
        <v>113</v>
      </c>
      <c r="E79" s="26" t="s">
        <v>192</v>
      </c>
      <c r="F79" s="26" t="s">
        <v>204</v>
      </c>
      <c r="G79" s="26">
        <v>30</v>
      </c>
      <c r="H79" s="37">
        <v>24948</v>
      </c>
      <c r="I79" s="26">
        <v>5</v>
      </c>
      <c r="J79" s="38" t="s">
        <v>237</v>
      </c>
      <c r="K79" s="39">
        <v>16422372.585294191</v>
      </c>
      <c r="L79" s="39">
        <v>20079</v>
      </c>
      <c r="M79" s="40">
        <v>817.88797177619358</v>
      </c>
      <c r="N79" s="29">
        <v>1032.27</v>
      </c>
      <c r="O79" s="39">
        <v>6571151.3147058124</v>
      </c>
      <c r="P79" s="39">
        <v>452.19999999999993</v>
      </c>
      <c r="Q79" s="41">
        <v>14531.515512396756</v>
      </c>
      <c r="R79" s="30">
        <v>21675.27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 x14ac:dyDescent="0.75">
      <c r="A80" s="26" t="s">
        <v>202</v>
      </c>
      <c r="B80" s="36" t="s">
        <v>105</v>
      </c>
      <c r="C80" s="36" t="s">
        <v>17</v>
      </c>
      <c r="D80" s="36" t="s">
        <v>114</v>
      </c>
      <c r="E80" s="26" t="s">
        <v>192</v>
      </c>
      <c r="F80" s="26" t="s">
        <v>204</v>
      </c>
      <c r="G80" s="26">
        <v>30</v>
      </c>
      <c r="H80" s="37">
        <v>29634</v>
      </c>
      <c r="I80" s="26">
        <v>5</v>
      </c>
      <c r="J80" s="38" t="s">
        <v>237</v>
      </c>
      <c r="K80" s="39">
        <v>18925073.084465712</v>
      </c>
      <c r="L80" s="39">
        <v>20554</v>
      </c>
      <c r="M80" s="40">
        <v>920.74890943201865</v>
      </c>
      <c r="N80" s="29">
        <v>1032.27</v>
      </c>
      <c r="O80" s="39">
        <v>3398884.8855342916</v>
      </c>
      <c r="P80" s="39">
        <v>275.94810000000001</v>
      </c>
      <c r="Q80" s="41">
        <v>12317.116463328763</v>
      </c>
      <c r="R80" s="30">
        <v>21675.27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 x14ac:dyDescent="0.75">
      <c r="A81" s="26" t="s">
        <v>202</v>
      </c>
      <c r="B81" s="36" t="s">
        <v>105</v>
      </c>
      <c r="C81" s="36" t="s">
        <v>18</v>
      </c>
      <c r="D81" s="36" t="s">
        <v>115</v>
      </c>
      <c r="E81" s="26" t="s">
        <v>192</v>
      </c>
      <c r="F81" s="26" t="s">
        <v>204</v>
      </c>
      <c r="G81" s="26">
        <v>30</v>
      </c>
      <c r="H81" s="37">
        <v>36267</v>
      </c>
      <c r="I81" s="26">
        <v>6</v>
      </c>
      <c r="J81" s="38" t="s">
        <v>236</v>
      </c>
      <c r="K81" s="39">
        <v>21790275.601626258</v>
      </c>
      <c r="L81" s="39">
        <v>26256</v>
      </c>
      <c r="M81" s="40">
        <v>829.91604210947048</v>
      </c>
      <c r="N81" s="29">
        <v>969.37</v>
      </c>
      <c r="O81" s="39">
        <v>6585642.4183737375</v>
      </c>
      <c r="P81" s="39">
        <v>499.66</v>
      </c>
      <c r="Q81" s="41">
        <v>13180.247404982863</v>
      </c>
      <c r="R81" s="30">
        <v>18604.37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 x14ac:dyDescent="0.75">
      <c r="A82" s="26" t="s">
        <v>202</v>
      </c>
      <c r="B82" s="36" t="s">
        <v>105</v>
      </c>
      <c r="C82" s="36" t="s">
        <v>19</v>
      </c>
      <c r="D82" s="36" t="s">
        <v>116</v>
      </c>
      <c r="E82" s="26" t="s">
        <v>192</v>
      </c>
      <c r="F82" s="26" t="s">
        <v>204</v>
      </c>
      <c r="G82" s="26">
        <v>55</v>
      </c>
      <c r="H82" s="37">
        <v>43198</v>
      </c>
      <c r="I82" s="26">
        <v>6</v>
      </c>
      <c r="J82" s="38" t="s">
        <v>236</v>
      </c>
      <c r="K82" s="39">
        <v>30104835.48765238</v>
      </c>
      <c r="L82" s="39">
        <v>34903</v>
      </c>
      <c r="M82" s="40">
        <v>862.5285931768725</v>
      </c>
      <c r="N82" s="29">
        <v>969.37</v>
      </c>
      <c r="O82" s="39">
        <v>14693312.342347616</v>
      </c>
      <c r="P82" s="39">
        <v>845.57600000000002</v>
      </c>
      <c r="Q82" s="41">
        <v>17376.690377148378</v>
      </c>
      <c r="R82" s="30">
        <v>18604.37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 x14ac:dyDescent="0.75">
      <c r="A83" s="26" t="s">
        <v>202</v>
      </c>
      <c r="B83" s="36" t="s">
        <v>105</v>
      </c>
      <c r="C83" s="36" t="s">
        <v>20</v>
      </c>
      <c r="D83" s="36" t="s">
        <v>117</v>
      </c>
      <c r="E83" s="26" t="s">
        <v>192</v>
      </c>
      <c r="F83" s="26" t="s">
        <v>206</v>
      </c>
      <c r="G83" s="26">
        <v>126</v>
      </c>
      <c r="H83" s="37">
        <v>86089</v>
      </c>
      <c r="I83" s="26">
        <v>13</v>
      </c>
      <c r="J83" s="38" t="s">
        <v>239</v>
      </c>
      <c r="K83" s="39">
        <v>44818857.502606019</v>
      </c>
      <c r="L83" s="39">
        <v>57496</v>
      </c>
      <c r="M83" s="40">
        <v>779.51261831442218</v>
      </c>
      <c r="N83" s="29">
        <v>1013.53</v>
      </c>
      <c r="O83" s="39">
        <v>34749334.207393982</v>
      </c>
      <c r="P83" s="39">
        <v>2898.7</v>
      </c>
      <c r="Q83" s="41">
        <v>11987.90292455031</v>
      </c>
      <c r="R83" s="30">
        <v>18328.91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 x14ac:dyDescent="0.75">
      <c r="A84" s="26" t="s">
        <v>202</v>
      </c>
      <c r="B84" s="36" t="s">
        <v>105</v>
      </c>
      <c r="C84" s="36" t="s">
        <v>21</v>
      </c>
      <c r="D84" s="36" t="s">
        <v>118</v>
      </c>
      <c r="E84" s="26" t="s">
        <v>192</v>
      </c>
      <c r="F84" s="26" t="s">
        <v>204</v>
      </c>
      <c r="G84" s="26">
        <v>60</v>
      </c>
      <c r="H84" s="37">
        <v>46721</v>
      </c>
      <c r="I84" s="26">
        <v>6</v>
      </c>
      <c r="J84" s="38" t="s">
        <v>236</v>
      </c>
      <c r="K84" s="39">
        <v>25637416.584193293</v>
      </c>
      <c r="L84" s="39">
        <v>36143</v>
      </c>
      <c r="M84" s="40">
        <v>709.33283302972336</v>
      </c>
      <c r="N84" s="29">
        <v>969.37</v>
      </c>
      <c r="O84" s="39">
        <v>12388871.565806707</v>
      </c>
      <c r="P84" s="39">
        <v>946.98599999999988</v>
      </c>
      <c r="Q84" s="41">
        <v>13082.423146494995</v>
      </c>
      <c r="R84" s="30">
        <v>18604.37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 x14ac:dyDescent="0.75">
      <c r="A85" s="26" t="s">
        <v>202</v>
      </c>
      <c r="B85" s="36" t="s">
        <v>105</v>
      </c>
      <c r="C85" s="36" t="s">
        <v>22</v>
      </c>
      <c r="D85" s="36" t="s">
        <v>119</v>
      </c>
      <c r="E85" s="26" t="s">
        <v>192</v>
      </c>
      <c r="F85" s="26" t="s">
        <v>206</v>
      </c>
      <c r="G85" s="26">
        <v>114</v>
      </c>
      <c r="H85" s="37">
        <v>88241</v>
      </c>
      <c r="I85" s="26">
        <v>13</v>
      </c>
      <c r="J85" s="38" t="s">
        <v>239</v>
      </c>
      <c r="K85" s="39">
        <v>43372757.674239509</v>
      </c>
      <c r="L85" s="39">
        <v>51931</v>
      </c>
      <c r="M85" s="40">
        <v>835.19973954361569</v>
      </c>
      <c r="N85" s="29">
        <v>1013.53</v>
      </c>
      <c r="O85" s="39">
        <v>26141602.925760504</v>
      </c>
      <c r="P85" s="39">
        <v>1808.4758999999999</v>
      </c>
      <c r="Q85" s="41">
        <v>14455.046332528127</v>
      </c>
      <c r="R85" s="30">
        <v>18328.91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 x14ac:dyDescent="0.75">
      <c r="A86" s="26" t="s">
        <v>202</v>
      </c>
      <c r="B86" s="36" t="s">
        <v>105</v>
      </c>
      <c r="C86" s="36" t="s">
        <v>23</v>
      </c>
      <c r="D86" s="36" t="s">
        <v>120</v>
      </c>
      <c r="E86" s="26" t="s">
        <v>192</v>
      </c>
      <c r="F86" s="26" t="s">
        <v>204</v>
      </c>
      <c r="G86" s="26">
        <v>30</v>
      </c>
      <c r="H86" s="37">
        <v>22343</v>
      </c>
      <c r="I86" s="26">
        <v>5</v>
      </c>
      <c r="J86" s="38" t="s">
        <v>237</v>
      </c>
      <c r="K86" s="39">
        <v>18528513.984242912</v>
      </c>
      <c r="L86" s="39">
        <v>26226</v>
      </c>
      <c r="M86" s="40">
        <v>706.49408923369606</v>
      </c>
      <c r="N86" s="29">
        <v>1032.27</v>
      </c>
      <c r="O86" s="39">
        <v>3354037.0557570872</v>
      </c>
      <c r="P86" s="39">
        <v>265.04660000000001</v>
      </c>
      <c r="Q86" s="41">
        <v>12654.518321521902</v>
      </c>
      <c r="R86" s="30">
        <v>21675.27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 x14ac:dyDescent="0.75">
      <c r="A87" s="26" t="s">
        <v>202</v>
      </c>
      <c r="B87" s="36" t="s">
        <v>105</v>
      </c>
      <c r="C87" s="36" t="s">
        <v>24</v>
      </c>
      <c r="D87" s="36" t="s">
        <v>121</v>
      </c>
      <c r="E87" s="26" t="s">
        <v>192</v>
      </c>
      <c r="F87" s="26" t="s">
        <v>204</v>
      </c>
      <c r="G87" s="26">
        <v>30</v>
      </c>
      <c r="H87" s="37">
        <v>21043</v>
      </c>
      <c r="I87" s="26">
        <v>5</v>
      </c>
      <c r="J87" s="38" t="s">
        <v>237</v>
      </c>
      <c r="K87" s="39">
        <v>15018800.439863164</v>
      </c>
      <c r="L87" s="39">
        <v>20610</v>
      </c>
      <c r="M87" s="40">
        <v>728.7142377420264</v>
      </c>
      <c r="N87" s="29">
        <v>1032.27</v>
      </c>
      <c r="O87" s="39">
        <v>4865109.900136834</v>
      </c>
      <c r="P87" s="39">
        <v>302.63420000000002</v>
      </c>
      <c r="Q87" s="41">
        <v>16075.876091125305</v>
      </c>
      <c r="R87" s="30">
        <v>21675.27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 x14ac:dyDescent="0.75">
      <c r="A88" s="26" t="s">
        <v>202</v>
      </c>
      <c r="B88" s="36" t="s">
        <v>105</v>
      </c>
      <c r="C88" s="36" t="s">
        <v>25</v>
      </c>
      <c r="D88" s="36" t="s">
        <v>122</v>
      </c>
      <c r="E88" s="26" t="s">
        <v>192</v>
      </c>
      <c r="F88" s="26" t="s">
        <v>204</v>
      </c>
      <c r="G88" s="26">
        <v>30</v>
      </c>
      <c r="H88" s="37">
        <v>23638</v>
      </c>
      <c r="I88" s="26">
        <v>5</v>
      </c>
      <c r="J88" s="38" t="s">
        <v>237</v>
      </c>
      <c r="K88" s="39">
        <v>14798095.864534985</v>
      </c>
      <c r="L88" s="39">
        <v>16223</v>
      </c>
      <c r="M88" s="40">
        <v>912.16765484404766</v>
      </c>
      <c r="N88" s="29">
        <v>1032.27</v>
      </c>
      <c r="O88" s="39">
        <v>5194644.495465016</v>
      </c>
      <c r="P88" s="39">
        <v>393.16869999999994</v>
      </c>
      <c r="Q88" s="41">
        <v>13212.253405383024</v>
      </c>
      <c r="R88" s="30">
        <v>21675.27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 x14ac:dyDescent="0.75">
      <c r="A89" s="26" t="s">
        <v>202</v>
      </c>
      <c r="B89" s="36" t="s">
        <v>105</v>
      </c>
      <c r="C89" s="36" t="s">
        <v>26</v>
      </c>
      <c r="D89" s="36" t="s">
        <v>123</v>
      </c>
      <c r="E89" s="26" t="s">
        <v>192</v>
      </c>
      <c r="F89" s="26" t="s">
        <v>204</v>
      </c>
      <c r="G89" s="26">
        <v>30</v>
      </c>
      <c r="H89" s="37">
        <v>19451</v>
      </c>
      <c r="I89" s="26">
        <v>5</v>
      </c>
      <c r="J89" s="38" t="s">
        <v>237</v>
      </c>
      <c r="K89" s="39">
        <v>15301169.062026609</v>
      </c>
      <c r="L89" s="39">
        <v>19595</v>
      </c>
      <c r="M89" s="40">
        <v>780.87109272909458</v>
      </c>
      <c r="N89" s="29">
        <v>1032.27</v>
      </c>
      <c r="O89" s="39">
        <v>4059423.7479733909</v>
      </c>
      <c r="P89" s="39">
        <v>385.87569999999999</v>
      </c>
      <c r="Q89" s="41">
        <v>10520.02950165919</v>
      </c>
      <c r="R89" s="30">
        <v>21675.27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 x14ac:dyDescent="0.75">
      <c r="A90" s="26" t="s">
        <v>202</v>
      </c>
      <c r="B90" s="36" t="s">
        <v>105</v>
      </c>
      <c r="C90" s="36" t="s">
        <v>72</v>
      </c>
      <c r="D90" s="36" t="s">
        <v>124</v>
      </c>
      <c r="E90" s="26" t="s">
        <v>192</v>
      </c>
      <c r="F90" s="26" t="s">
        <v>206</v>
      </c>
      <c r="G90" s="26">
        <v>139</v>
      </c>
      <c r="H90" s="37">
        <v>97831</v>
      </c>
      <c r="I90" s="26">
        <v>13</v>
      </c>
      <c r="J90" s="38" t="s">
        <v>239</v>
      </c>
      <c r="K90" s="39">
        <v>52300074.9846536</v>
      </c>
      <c r="L90" s="39">
        <v>73963</v>
      </c>
      <c r="M90" s="40">
        <v>707.11132572574934</v>
      </c>
      <c r="N90" s="29">
        <v>1013.53</v>
      </c>
      <c r="O90" s="39">
        <v>43051097.095346399</v>
      </c>
      <c r="P90" s="39">
        <v>2975.9012000000002</v>
      </c>
      <c r="Q90" s="41">
        <v>14466.574728806989</v>
      </c>
      <c r="R90" s="30">
        <v>18328.91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 x14ac:dyDescent="0.75">
      <c r="A91" s="26" t="s">
        <v>202</v>
      </c>
      <c r="B91" s="36" t="s">
        <v>105</v>
      </c>
      <c r="C91" s="36" t="s">
        <v>81</v>
      </c>
      <c r="D91" s="36" t="s">
        <v>125</v>
      </c>
      <c r="E91" s="26" t="s">
        <v>192</v>
      </c>
      <c r="F91" s="26" t="s">
        <v>208</v>
      </c>
      <c r="G91" s="26">
        <v>30</v>
      </c>
      <c r="H91" s="37">
        <v>18239</v>
      </c>
      <c r="I91" s="26">
        <v>3</v>
      </c>
      <c r="J91" s="38" t="s">
        <v>245</v>
      </c>
      <c r="K91" s="39">
        <v>12384734.072757475</v>
      </c>
      <c r="L91" s="39">
        <v>15358</v>
      </c>
      <c r="M91" s="40">
        <v>806.40279155863232</v>
      </c>
      <c r="N91" s="29">
        <v>925.41</v>
      </c>
      <c r="O91" s="39">
        <v>4523031.3272425244</v>
      </c>
      <c r="P91" s="39">
        <v>310.16999999999996</v>
      </c>
      <c r="Q91" s="41">
        <v>14582.426821557614</v>
      </c>
      <c r="R91" s="30">
        <v>19166.169999999998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 x14ac:dyDescent="0.75">
      <c r="A92" s="26" t="s">
        <v>202</v>
      </c>
      <c r="B92" s="36" t="s">
        <v>105</v>
      </c>
      <c r="C92" s="36" t="s">
        <v>82</v>
      </c>
      <c r="D92" s="36" t="s">
        <v>126</v>
      </c>
      <c r="E92" s="26" t="s">
        <v>192</v>
      </c>
      <c r="F92" s="26" t="s">
        <v>208</v>
      </c>
      <c r="G92" s="26">
        <v>30</v>
      </c>
      <c r="H92" s="37">
        <v>19069</v>
      </c>
      <c r="I92" s="26">
        <v>3</v>
      </c>
      <c r="J92" s="38" t="s">
        <v>245</v>
      </c>
      <c r="K92" s="39">
        <v>11327557.371326342</v>
      </c>
      <c r="L92" s="39">
        <v>13229</v>
      </c>
      <c r="M92" s="40">
        <v>856.26709285103504</v>
      </c>
      <c r="N92" s="29">
        <v>925.41</v>
      </c>
      <c r="O92" s="39">
        <v>3987973.6186736589</v>
      </c>
      <c r="P92" s="39">
        <v>319.43279999999999</v>
      </c>
      <c r="Q92" s="41">
        <v>12484.546416879102</v>
      </c>
      <c r="R92" s="30">
        <v>19166.169999999998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 x14ac:dyDescent="0.6">
      <c r="A93" s="103" t="s">
        <v>186</v>
      </c>
      <c r="B93" s="104"/>
      <c r="C93" s="105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75</v>
      </c>
    </row>
    <row r="94" spans="1:21" ht="27.6" x14ac:dyDescent="0.8">
      <c r="R94" s="11" t="s">
        <v>187</v>
      </c>
      <c r="S94" s="53">
        <f>COUNTIF(S5:S92,1)</f>
        <v>77</v>
      </c>
      <c r="T94" s="53">
        <f>COUNTIF(T5:T92,1)</f>
        <v>83</v>
      </c>
      <c r="U94" s="53">
        <f>COUNTIF(U5:U92,1)</f>
        <v>75</v>
      </c>
    </row>
    <row r="95" spans="1:21" ht="27.6" x14ac:dyDescent="0.8">
      <c r="R95" s="11" t="s">
        <v>171</v>
      </c>
      <c r="S95" s="11">
        <f>COUNTIF(S5:S16,1)</f>
        <v>10</v>
      </c>
      <c r="T95" s="11">
        <f>COUNTIF(T5:T16,1)</f>
        <v>12</v>
      </c>
      <c r="U95" s="11">
        <f>COUNTIF(U5:U16,1)</f>
        <v>10</v>
      </c>
    </row>
    <row r="96" spans="1:21" ht="27.6" x14ac:dyDescent="0.8">
      <c r="R96" s="11" t="s">
        <v>89</v>
      </c>
      <c r="S96" s="11">
        <f>COUNTIF(S17:S24,1)</f>
        <v>6</v>
      </c>
      <c r="T96" s="11">
        <f>COUNTIF(T17:T24,1)</f>
        <v>6</v>
      </c>
      <c r="U96" s="11">
        <f>COUNTIF(U17:U24,1)</f>
        <v>5</v>
      </c>
    </row>
    <row r="97" spans="18:21" ht="27.6" x14ac:dyDescent="0.8">
      <c r="R97" s="11" t="s">
        <v>127</v>
      </c>
      <c r="S97" s="11">
        <f>COUNTIF(S25:S38,1)</f>
        <v>13</v>
      </c>
      <c r="T97" s="11">
        <f>COUNTIF(T25:T38,1)</f>
        <v>13</v>
      </c>
      <c r="U97" s="11">
        <f>COUNTIF(U25:U38,1)</f>
        <v>12</v>
      </c>
    </row>
    <row r="98" spans="18:21" ht="27.6" x14ac:dyDescent="0.8">
      <c r="R98" s="11" t="s">
        <v>152</v>
      </c>
      <c r="S98" s="11">
        <f>COUNTIF(S39:S56,1)</f>
        <v>17</v>
      </c>
      <c r="T98" s="11">
        <f>COUNTIF(T39:T56,1)</f>
        <v>18</v>
      </c>
      <c r="U98" s="11">
        <f>COUNTIF(U39:U56,1)</f>
        <v>17</v>
      </c>
    </row>
    <row r="99" spans="18:21" ht="27.6" x14ac:dyDescent="0.8">
      <c r="R99" s="11" t="s">
        <v>142</v>
      </c>
      <c r="S99" s="11">
        <f>COUNTIF(S57:S65,1)</f>
        <v>8</v>
      </c>
      <c r="T99" s="11">
        <f>COUNTIF(T57:T65,1)</f>
        <v>9</v>
      </c>
      <c r="U99" s="11">
        <f>COUNTIF(U57:U65,1)</f>
        <v>8</v>
      </c>
    </row>
    <row r="100" spans="18:21" ht="27.6" x14ac:dyDescent="0.8">
      <c r="R100" s="11" t="s">
        <v>249</v>
      </c>
      <c r="S100" s="11">
        <f>COUNTIF(S66:S71,1)</f>
        <v>3</v>
      </c>
      <c r="T100" s="11">
        <f>COUNTIF(T66:T71,1)</f>
        <v>5</v>
      </c>
      <c r="U100" s="11">
        <f>COUNTIF(U66:U71,1)</f>
        <v>3</v>
      </c>
    </row>
    <row r="101" spans="18:21" ht="27.6" x14ac:dyDescent="0.8">
      <c r="R101" s="11" t="s">
        <v>105</v>
      </c>
      <c r="S101" s="11">
        <f>COUNTIF(S72:S92,1)</f>
        <v>20</v>
      </c>
      <c r="T101" s="11">
        <f>COUNTIF(T72:T92,1)</f>
        <v>20</v>
      </c>
      <c r="U101" s="11">
        <f>COUNTIF(U72:U92,1)</f>
        <v>20</v>
      </c>
    </row>
    <row r="102" spans="18:21" ht="27.6" x14ac:dyDescent="0.8">
      <c r="R102" s="11"/>
      <c r="S102" s="11"/>
      <c r="T102" s="11"/>
      <c r="U102" s="11"/>
    </row>
  </sheetData>
  <autoFilter ref="A4:U102" xr:uid="{00000000-0009-0000-0000-000004000000}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3"/>
  <sheetViews>
    <sheetView topLeftCell="A24" zoomScale="110" zoomScaleNormal="110" workbookViewId="0">
      <selection activeCell="K20" sqref="K20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28" t="s">
        <v>261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7">
      <c r="A3" s="126" t="s">
        <v>184</v>
      </c>
      <c r="B3" s="126" t="s">
        <v>190</v>
      </c>
      <c r="C3" s="126" t="s">
        <v>194</v>
      </c>
      <c r="D3" s="123" t="s">
        <v>212</v>
      </c>
      <c r="E3" s="124"/>
      <c r="F3" s="124"/>
      <c r="G3" s="125"/>
      <c r="H3" s="123" t="s">
        <v>213</v>
      </c>
      <c r="I3" s="124"/>
      <c r="J3" s="124"/>
      <c r="K3" s="124"/>
    </row>
    <row r="4" spans="1:11" ht="49.2" x14ac:dyDescent="0.7">
      <c r="A4" s="127"/>
      <c r="B4" s="127"/>
      <c r="C4" s="127"/>
      <c r="D4" s="43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ht="24.6" customHeight="1" x14ac:dyDescent="0.7">
      <c r="A5" s="61">
        <f>'[2]Table 1'!A6</f>
        <v>2</v>
      </c>
      <c r="B5" s="61">
        <f>'[2]Table 1'!B6</f>
        <v>2</v>
      </c>
      <c r="C5" s="62" t="s">
        <v>240</v>
      </c>
      <c r="D5" s="61">
        <v>41</v>
      </c>
      <c r="E5" s="44">
        <v>905.7</v>
      </c>
      <c r="F5" s="44">
        <v>248.42</v>
      </c>
      <c r="G5" s="44">
        <v>1154.1199999999999</v>
      </c>
      <c r="H5" s="61">
        <v>33</v>
      </c>
      <c r="I5" s="9">
        <v>18876.87</v>
      </c>
      <c r="J5" s="9">
        <v>6231.96</v>
      </c>
      <c r="K5" s="9">
        <v>25108.83</v>
      </c>
    </row>
    <row r="6" spans="1:11" x14ac:dyDescent="0.7">
      <c r="A6" s="63">
        <f>'[2]Table 1'!A7</f>
        <v>3</v>
      </c>
      <c r="B6" s="61">
        <f>'[2]Table 1'!B7</f>
        <v>3</v>
      </c>
      <c r="C6" s="62" t="s">
        <v>245</v>
      </c>
      <c r="D6" s="61">
        <v>31</v>
      </c>
      <c r="E6" s="44">
        <v>791.22</v>
      </c>
      <c r="F6" s="44">
        <v>134.19</v>
      </c>
      <c r="G6" s="44">
        <v>925.41</v>
      </c>
      <c r="H6" s="61">
        <v>24</v>
      </c>
      <c r="I6" s="9">
        <v>15153.65</v>
      </c>
      <c r="J6" s="9">
        <v>4012.52</v>
      </c>
      <c r="K6" s="9">
        <v>19166.169999999998</v>
      </c>
    </row>
    <row r="7" spans="1:11" x14ac:dyDescent="0.7">
      <c r="A7" s="61">
        <f>'[2]Table 1'!A8</f>
        <v>4</v>
      </c>
      <c r="B7" s="61">
        <f>'[2]Table 1'!B8</f>
        <v>4</v>
      </c>
      <c r="C7" s="62" t="s">
        <v>262</v>
      </c>
      <c r="D7" s="61">
        <v>3</v>
      </c>
      <c r="E7" s="44">
        <v>1037.2</v>
      </c>
      <c r="F7" s="44">
        <v>373.69</v>
      </c>
      <c r="G7" s="44">
        <v>1410.89</v>
      </c>
      <c r="H7" s="61">
        <v>3</v>
      </c>
      <c r="I7" s="45">
        <v>18412.27</v>
      </c>
      <c r="J7" s="45">
        <v>2942.75</v>
      </c>
      <c r="K7" s="9">
        <v>21355.01</v>
      </c>
    </row>
    <row r="8" spans="1:11" x14ac:dyDescent="0.7">
      <c r="A8" s="63">
        <f>'[2]Table 1'!A9</f>
        <v>5</v>
      </c>
      <c r="B8" s="61">
        <f>'[2]Table 1'!B9</f>
        <v>5</v>
      </c>
      <c r="C8" s="62" t="s">
        <v>237</v>
      </c>
      <c r="D8" s="61">
        <v>261</v>
      </c>
      <c r="E8" s="44">
        <v>872.3</v>
      </c>
      <c r="F8" s="44">
        <v>159.96</v>
      </c>
      <c r="G8" s="44">
        <v>1032.27</v>
      </c>
      <c r="H8" s="61">
        <v>248</v>
      </c>
      <c r="I8" s="9">
        <v>16848.87</v>
      </c>
      <c r="J8" s="9">
        <v>4826.3900000000003</v>
      </c>
      <c r="K8" s="9">
        <v>21675.27</v>
      </c>
    </row>
    <row r="9" spans="1:11" ht="24.6" customHeight="1" x14ac:dyDescent="0.7">
      <c r="A9" s="61">
        <f>'[2]Table 1'!A10</f>
        <v>6</v>
      </c>
      <c r="B9" s="61">
        <f>'[2]Table 1'!B10</f>
        <v>6</v>
      </c>
      <c r="C9" s="62" t="s">
        <v>236</v>
      </c>
      <c r="D9" s="61">
        <v>215</v>
      </c>
      <c r="E9" s="44">
        <v>832.11</v>
      </c>
      <c r="F9" s="44">
        <v>137.25</v>
      </c>
      <c r="G9" s="44">
        <v>969.37</v>
      </c>
      <c r="H9" s="61">
        <v>204</v>
      </c>
      <c r="I9" s="9">
        <v>14724.26</v>
      </c>
      <c r="J9" s="9">
        <v>3880.11</v>
      </c>
      <c r="K9" s="9">
        <v>18604.37</v>
      </c>
    </row>
    <row r="10" spans="1:11" x14ac:dyDescent="0.7">
      <c r="A10" s="63">
        <f>'[2]Table 1'!A11</f>
        <v>7</v>
      </c>
      <c r="B10" s="61">
        <f>'[2]Table 1'!B11</f>
        <v>7</v>
      </c>
      <c r="C10" s="62" t="s">
        <v>263</v>
      </c>
      <c r="D10" s="61">
        <v>11</v>
      </c>
      <c r="E10" s="46">
        <v>973.38</v>
      </c>
      <c r="F10" s="44">
        <v>204.68</v>
      </c>
      <c r="G10" s="44">
        <v>1178.05</v>
      </c>
      <c r="H10" s="61">
        <v>11</v>
      </c>
      <c r="I10" s="9">
        <v>20976.39</v>
      </c>
      <c r="J10" s="9">
        <v>7084.75</v>
      </c>
      <c r="K10" s="9">
        <v>28061.14</v>
      </c>
    </row>
    <row r="11" spans="1:11" x14ac:dyDescent="0.7">
      <c r="A11" s="63">
        <f>'[2]Table 1'!A12</f>
        <v>9</v>
      </c>
      <c r="B11" s="61">
        <f>'[2]Table 1'!B12</f>
        <v>9</v>
      </c>
      <c r="C11" s="62" t="s">
        <v>313</v>
      </c>
      <c r="D11" s="61">
        <v>37</v>
      </c>
      <c r="E11" s="44">
        <v>852.86</v>
      </c>
      <c r="F11" s="44">
        <v>165.07</v>
      </c>
      <c r="G11" s="44">
        <v>1017.92</v>
      </c>
      <c r="H11" s="61">
        <v>37</v>
      </c>
      <c r="I11" s="9">
        <v>14837.05</v>
      </c>
      <c r="J11" s="9">
        <v>3412.43</v>
      </c>
      <c r="K11" s="9">
        <v>18249.48</v>
      </c>
    </row>
    <row r="12" spans="1:11" x14ac:dyDescent="0.7">
      <c r="A12" s="61">
        <f>'[2]Table 1'!A13</f>
        <v>10</v>
      </c>
      <c r="B12" s="61">
        <f>'[2]Table 1'!B13</f>
        <v>10</v>
      </c>
      <c r="C12" s="62" t="s">
        <v>238</v>
      </c>
      <c r="D12" s="61">
        <v>62</v>
      </c>
      <c r="E12" s="47">
        <v>877.71</v>
      </c>
      <c r="F12" s="44">
        <v>156.12</v>
      </c>
      <c r="G12" s="44">
        <v>1033.83</v>
      </c>
      <c r="H12" s="61">
        <v>60</v>
      </c>
      <c r="I12" s="9">
        <v>14843.59</v>
      </c>
      <c r="J12" s="9">
        <v>3908.24</v>
      </c>
      <c r="K12" s="9">
        <v>18751.830000000002</v>
      </c>
    </row>
    <row r="13" spans="1:11" x14ac:dyDescent="0.7">
      <c r="A13" s="64">
        <f>'[2]Table 1'!A14</f>
        <v>12</v>
      </c>
      <c r="B13" s="65">
        <f>'[2]Table 1'!B14</f>
        <v>12</v>
      </c>
      <c r="C13" s="66" t="s">
        <v>242</v>
      </c>
      <c r="D13" s="65">
        <v>24</v>
      </c>
      <c r="E13" s="44">
        <v>904.51</v>
      </c>
      <c r="F13" s="46">
        <v>160.63999999999999</v>
      </c>
      <c r="G13" s="46">
        <v>1065.1500000000001</v>
      </c>
      <c r="H13" s="65">
        <v>24</v>
      </c>
      <c r="I13" s="48">
        <v>17419.580000000002</v>
      </c>
      <c r="J13" s="48">
        <v>7218.05</v>
      </c>
      <c r="K13" s="48">
        <v>24637.63</v>
      </c>
    </row>
    <row r="14" spans="1:11" x14ac:dyDescent="0.7">
      <c r="A14" s="61">
        <f>'[2]Table 1'!A15</f>
        <v>13</v>
      </c>
      <c r="B14" s="61">
        <f>'[2]Table 1'!B15</f>
        <v>13</v>
      </c>
      <c r="C14" s="62" t="s">
        <v>239</v>
      </c>
      <c r="D14" s="61">
        <v>69</v>
      </c>
      <c r="E14" s="44">
        <v>882.81</v>
      </c>
      <c r="F14" s="44">
        <v>130.72</v>
      </c>
      <c r="G14" s="44">
        <v>1013.53</v>
      </c>
      <c r="H14" s="61">
        <v>69</v>
      </c>
      <c r="I14" s="9">
        <v>15063.89</v>
      </c>
      <c r="J14" s="9">
        <v>3265.02</v>
      </c>
      <c r="K14" s="9">
        <v>18328.91</v>
      </c>
    </row>
    <row r="15" spans="1:11" x14ac:dyDescent="0.7">
      <c r="A15" s="63">
        <f>'[2]Table 1'!A16</f>
        <v>14</v>
      </c>
      <c r="B15" s="61">
        <f>'[2]Table 1'!B16</f>
        <v>14</v>
      </c>
      <c r="C15" s="62" t="s">
        <v>314</v>
      </c>
      <c r="D15" s="61">
        <v>7</v>
      </c>
      <c r="E15" s="44">
        <v>941.55</v>
      </c>
      <c r="F15" s="44">
        <v>224.85</v>
      </c>
      <c r="G15" s="44">
        <v>1166.4000000000001</v>
      </c>
      <c r="H15" s="61">
        <v>7</v>
      </c>
      <c r="I15" s="9">
        <v>20466.740000000002</v>
      </c>
      <c r="J15" s="9">
        <v>6347.89</v>
      </c>
      <c r="K15" s="9">
        <v>26814.63</v>
      </c>
    </row>
    <row r="16" spans="1:11" x14ac:dyDescent="0.7">
      <c r="A16" s="61">
        <f>'[2]Table 1'!A17</f>
        <v>15</v>
      </c>
      <c r="B16" s="61">
        <f>'[2]Table 1'!B17</f>
        <v>15</v>
      </c>
      <c r="C16" s="62" t="s">
        <v>244</v>
      </c>
      <c r="D16" s="61">
        <v>30</v>
      </c>
      <c r="E16" s="44">
        <v>881.9</v>
      </c>
      <c r="F16" s="44">
        <v>121.24</v>
      </c>
      <c r="G16" s="44">
        <v>1003.14</v>
      </c>
      <c r="H16" s="61">
        <v>27</v>
      </c>
      <c r="I16" s="9">
        <v>15414.9</v>
      </c>
      <c r="J16" s="9">
        <v>2756.56</v>
      </c>
      <c r="K16" s="9">
        <v>18171.46</v>
      </c>
    </row>
    <row r="17" spans="1:11" x14ac:dyDescent="0.7">
      <c r="A17" s="63">
        <f>'[2]Table 1'!A18</f>
        <v>16</v>
      </c>
      <c r="B17" s="61">
        <f>'[2]Table 1'!B18</f>
        <v>16</v>
      </c>
      <c r="C17" s="62" t="s">
        <v>235</v>
      </c>
      <c r="D17" s="61">
        <v>29</v>
      </c>
      <c r="E17" s="44">
        <v>986.39</v>
      </c>
      <c r="F17" s="44">
        <v>170.2</v>
      </c>
      <c r="G17" s="44">
        <v>1156.5899999999999</v>
      </c>
      <c r="H17" s="61">
        <v>28</v>
      </c>
      <c r="I17" s="9">
        <v>15432.83</v>
      </c>
      <c r="J17" s="9">
        <v>2232.5100000000002</v>
      </c>
      <c r="K17" s="9">
        <v>17665.34</v>
      </c>
    </row>
    <row r="18" spans="1:11" x14ac:dyDescent="0.7">
      <c r="A18" s="61">
        <f>'[2]Table 1'!A19</f>
        <v>17</v>
      </c>
      <c r="B18" s="61">
        <f>'[2]Table 1'!B19</f>
        <v>17</v>
      </c>
      <c r="C18" s="62" t="s">
        <v>241</v>
      </c>
      <c r="D18" s="61">
        <v>26</v>
      </c>
      <c r="E18" s="49">
        <v>1025.67</v>
      </c>
      <c r="F18" s="44">
        <v>161.99</v>
      </c>
      <c r="G18" s="44">
        <v>1187.6500000000001</v>
      </c>
      <c r="H18" s="61">
        <v>26</v>
      </c>
      <c r="I18" s="9">
        <v>14727.46</v>
      </c>
      <c r="J18" s="9">
        <v>2555.4299999999998</v>
      </c>
      <c r="K18" s="9">
        <v>17282.88</v>
      </c>
    </row>
    <row r="19" spans="1:11" x14ac:dyDescent="0.7">
      <c r="A19" s="63">
        <f>'[2]Table 1'!A20</f>
        <v>18</v>
      </c>
      <c r="B19" s="61">
        <f>'[2]Table 1'!B20</f>
        <v>18</v>
      </c>
      <c r="C19" s="62" t="s">
        <v>315</v>
      </c>
      <c r="D19" s="61">
        <v>12</v>
      </c>
      <c r="E19" s="67">
        <v>1147.6300000000001</v>
      </c>
      <c r="F19" s="44">
        <v>162.49</v>
      </c>
      <c r="G19" s="44">
        <v>1310.1199999999999</v>
      </c>
      <c r="H19" s="61">
        <v>13</v>
      </c>
      <c r="I19" s="9">
        <v>17240.400000000001</v>
      </c>
      <c r="J19" s="9">
        <v>2430.83</v>
      </c>
      <c r="K19" s="9">
        <v>19671.22</v>
      </c>
    </row>
    <row r="20" spans="1:11" x14ac:dyDescent="0.7">
      <c r="A20" s="61">
        <f>'[2]Table 1'!A21</f>
        <v>19</v>
      </c>
      <c r="B20" s="61">
        <f>'[2]Table 1'!B21</f>
        <v>19</v>
      </c>
      <c r="C20" s="62" t="s">
        <v>243</v>
      </c>
      <c r="D20" s="61">
        <v>18</v>
      </c>
      <c r="E20" s="67">
        <v>1331.1</v>
      </c>
      <c r="F20" s="44">
        <v>232.26</v>
      </c>
      <c r="G20" s="44">
        <v>1563.36</v>
      </c>
      <c r="H20" s="61">
        <v>16</v>
      </c>
      <c r="I20" s="9">
        <v>14463.73</v>
      </c>
      <c r="J20" s="9">
        <v>1314.56</v>
      </c>
      <c r="K20" s="9">
        <v>15778.28</v>
      </c>
    </row>
    <row r="21" spans="1:11" x14ac:dyDescent="0.7">
      <c r="A21" s="63">
        <f>'[2]Table 1'!A22</f>
        <v>20</v>
      </c>
      <c r="B21" s="61">
        <f>'[2]Table 1'!B22</f>
        <v>20</v>
      </c>
      <c r="C21" s="62" t="s">
        <v>246</v>
      </c>
      <c r="D21" s="61">
        <v>4</v>
      </c>
      <c r="E21" s="44">
        <v>1538.13</v>
      </c>
      <c r="F21" s="44">
        <v>360.06</v>
      </c>
      <c r="G21" s="44">
        <v>1898.19</v>
      </c>
      <c r="H21" s="61">
        <v>4</v>
      </c>
      <c r="I21" s="9">
        <v>17262.66</v>
      </c>
      <c r="J21" s="9">
        <v>3360.41</v>
      </c>
      <c r="K21" s="9">
        <v>20623.07</v>
      </c>
    </row>
    <row r="22" spans="1:11" ht="27" x14ac:dyDescent="0.75">
      <c r="A22" s="68"/>
      <c r="B22" s="69"/>
      <c r="C22" s="70" t="str">
        <f>'[2]Table 1'!C23</f>
        <v>รวม</v>
      </c>
      <c r="D22" s="71">
        <f>SUM(D5:D21)</f>
        <v>880</v>
      </c>
      <c r="E22" s="50">
        <f>'[2]Table 1'!E23</f>
        <v>466.72</v>
      </c>
      <c r="F22" s="50">
        <f>'[2]Table 1'!F23</f>
        <v>250.47</v>
      </c>
      <c r="G22" s="50">
        <f>'[2]Table 1'!G23</f>
        <v>717.19</v>
      </c>
      <c r="H22" s="71">
        <f>'[2]Table 1'!H23</f>
        <v>844</v>
      </c>
      <c r="I22" s="51">
        <f>'[2]Table 1'!I23</f>
        <v>30265.94</v>
      </c>
      <c r="J22" s="51">
        <f>'[2]Table 1'!J23</f>
        <v>23009.7</v>
      </c>
      <c r="K22" s="52">
        <f>'[2]Table 1'!K23</f>
        <v>53275.63</v>
      </c>
    </row>
    <row r="23" spans="1:11" x14ac:dyDescent="0.7">
      <c r="D23" s="68"/>
    </row>
  </sheetData>
  <autoFilter ref="A4:K22" xr:uid="{00000000-0001-0000-0500-000000000000}"/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594C-04A4-4341-8FF6-DC34C6E8CD94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181" t="s">
        <v>276</v>
      </c>
      <c r="B2" s="181"/>
      <c r="C2" s="181"/>
      <c r="D2" s="181"/>
      <c r="E2" s="181"/>
      <c r="F2" s="181"/>
      <c r="G2" s="181"/>
      <c r="H2" s="181"/>
      <c r="I2" s="181"/>
      <c r="J2" s="181"/>
      <c r="K2" s="79"/>
      <c r="L2" s="181"/>
      <c r="M2" s="181"/>
      <c r="N2" s="182"/>
      <c r="O2" s="184"/>
      <c r="P2" s="185"/>
      <c r="Q2" s="162" t="s">
        <v>277</v>
      </c>
      <c r="R2" s="162"/>
      <c r="S2" s="162"/>
      <c r="T2" s="162" t="s">
        <v>278</v>
      </c>
      <c r="U2" s="162"/>
      <c r="V2" s="162" t="s">
        <v>279</v>
      </c>
      <c r="W2" s="162"/>
      <c r="X2" s="163"/>
      <c r="Y2" s="180"/>
      <c r="Z2" s="181"/>
      <c r="AA2" s="182"/>
      <c r="AB2" s="164"/>
      <c r="AC2" s="165"/>
      <c r="AD2" s="165"/>
      <c r="AE2" s="168" t="s">
        <v>280</v>
      </c>
      <c r="AF2" s="168"/>
      <c r="AG2" s="165"/>
      <c r="AH2" s="166"/>
    </row>
    <row r="3" spans="1:34" ht="33.6" x14ac:dyDescent="0.25">
      <c r="A3" s="135" t="s">
        <v>281</v>
      </c>
      <c r="B3" s="136"/>
      <c r="C3" s="136"/>
      <c r="D3" s="137"/>
      <c r="E3" s="183" t="s">
        <v>282</v>
      </c>
      <c r="F3" s="138"/>
      <c r="G3" s="138"/>
      <c r="H3" s="138"/>
      <c r="I3" s="138"/>
      <c r="J3" s="139"/>
      <c r="K3" s="83" t="s">
        <v>283</v>
      </c>
      <c r="L3" s="184" t="s">
        <v>284</v>
      </c>
      <c r="M3" s="185"/>
      <c r="N3" s="186"/>
      <c r="O3" s="161" t="s">
        <v>285</v>
      </c>
      <c r="P3" s="162"/>
      <c r="Q3" s="84"/>
      <c r="R3" s="161" t="s">
        <v>286</v>
      </c>
      <c r="S3" s="162"/>
      <c r="T3" s="185"/>
      <c r="U3" s="186"/>
      <c r="V3" s="161" t="s">
        <v>287</v>
      </c>
      <c r="W3" s="162"/>
      <c r="X3" s="163"/>
      <c r="Y3" s="164" t="s">
        <v>284</v>
      </c>
      <c r="Z3" s="165"/>
      <c r="AA3" s="166"/>
      <c r="AB3" s="167" t="s">
        <v>285</v>
      </c>
      <c r="AC3" s="168"/>
      <c r="AD3" s="169"/>
      <c r="AE3" s="170" t="s">
        <v>286</v>
      </c>
      <c r="AF3" s="171"/>
      <c r="AG3" s="168" t="s">
        <v>287</v>
      </c>
      <c r="AH3" s="169"/>
    </row>
    <row r="4" spans="1:34" ht="16.8" x14ac:dyDescent="0.25">
      <c r="A4" s="172">
        <v>1</v>
      </c>
      <c r="B4" s="173"/>
      <c r="C4" s="173"/>
      <c r="D4" s="174"/>
      <c r="E4" s="175" t="s">
        <v>288</v>
      </c>
      <c r="F4" s="176"/>
      <c r="G4" s="176"/>
      <c r="H4" s="176"/>
      <c r="I4" s="176"/>
      <c r="J4" s="177"/>
      <c r="K4" s="85" t="s">
        <v>289</v>
      </c>
      <c r="L4" s="158" t="s">
        <v>289</v>
      </c>
      <c r="M4" s="159"/>
      <c r="N4" s="160"/>
      <c r="O4" s="158" t="s">
        <v>289</v>
      </c>
      <c r="P4" s="159"/>
      <c r="Q4" s="82"/>
      <c r="R4" s="178" t="s">
        <v>289</v>
      </c>
      <c r="S4" s="179"/>
      <c r="T4" s="136"/>
      <c r="U4" s="137"/>
      <c r="V4" s="158" t="s">
        <v>289</v>
      </c>
      <c r="W4" s="159"/>
      <c r="X4" s="160"/>
      <c r="Y4" s="158" t="s">
        <v>289</v>
      </c>
      <c r="Z4" s="159"/>
      <c r="AA4" s="160"/>
      <c r="AB4" s="158" t="s">
        <v>289</v>
      </c>
      <c r="AC4" s="159"/>
      <c r="AD4" s="160"/>
      <c r="AE4" s="158" t="s">
        <v>289</v>
      </c>
      <c r="AF4" s="159"/>
      <c r="AG4" s="159" t="s">
        <v>289</v>
      </c>
      <c r="AH4" s="160"/>
    </row>
    <row r="5" spans="1:34" ht="16.8" x14ac:dyDescent="0.25">
      <c r="A5" s="152" t="s">
        <v>264</v>
      </c>
      <c r="B5" s="153"/>
      <c r="C5" s="153"/>
      <c r="D5" s="154"/>
      <c r="E5" s="155" t="s">
        <v>270</v>
      </c>
      <c r="F5" s="156"/>
      <c r="G5" s="156"/>
      <c r="H5" s="156"/>
      <c r="I5" s="156"/>
      <c r="J5" s="157"/>
      <c r="K5" s="78">
        <v>41</v>
      </c>
      <c r="L5" s="149">
        <v>41</v>
      </c>
      <c r="M5" s="150"/>
      <c r="N5" s="151"/>
      <c r="O5" s="143">
        <v>905.7</v>
      </c>
      <c r="P5" s="144"/>
      <c r="Q5" s="145"/>
      <c r="R5" s="143">
        <v>248.42</v>
      </c>
      <c r="S5" s="144"/>
      <c r="T5" s="144"/>
      <c r="U5" s="145"/>
      <c r="V5" s="146">
        <v>1154.1199999999999</v>
      </c>
      <c r="W5" s="147"/>
      <c r="X5" s="148"/>
      <c r="Y5" s="149">
        <v>33</v>
      </c>
      <c r="Z5" s="150"/>
      <c r="AA5" s="151"/>
      <c r="AB5" s="146">
        <v>18876.87</v>
      </c>
      <c r="AC5" s="147"/>
      <c r="AD5" s="148"/>
      <c r="AE5" s="146">
        <v>6231.96</v>
      </c>
      <c r="AF5" s="147"/>
      <c r="AG5" s="147">
        <v>25108.83</v>
      </c>
      <c r="AH5" s="148"/>
    </row>
    <row r="6" spans="1:34" ht="16.8" x14ac:dyDescent="0.25">
      <c r="A6" s="152" t="s">
        <v>265</v>
      </c>
      <c r="B6" s="153"/>
      <c r="C6" s="153"/>
      <c r="D6" s="154"/>
      <c r="E6" s="155" t="s">
        <v>271</v>
      </c>
      <c r="F6" s="156"/>
      <c r="G6" s="156"/>
      <c r="H6" s="156"/>
      <c r="I6" s="156"/>
      <c r="J6" s="157"/>
      <c r="K6" s="78">
        <v>31</v>
      </c>
      <c r="L6" s="149">
        <v>31</v>
      </c>
      <c r="M6" s="150"/>
      <c r="N6" s="151"/>
      <c r="O6" s="143">
        <v>791.22</v>
      </c>
      <c r="P6" s="144"/>
      <c r="Q6" s="145"/>
      <c r="R6" s="143">
        <v>134.19</v>
      </c>
      <c r="S6" s="144"/>
      <c r="T6" s="144"/>
      <c r="U6" s="145"/>
      <c r="V6" s="143">
        <v>925.41</v>
      </c>
      <c r="W6" s="144"/>
      <c r="X6" s="145"/>
      <c r="Y6" s="149">
        <v>24</v>
      </c>
      <c r="Z6" s="150"/>
      <c r="AA6" s="151"/>
      <c r="AB6" s="146">
        <v>15153.65</v>
      </c>
      <c r="AC6" s="147"/>
      <c r="AD6" s="148"/>
      <c r="AE6" s="146">
        <v>4012.52</v>
      </c>
      <c r="AF6" s="147"/>
      <c r="AG6" s="147">
        <v>19166.169999999998</v>
      </c>
      <c r="AH6" s="148"/>
    </row>
    <row r="7" spans="1:34" ht="16.8" x14ac:dyDescent="0.25">
      <c r="A7" s="152" t="s">
        <v>266</v>
      </c>
      <c r="B7" s="153"/>
      <c r="C7" s="153"/>
      <c r="D7" s="154"/>
      <c r="E7" s="155" t="s">
        <v>272</v>
      </c>
      <c r="F7" s="156"/>
      <c r="G7" s="156"/>
      <c r="H7" s="156"/>
      <c r="I7" s="156"/>
      <c r="J7" s="157"/>
      <c r="K7" s="78">
        <v>3</v>
      </c>
      <c r="L7" s="149">
        <v>3</v>
      </c>
      <c r="M7" s="150"/>
      <c r="N7" s="151"/>
      <c r="O7" s="146">
        <v>1037.2</v>
      </c>
      <c r="P7" s="147"/>
      <c r="Q7" s="148"/>
      <c r="R7" s="143">
        <v>373.69</v>
      </c>
      <c r="S7" s="144"/>
      <c r="T7" s="144"/>
      <c r="U7" s="145"/>
      <c r="V7" s="146">
        <v>1410.89</v>
      </c>
      <c r="W7" s="147"/>
      <c r="X7" s="148"/>
      <c r="Y7" s="149">
        <v>3</v>
      </c>
      <c r="Z7" s="150"/>
      <c r="AA7" s="151"/>
      <c r="AB7" s="146">
        <v>18412.27</v>
      </c>
      <c r="AC7" s="147"/>
      <c r="AD7" s="148"/>
      <c r="AE7" s="146">
        <v>2942.75</v>
      </c>
      <c r="AF7" s="147"/>
      <c r="AG7" s="147">
        <v>21355.01</v>
      </c>
      <c r="AH7" s="148"/>
    </row>
    <row r="8" spans="1:34" ht="16.8" x14ac:dyDescent="0.25">
      <c r="A8" s="152" t="s">
        <v>267</v>
      </c>
      <c r="B8" s="153"/>
      <c r="C8" s="153"/>
      <c r="D8" s="154"/>
      <c r="E8" s="155" t="s">
        <v>273</v>
      </c>
      <c r="F8" s="156"/>
      <c r="G8" s="156"/>
      <c r="H8" s="156"/>
      <c r="I8" s="156"/>
      <c r="J8" s="157"/>
      <c r="K8" s="78">
        <v>270</v>
      </c>
      <c r="L8" s="149">
        <v>261</v>
      </c>
      <c r="M8" s="150"/>
      <c r="N8" s="151"/>
      <c r="O8" s="143">
        <v>872.3</v>
      </c>
      <c r="P8" s="144"/>
      <c r="Q8" s="145"/>
      <c r="R8" s="143">
        <v>159.96</v>
      </c>
      <c r="S8" s="144"/>
      <c r="T8" s="144"/>
      <c r="U8" s="145"/>
      <c r="V8" s="146">
        <v>1032.27</v>
      </c>
      <c r="W8" s="147"/>
      <c r="X8" s="148"/>
      <c r="Y8" s="149">
        <v>248</v>
      </c>
      <c r="Z8" s="150"/>
      <c r="AA8" s="151"/>
      <c r="AB8" s="146">
        <v>16848.87</v>
      </c>
      <c r="AC8" s="147"/>
      <c r="AD8" s="148"/>
      <c r="AE8" s="146">
        <v>4826.3900000000003</v>
      </c>
      <c r="AF8" s="147"/>
      <c r="AG8" s="147">
        <v>21675.27</v>
      </c>
      <c r="AH8" s="148"/>
    </row>
    <row r="9" spans="1:34" ht="16.8" x14ac:dyDescent="0.25">
      <c r="A9" s="152" t="s">
        <v>268</v>
      </c>
      <c r="B9" s="153"/>
      <c r="C9" s="153"/>
      <c r="D9" s="154"/>
      <c r="E9" s="155" t="s">
        <v>274</v>
      </c>
      <c r="F9" s="156"/>
      <c r="G9" s="156"/>
      <c r="H9" s="156"/>
      <c r="I9" s="156"/>
      <c r="J9" s="157"/>
      <c r="K9" s="78">
        <v>222</v>
      </c>
      <c r="L9" s="149">
        <v>215</v>
      </c>
      <c r="M9" s="150"/>
      <c r="N9" s="151"/>
      <c r="O9" s="143">
        <v>832.11</v>
      </c>
      <c r="P9" s="144"/>
      <c r="Q9" s="145"/>
      <c r="R9" s="143">
        <v>137.25</v>
      </c>
      <c r="S9" s="144"/>
      <c r="T9" s="144"/>
      <c r="U9" s="145"/>
      <c r="V9" s="143">
        <v>969.37</v>
      </c>
      <c r="W9" s="144"/>
      <c r="X9" s="145"/>
      <c r="Y9" s="149">
        <v>204</v>
      </c>
      <c r="Z9" s="150"/>
      <c r="AA9" s="151"/>
      <c r="AB9" s="146">
        <v>14724.26</v>
      </c>
      <c r="AC9" s="147"/>
      <c r="AD9" s="148"/>
      <c r="AE9" s="146">
        <v>3880.11</v>
      </c>
      <c r="AF9" s="147"/>
      <c r="AG9" s="147">
        <v>18604.37</v>
      </c>
      <c r="AH9" s="148"/>
    </row>
    <row r="10" spans="1:34" ht="16.8" x14ac:dyDescent="0.25">
      <c r="A10" s="152" t="s">
        <v>269</v>
      </c>
      <c r="B10" s="153"/>
      <c r="C10" s="153"/>
      <c r="D10" s="154"/>
      <c r="E10" s="155" t="s">
        <v>275</v>
      </c>
      <c r="F10" s="156"/>
      <c r="G10" s="156"/>
      <c r="H10" s="156"/>
      <c r="I10" s="156"/>
      <c r="J10" s="157"/>
      <c r="K10" s="78">
        <v>11</v>
      </c>
      <c r="L10" s="149">
        <v>11</v>
      </c>
      <c r="M10" s="150"/>
      <c r="N10" s="151"/>
      <c r="O10" s="143">
        <v>973.38</v>
      </c>
      <c r="P10" s="144"/>
      <c r="Q10" s="145"/>
      <c r="R10" s="143">
        <v>204.68</v>
      </c>
      <c r="S10" s="144"/>
      <c r="T10" s="144"/>
      <c r="U10" s="145"/>
      <c r="V10" s="146">
        <v>1178.05</v>
      </c>
      <c r="W10" s="147"/>
      <c r="X10" s="148"/>
      <c r="Y10" s="149">
        <v>11</v>
      </c>
      <c r="Z10" s="150"/>
      <c r="AA10" s="151"/>
      <c r="AB10" s="146">
        <v>20976.39</v>
      </c>
      <c r="AC10" s="147"/>
      <c r="AD10" s="148"/>
      <c r="AE10" s="146">
        <v>7084.75</v>
      </c>
      <c r="AF10" s="147"/>
      <c r="AG10" s="147">
        <v>28061.14</v>
      </c>
      <c r="AH10" s="148"/>
    </row>
    <row r="11" spans="1:34" ht="16.8" x14ac:dyDescent="0.25">
      <c r="A11" s="152" t="s">
        <v>290</v>
      </c>
      <c r="B11" s="153"/>
      <c r="C11" s="153"/>
      <c r="D11" s="154"/>
      <c r="E11" s="155" t="s">
        <v>291</v>
      </c>
      <c r="F11" s="156"/>
      <c r="G11" s="156"/>
      <c r="H11" s="156"/>
      <c r="I11" s="156"/>
      <c r="J11" s="157"/>
      <c r="K11" s="78">
        <v>39</v>
      </c>
      <c r="L11" s="149">
        <v>37</v>
      </c>
      <c r="M11" s="150"/>
      <c r="N11" s="151"/>
      <c r="O11" s="143">
        <v>852.86</v>
      </c>
      <c r="P11" s="144"/>
      <c r="Q11" s="145"/>
      <c r="R11" s="143">
        <v>165.07</v>
      </c>
      <c r="S11" s="144"/>
      <c r="T11" s="144"/>
      <c r="U11" s="145"/>
      <c r="V11" s="146">
        <v>1017.92</v>
      </c>
      <c r="W11" s="147"/>
      <c r="X11" s="148"/>
      <c r="Y11" s="149">
        <v>37</v>
      </c>
      <c r="Z11" s="150"/>
      <c r="AA11" s="151"/>
      <c r="AB11" s="146">
        <v>14837.05</v>
      </c>
      <c r="AC11" s="147"/>
      <c r="AD11" s="148"/>
      <c r="AE11" s="146">
        <v>3412.43</v>
      </c>
      <c r="AF11" s="147"/>
      <c r="AG11" s="147">
        <v>18249.48</v>
      </c>
      <c r="AH11" s="148"/>
    </row>
    <row r="12" spans="1:34" ht="16.8" x14ac:dyDescent="0.25">
      <c r="A12" s="152" t="s">
        <v>292</v>
      </c>
      <c r="B12" s="153"/>
      <c r="C12" s="153"/>
      <c r="D12" s="154"/>
      <c r="E12" s="155" t="s">
        <v>293</v>
      </c>
      <c r="F12" s="156"/>
      <c r="G12" s="156"/>
      <c r="H12" s="156"/>
      <c r="I12" s="156"/>
      <c r="J12" s="157"/>
      <c r="K12" s="78">
        <v>62</v>
      </c>
      <c r="L12" s="149">
        <v>62</v>
      </c>
      <c r="M12" s="150"/>
      <c r="N12" s="151"/>
      <c r="O12" s="143">
        <v>877.71</v>
      </c>
      <c r="P12" s="144"/>
      <c r="Q12" s="145"/>
      <c r="R12" s="143">
        <v>156.12</v>
      </c>
      <c r="S12" s="144"/>
      <c r="T12" s="144"/>
      <c r="U12" s="145"/>
      <c r="V12" s="146">
        <v>1033.83</v>
      </c>
      <c r="W12" s="147"/>
      <c r="X12" s="148"/>
      <c r="Y12" s="149">
        <v>60</v>
      </c>
      <c r="Z12" s="150"/>
      <c r="AA12" s="151"/>
      <c r="AB12" s="146">
        <v>14843.59</v>
      </c>
      <c r="AC12" s="147"/>
      <c r="AD12" s="148"/>
      <c r="AE12" s="146">
        <v>3908.24</v>
      </c>
      <c r="AF12" s="147"/>
      <c r="AG12" s="147">
        <v>18751.830000000002</v>
      </c>
      <c r="AH12" s="148"/>
    </row>
    <row r="13" spans="1:34" ht="16.8" x14ac:dyDescent="0.25">
      <c r="A13" s="152" t="s">
        <v>294</v>
      </c>
      <c r="B13" s="153"/>
      <c r="C13" s="153"/>
      <c r="D13" s="154"/>
      <c r="E13" s="155" t="s">
        <v>295</v>
      </c>
      <c r="F13" s="156"/>
      <c r="G13" s="156"/>
      <c r="H13" s="156"/>
      <c r="I13" s="156"/>
      <c r="J13" s="157"/>
      <c r="K13" s="78">
        <v>24</v>
      </c>
      <c r="L13" s="149">
        <v>24</v>
      </c>
      <c r="M13" s="150"/>
      <c r="N13" s="151"/>
      <c r="O13" s="143">
        <v>904.51</v>
      </c>
      <c r="P13" s="144"/>
      <c r="Q13" s="145"/>
      <c r="R13" s="143">
        <v>160.63999999999999</v>
      </c>
      <c r="S13" s="144"/>
      <c r="T13" s="144"/>
      <c r="U13" s="145"/>
      <c r="V13" s="146">
        <v>1065.1500000000001</v>
      </c>
      <c r="W13" s="147"/>
      <c r="X13" s="148"/>
      <c r="Y13" s="149">
        <v>24</v>
      </c>
      <c r="Z13" s="150"/>
      <c r="AA13" s="151"/>
      <c r="AB13" s="146">
        <v>17419.580000000002</v>
      </c>
      <c r="AC13" s="147"/>
      <c r="AD13" s="148"/>
      <c r="AE13" s="146">
        <v>7218.05</v>
      </c>
      <c r="AF13" s="147"/>
      <c r="AG13" s="147">
        <v>24637.63</v>
      </c>
      <c r="AH13" s="148"/>
    </row>
    <row r="14" spans="1:34" ht="16.8" x14ac:dyDescent="0.25">
      <c r="A14" s="152" t="s">
        <v>296</v>
      </c>
      <c r="B14" s="153"/>
      <c r="C14" s="153"/>
      <c r="D14" s="154"/>
      <c r="E14" s="155" t="s">
        <v>297</v>
      </c>
      <c r="F14" s="156"/>
      <c r="G14" s="156"/>
      <c r="H14" s="156"/>
      <c r="I14" s="156"/>
      <c r="J14" s="157"/>
      <c r="K14" s="78">
        <v>72</v>
      </c>
      <c r="L14" s="149">
        <v>69</v>
      </c>
      <c r="M14" s="150"/>
      <c r="N14" s="151"/>
      <c r="O14" s="143">
        <v>882.81</v>
      </c>
      <c r="P14" s="144"/>
      <c r="Q14" s="145"/>
      <c r="R14" s="143">
        <v>130.72</v>
      </c>
      <c r="S14" s="144"/>
      <c r="T14" s="144"/>
      <c r="U14" s="145"/>
      <c r="V14" s="146">
        <v>1013.53</v>
      </c>
      <c r="W14" s="147"/>
      <c r="X14" s="148"/>
      <c r="Y14" s="149">
        <v>69</v>
      </c>
      <c r="Z14" s="150"/>
      <c r="AA14" s="151"/>
      <c r="AB14" s="146">
        <v>15063.89</v>
      </c>
      <c r="AC14" s="147"/>
      <c r="AD14" s="148"/>
      <c r="AE14" s="146">
        <v>3265.02</v>
      </c>
      <c r="AF14" s="147"/>
      <c r="AG14" s="147">
        <v>18328.91</v>
      </c>
      <c r="AH14" s="148"/>
    </row>
    <row r="15" spans="1:34" ht="16.8" x14ac:dyDescent="0.25">
      <c r="A15" s="152" t="s">
        <v>298</v>
      </c>
      <c r="B15" s="153"/>
      <c r="C15" s="153"/>
      <c r="D15" s="154"/>
      <c r="E15" s="155" t="s">
        <v>299</v>
      </c>
      <c r="F15" s="156"/>
      <c r="G15" s="156"/>
      <c r="H15" s="156"/>
      <c r="I15" s="156"/>
      <c r="J15" s="157"/>
      <c r="K15" s="78">
        <v>7</v>
      </c>
      <c r="L15" s="149">
        <v>7</v>
      </c>
      <c r="M15" s="150"/>
      <c r="N15" s="151"/>
      <c r="O15" s="143">
        <v>941.55</v>
      </c>
      <c r="P15" s="144"/>
      <c r="Q15" s="145"/>
      <c r="R15" s="143">
        <v>224.85</v>
      </c>
      <c r="S15" s="144"/>
      <c r="T15" s="144"/>
      <c r="U15" s="145"/>
      <c r="V15" s="146">
        <v>1166.4000000000001</v>
      </c>
      <c r="W15" s="147"/>
      <c r="X15" s="148"/>
      <c r="Y15" s="149">
        <v>7</v>
      </c>
      <c r="Z15" s="150"/>
      <c r="AA15" s="151"/>
      <c r="AB15" s="146">
        <v>20466.740000000002</v>
      </c>
      <c r="AC15" s="147"/>
      <c r="AD15" s="148"/>
      <c r="AE15" s="146">
        <v>6347.89</v>
      </c>
      <c r="AF15" s="147"/>
      <c r="AG15" s="147">
        <v>26814.63</v>
      </c>
      <c r="AH15" s="148"/>
    </row>
    <row r="16" spans="1:34" ht="16.8" x14ac:dyDescent="0.25">
      <c r="A16" s="152" t="s">
        <v>300</v>
      </c>
      <c r="B16" s="153"/>
      <c r="C16" s="153"/>
      <c r="D16" s="154"/>
      <c r="E16" s="155" t="s">
        <v>301</v>
      </c>
      <c r="F16" s="156"/>
      <c r="G16" s="156"/>
      <c r="H16" s="156"/>
      <c r="I16" s="156"/>
      <c r="J16" s="157"/>
      <c r="K16" s="78">
        <v>30</v>
      </c>
      <c r="L16" s="149">
        <v>30</v>
      </c>
      <c r="M16" s="150"/>
      <c r="N16" s="151"/>
      <c r="O16" s="143">
        <v>881.9</v>
      </c>
      <c r="P16" s="144"/>
      <c r="Q16" s="145"/>
      <c r="R16" s="143">
        <v>121.24</v>
      </c>
      <c r="S16" s="144"/>
      <c r="T16" s="144"/>
      <c r="U16" s="145"/>
      <c r="V16" s="146">
        <v>1003.14</v>
      </c>
      <c r="W16" s="147"/>
      <c r="X16" s="148"/>
      <c r="Y16" s="149">
        <v>27</v>
      </c>
      <c r="Z16" s="150"/>
      <c r="AA16" s="151"/>
      <c r="AB16" s="146">
        <v>15414.9</v>
      </c>
      <c r="AC16" s="147"/>
      <c r="AD16" s="148"/>
      <c r="AE16" s="146">
        <v>2756.56</v>
      </c>
      <c r="AF16" s="147"/>
      <c r="AG16" s="147">
        <v>18171.46</v>
      </c>
      <c r="AH16" s="148"/>
    </row>
    <row r="17" spans="1:34" ht="16.8" x14ac:dyDescent="0.25">
      <c r="A17" s="152" t="s">
        <v>302</v>
      </c>
      <c r="B17" s="153"/>
      <c r="C17" s="153"/>
      <c r="D17" s="154"/>
      <c r="E17" s="155" t="s">
        <v>303</v>
      </c>
      <c r="F17" s="156"/>
      <c r="G17" s="156"/>
      <c r="H17" s="156"/>
      <c r="I17" s="156"/>
      <c r="J17" s="157"/>
      <c r="K17" s="78">
        <v>29</v>
      </c>
      <c r="L17" s="149">
        <v>29</v>
      </c>
      <c r="M17" s="150"/>
      <c r="N17" s="151"/>
      <c r="O17" s="143">
        <v>986.39</v>
      </c>
      <c r="P17" s="144"/>
      <c r="Q17" s="145"/>
      <c r="R17" s="143">
        <v>170.2</v>
      </c>
      <c r="S17" s="144"/>
      <c r="T17" s="144"/>
      <c r="U17" s="145"/>
      <c r="V17" s="146">
        <v>1156.5899999999999</v>
      </c>
      <c r="W17" s="147"/>
      <c r="X17" s="148"/>
      <c r="Y17" s="149">
        <v>28</v>
      </c>
      <c r="Z17" s="150"/>
      <c r="AA17" s="151"/>
      <c r="AB17" s="146">
        <v>15432.83</v>
      </c>
      <c r="AC17" s="147"/>
      <c r="AD17" s="148"/>
      <c r="AE17" s="146">
        <v>2232.5100000000002</v>
      </c>
      <c r="AF17" s="147"/>
      <c r="AG17" s="147">
        <v>17665.34</v>
      </c>
      <c r="AH17" s="148"/>
    </row>
    <row r="18" spans="1:34" ht="16.8" x14ac:dyDescent="0.25">
      <c r="A18" s="152" t="s">
        <v>304</v>
      </c>
      <c r="B18" s="153"/>
      <c r="C18" s="153"/>
      <c r="D18" s="154"/>
      <c r="E18" s="155" t="s">
        <v>305</v>
      </c>
      <c r="F18" s="156"/>
      <c r="G18" s="156"/>
      <c r="H18" s="156"/>
      <c r="I18" s="156"/>
      <c r="J18" s="157"/>
      <c r="K18" s="78">
        <v>26</v>
      </c>
      <c r="L18" s="149">
        <v>26</v>
      </c>
      <c r="M18" s="150"/>
      <c r="N18" s="151"/>
      <c r="O18" s="146">
        <v>1025.67</v>
      </c>
      <c r="P18" s="147"/>
      <c r="Q18" s="148"/>
      <c r="R18" s="143">
        <v>161.99</v>
      </c>
      <c r="S18" s="144"/>
      <c r="T18" s="144"/>
      <c r="U18" s="145"/>
      <c r="V18" s="146">
        <v>1187.6500000000001</v>
      </c>
      <c r="W18" s="147"/>
      <c r="X18" s="148"/>
      <c r="Y18" s="149">
        <v>26</v>
      </c>
      <c r="Z18" s="150"/>
      <c r="AA18" s="151"/>
      <c r="AB18" s="146">
        <v>14727.46</v>
      </c>
      <c r="AC18" s="147"/>
      <c r="AD18" s="148"/>
      <c r="AE18" s="146">
        <v>2555.4299999999998</v>
      </c>
      <c r="AF18" s="147"/>
      <c r="AG18" s="147">
        <v>17282.88</v>
      </c>
      <c r="AH18" s="148"/>
    </row>
    <row r="19" spans="1:34" ht="16.8" x14ac:dyDescent="0.25">
      <c r="A19" s="152" t="s">
        <v>306</v>
      </c>
      <c r="B19" s="153"/>
      <c r="C19" s="153"/>
      <c r="D19" s="154"/>
      <c r="E19" s="155" t="s">
        <v>307</v>
      </c>
      <c r="F19" s="156"/>
      <c r="G19" s="156"/>
      <c r="H19" s="156"/>
      <c r="I19" s="156"/>
      <c r="J19" s="157"/>
      <c r="K19" s="78">
        <v>13</v>
      </c>
      <c r="L19" s="149">
        <v>12</v>
      </c>
      <c r="M19" s="150"/>
      <c r="N19" s="151"/>
      <c r="O19" s="146">
        <v>1147.6300000000001</v>
      </c>
      <c r="P19" s="147"/>
      <c r="Q19" s="148"/>
      <c r="R19" s="143">
        <v>162.49</v>
      </c>
      <c r="S19" s="144"/>
      <c r="T19" s="144"/>
      <c r="U19" s="145"/>
      <c r="V19" s="146">
        <v>1310.1199999999999</v>
      </c>
      <c r="W19" s="147"/>
      <c r="X19" s="148"/>
      <c r="Y19" s="149">
        <v>13</v>
      </c>
      <c r="Z19" s="150"/>
      <c r="AA19" s="151"/>
      <c r="AB19" s="146">
        <v>17240.400000000001</v>
      </c>
      <c r="AC19" s="147"/>
      <c r="AD19" s="148"/>
      <c r="AE19" s="146">
        <v>2430.83</v>
      </c>
      <c r="AF19" s="147"/>
      <c r="AG19" s="147">
        <v>19671.22</v>
      </c>
      <c r="AH19" s="148"/>
    </row>
    <row r="20" spans="1:34" ht="16.8" x14ac:dyDescent="0.25">
      <c r="A20" s="152" t="s">
        <v>308</v>
      </c>
      <c r="B20" s="153"/>
      <c r="C20" s="153"/>
      <c r="D20" s="154"/>
      <c r="E20" s="155" t="s">
        <v>309</v>
      </c>
      <c r="F20" s="156"/>
      <c r="G20" s="156"/>
      <c r="H20" s="156"/>
      <c r="I20" s="156"/>
      <c r="J20" s="157"/>
      <c r="K20" s="78">
        <v>18</v>
      </c>
      <c r="L20" s="149">
        <v>18</v>
      </c>
      <c r="M20" s="150"/>
      <c r="N20" s="151"/>
      <c r="O20" s="146">
        <v>1331.1</v>
      </c>
      <c r="P20" s="147"/>
      <c r="Q20" s="148"/>
      <c r="R20" s="143">
        <v>232.26</v>
      </c>
      <c r="S20" s="144"/>
      <c r="T20" s="144"/>
      <c r="U20" s="145"/>
      <c r="V20" s="146">
        <v>1563.36</v>
      </c>
      <c r="W20" s="147"/>
      <c r="X20" s="148"/>
      <c r="Y20" s="149">
        <v>16</v>
      </c>
      <c r="Z20" s="150"/>
      <c r="AA20" s="151"/>
      <c r="AB20" s="146">
        <v>14463.73</v>
      </c>
      <c r="AC20" s="147"/>
      <c r="AD20" s="148"/>
      <c r="AE20" s="146">
        <v>1314.56</v>
      </c>
      <c r="AF20" s="147"/>
      <c r="AG20" s="147">
        <v>15778.28</v>
      </c>
      <c r="AH20" s="148"/>
    </row>
    <row r="21" spans="1:34" ht="16.8" x14ac:dyDescent="0.25">
      <c r="A21" s="152" t="s">
        <v>310</v>
      </c>
      <c r="B21" s="153"/>
      <c r="C21" s="153"/>
      <c r="D21" s="154"/>
      <c r="E21" s="155" t="s">
        <v>311</v>
      </c>
      <c r="F21" s="156"/>
      <c r="G21" s="156"/>
      <c r="H21" s="156"/>
      <c r="I21" s="156"/>
      <c r="J21" s="157"/>
      <c r="K21" s="78">
        <v>4</v>
      </c>
      <c r="L21" s="149">
        <v>4</v>
      </c>
      <c r="M21" s="150"/>
      <c r="N21" s="151"/>
      <c r="O21" s="146">
        <v>1538.13</v>
      </c>
      <c r="P21" s="147"/>
      <c r="Q21" s="148"/>
      <c r="R21" s="143">
        <v>360.06</v>
      </c>
      <c r="S21" s="144"/>
      <c r="T21" s="144"/>
      <c r="U21" s="145"/>
      <c r="V21" s="146">
        <v>1898.19</v>
      </c>
      <c r="W21" s="147"/>
      <c r="X21" s="148"/>
      <c r="Y21" s="149">
        <v>4</v>
      </c>
      <c r="Z21" s="150"/>
      <c r="AA21" s="151"/>
      <c r="AB21" s="146">
        <v>17262.66</v>
      </c>
      <c r="AC21" s="147"/>
      <c r="AD21" s="148"/>
      <c r="AE21" s="146">
        <v>3360.41</v>
      </c>
      <c r="AF21" s="147"/>
      <c r="AG21" s="147">
        <v>20623.07</v>
      </c>
      <c r="AH21" s="148"/>
    </row>
    <row r="22" spans="1:34" ht="16.8" x14ac:dyDescent="0.25">
      <c r="A22" s="135"/>
      <c r="B22" s="136"/>
      <c r="C22" s="136"/>
      <c r="D22" s="137"/>
      <c r="E22" s="80"/>
      <c r="F22" s="81"/>
      <c r="G22" s="138" t="s">
        <v>312</v>
      </c>
      <c r="H22" s="138"/>
      <c r="I22" s="138"/>
      <c r="J22" s="139"/>
      <c r="K22" s="86">
        <v>902</v>
      </c>
      <c r="L22" s="129">
        <v>880</v>
      </c>
      <c r="M22" s="130"/>
      <c r="N22" s="131"/>
      <c r="O22" s="140">
        <v>466.72</v>
      </c>
      <c r="P22" s="141"/>
      <c r="Q22" s="142"/>
      <c r="R22" s="140">
        <v>250.47</v>
      </c>
      <c r="S22" s="141"/>
      <c r="T22" s="141"/>
      <c r="U22" s="142"/>
      <c r="V22" s="140">
        <v>717.19</v>
      </c>
      <c r="W22" s="141"/>
      <c r="X22" s="142"/>
      <c r="Y22" s="129">
        <v>834</v>
      </c>
      <c r="Z22" s="130"/>
      <c r="AA22" s="131"/>
      <c r="AB22" s="132">
        <v>30265.94</v>
      </c>
      <c r="AC22" s="133"/>
      <c r="AD22" s="134"/>
      <c r="AE22" s="132">
        <v>23009.7</v>
      </c>
      <c r="AF22" s="133"/>
      <c r="AG22" s="133">
        <v>53275.63</v>
      </c>
      <c r="AH22" s="134"/>
    </row>
  </sheetData>
  <mergeCells count="218">
    <mergeCell ref="A4:D4"/>
    <mergeCell ref="E4:J4"/>
    <mergeCell ref="L4:N4"/>
    <mergeCell ref="O4:P4"/>
    <mergeCell ref="R4:S4"/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T4:U4"/>
    <mergeCell ref="V4:X4"/>
    <mergeCell ref="Y4:AA4"/>
    <mergeCell ref="AB4:AD4"/>
    <mergeCell ref="AE4:AF4"/>
    <mergeCell ref="AG4:AH4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A6:D6"/>
    <mergeCell ref="E6:J6"/>
    <mergeCell ref="L6:N6"/>
    <mergeCell ref="O6:Q6"/>
    <mergeCell ref="R6:U6"/>
    <mergeCell ref="V6:X6"/>
    <mergeCell ref="A5:D5"/>
    <mergeCell ref="E5:J5"/>
    <mergeCell ref="L5:N5"/>
    <mergeCell ref="O5:Q5"/>
    <mergeCell ref="R5:U5"/>
    <mergeCell ref="V5:X5"/>
    <mergeCell ref="Y6:AA6"/>
    <mergeCell ref="AB6:AD6"/>
    <mergeCell ref="AE6:AF6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8:D8"/>
    <mergeCell ref="E8:J8"/>
    <mergeCell ref="L8:N8"/>
    <mergeCell ref="O8:Q8"/>
    <mergeCell ref="R8:U8"/>
    <mergeCell ref="V8:X8"/>
    <mergeCell ref="Y8:AA8"/>
    <mergeCell ref="AB8:AD8"/>
    <mergeCell ref="AE8:AF8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A21:D21"/>
    <mergeCell ref="E21:F21"/>
    <mergeCell ref="G21:J21"/>
    <mergeCell ref="L21:N21"/>
    <mergeCell ref="O21:Q21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  <mergeCell ref="A22:D22"/>
    <mergeCell ref="G22:J22"/>
    <mergeCell ref="L22:N22"/>
    <mergeCell ref="O22:Q22"/>
    <mergeCell ref="R22:U22"/>
    <mergeCell ref="V22:X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รายประเทศ</vt:lpstr>
      <vt:lpstr>สรุปUnit Cost จังหวัด</vt:lpstr>
      <vt:lpstr>รายจังหวัดไตรมาส 1-67</vt:lpstr>
      <vt:lpstr>สรุปUnit Cost และ HGR</vt:lpstr>
      <vt:lpstr>ค่ากลางกลุ่ม UnitCost,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2024-01-31T03:46:47Z</dcterms:modified>
</cp:coreProperties>
</file>