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 Unit cost\เดือน พฤศจิกายน 66\"/>
    </mc:Choice>
  </mc:AlternateContent>
  <xr:revisionPtr revIDLastSave="0" documentId="13_ncr:1_{0E80D176-9C0D-4265-A8C9-5656F076E387}" xr6:coauthVersionLast="47" xr6:coauthVersionMax="47" xr10:uidLastSave="{00000000-0000-0000-0000-000000000000}"/>
  <bookViews>
    <workbookView xWindow="-108" yWindow="-108" windowWidth="23256" windowHeight="12456" tabRatio="912" activeTab="2" xr2:uid="{00000000-000D-0000-FFFF-FFFF00000000}"/>
  </bookViews>
  <sheets>
    <sheet name="รายประเทศ" sheetId="118" r:id="rId1"/>
    <sheet name="สรุปUnit Cost จังหวัด" sheetId="65" r:id="rId2"/>
    <sheet name="รายจังหวัดเดือนพฤศจิกายน" sheetId="119" r:id="rId3"/>
    <sheet name="สรุปUnit Cost และ HGR" sheetId="61" r:id="rId4"/>
    <sheet name="ค่ากลางกลุ่ม UnitCost, HGR" sheetId="63" r:id="rId5"/>
  </sheets>
  <externalReferences>
    <externalReference r:id="rId6"/>
    <externalReference r:id="rId7"/>
    <externalReference r:id="rId8"/>
  </externalReferences>
  <definedNames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91029"/>
</workbook>
</file>

<file path=xl/calcChain.xml><?xml version="1.0" encoding="utf-8"?>
<calcChain xmlns="http://schemas.openxmlformats.org/spreadsheetml/2006/main">
  <c r="Q72" i="61" l="1"/>
  <c r="Q73" i="61"/>
  <c r="Q74" i="61"/>
  <c r="Q75" i="61"/>
  <c r="Q76" i="61"/>
  <c r="Q77" i="61"/>
  <c r="Q78" i="61"/>
  <c r="Q79" i="61"/>
  <c r="Q80" i="61"/>
  <c r="Q81" i="61"/>
  <c r="Q82" i="61"/>
  <c r="Q83" i="61"/>
  <c r="Q84" i="61"/>
  <c r="Q85" i="61"/>
  <c r="Q86" i="61"/>
  <c r="Q87" i="61"/>
  <c r="Q88" i="61"/>
  <c r="Q89" i="61"/>
  <c r="Q90" i="61"/>
  <c r="Q91" i="61"/>
  <c r="Q92" i="61"/>
  <c r="P72" i="61"/>
  <c r="P73" i="61"/>
  <c r="P74" i="61"/>
  <c r="P75" i="61"/>
  <c r="P76" i="61"/>
  <c r="P77" i="61"/>
  <c r="P78" i="61"/>
  <c r="P79" i="61"/>
  <c r="P80" i="61"/>
  <c r="P81" i="61"/>
  <c r="P82" i="61"/>
  <c r="P83" i="61"/>
  <c r="P84" i="61"/>
  <c r="P85" i="61"/>
  <c r="P86" i="61"/>
  <c r="P87" i="61"/>
  <c r="P88" i="61"/>
  <c r="P89" i="61"/>
  <c r="P90" i="61"/>
  <c r="P91" i="61"/>
  <c r="P92" i="61"/>
  <c r="O72" i="61"/>
  <c r="O73" i="61"/>
  <c r="O74" i="61"/>
  <c r="O75" i="61"/>
  <c r="O76" i="61"/>
  <c r="O77" i="61"/>
  <c r="O78" i="61"/>
  <c r="O79" i="61"/>
  <c r="O80" i="61"/>
  <c r="O81" i="61"/>
  <c r="O82" i="61"/>
  <c r="O83" i="61"/>
  <c r="O84" i="61"/>
  <c r="O85" i="61"/>
  <c r="O86" i="61"/>
  <c r="O87" i="61"/>
  <c r="O88" i="61"/>
  <c r="O89" i="61"/>
  <c r="O90" i="61"/>
  <c r="O91" i="61"/>
  <c r="O92" i="61"/>
  <c r="M72" i="61"/>
  <c r="M73" i="61"/>
  <c r="M74" i="61"/>
  <c r="M75" i="61"/>
  <c r="M76" i="61"/>
  <c r="M77" i="61"/>
  <c r="M78" i="61"/>
  <c r="M79" i="61"/>
  <c r="M80" i="61"/>
  <c r="M81" i="61"/>
  <c r="M82" i="61"/>
  <c r="M83" i="61"/>
  <c r="M84" i="61"/>
  <c r="M85" i="61"/>
  <c r="M86" i="61"/>
  <c r="M87" i="61"/>
  <c r="M88" i="61"/>
  <c r="M89" i="61"/>
  <c r="M90" i="61"/>
  <c r="M91" i="61"/>
  <c r="M92" i="61"/>
  <c r="L72" i="61"/>
  <c r="L73" i="61"/>
  <c r="L74" i="61"/>
  <c r="L75" i="61"/>
  <c r="L76" i="61"/>
  <c r="L77" i="61"/>
  <c r="L78" i="61"/>
  <c r="L79" i="61"/>
  <c r="L80" i="61"/>
  <c r="L81" i="61"/>
  <c r="L82" i="61"/>
  <c r="L83" i="61"/>
  <c r="L84" i="61"/>
  <c r="L85" i="61"/>
  <c r="L86" i="61"/>
  <c r="L87" i="61"/>
  <c r="L88" i="61"/>
  <c r="L89" i="61"/>
  <c r="L90" i="61"/>
  <c r="L91" i="61"/>
  <c r="L92" i="61"/>
  <c r="K72" i="61"/>
  <c r="K73" i="61"/>
  <c r="K74" i="61"/>
  <c r="K75" i="61"/>
  <c r="K76" i="61"/>
  <c r="K77" i="61"/>
  <c r="K78" i="61"/>
  <c r="K79" i="61"/>
  <c r="K80" i="61"/>
  <c r="K81" i="61"/>
  <c r="K82" i="61"/>
  <c r="K83" i="61"/>
  <c r="K84" i="61"/>
  <c r="K85" i="61"/>
  <c r="K86" i="61"/>
  <c r="K87" i="61"/>
  <c r="K88" i="61"/>
  <c r="K89" i="61"/>
  <c r="K90" i="61"/>
  <c r="K91" i="61"/>
  <c r="K92" i="61"/>
  <c r="Q66" i="61"/>
  <c r="Q67" i="61"/>
  <c r="Q68" i="61"/>
  <c r="Q69" i="61"/>
  <c r="Q70" i="61"/>
  <c r="Q71" i="61"/>
  <c r="P66" i="61"/>
  <c r="P67" i="61"/>
  <c r="P68" i="61"/>
  <c r="P69" i="61"/>
  <c r="P70" i="61"/>
  <c r="P71" i="61"/>
  <c r="O66" i="61"/>
  <c r="O67" i="61"/>
  <c r="O68" i="61"/>
  <c r="O69" i="61"/>
  <c r="O70" i="61"/>
  <c r="O71" i="61"/>
  <c r="M66" i="61"/>
  <c r="M67" i="61"/>
  <c r="M68" i="61"/>
  <c r="M69" i="61"/>
  <c r="M70" i="61"/>
  <c r="M71" i="61"/>
  <c r="L66" i="61"/>
  <c r="L67" i="61"/>
  <c r="L68" i="61"/>
  <c r="L69" i="61"/>
  <c r="L70" i="61"/>
  <c r="L71" i="61"/>
  <c r="K66" i="61"/>
  <c r="K67" i="61"/>
  <c r="K68" i="61"/>
  <c r="K69" i="61"/>
  <c r="K70" i="61"/>
  <c r="K71" i="61"/>
  <c r="Q57" i="61"/>
  <c r="Q58" i="61"/>
  <c r="Q59" i="61"/>
  <c r="Q60" i="61"/>
  <c r="Q61" i="61"/>
  <c r="Q62" i="61"/>
  <c r="Q63" i="61"/>
  <c r="Q64" i="61"/>
  <c r="Q65" i="61"/>
  <c r="P57" i="61"/>
  <c r="P58" i="61"/>
  <c r="P59" i="61"/>
  <c r="P60" i="61"/>
  <c r="P61" i="61"/>
  <c r="P62" i="61"/>
  <c r="P63" i="61"/>
  <c r="P64" i="61"/>
  <c r="P65" i="61"/>
  <c r="O57" i="61"/>
  <c r="O58" i="61"/>
  <c r="O59" i="61"/>
  <c r="O60" i="61"/>
  <c r="O61" i="61"/>
  <c r="O62" i="61"/>
  <c r="O63" i="61"/>
  <c r="O64" i="61"/>
  <c r="O65" i="61"/>
  <c r="M57" i="61"/>
  <c r="M58" i="61"/>
  <c r="M59" i="61"/>
  <c r="M60" i="61"/>
  <c r="M61" i="61"/>
  <c r="M62" i="61"/>
  <c r="M63" i="61"/>
  <c r="M64" i="61"/>
  <c r="M65" i="61"/>
  <c r="L57" i="61"/>
  <c r="L58" i="61"/>
  <c r="L59" i="61"/>
  <c r="L60" i="61"/>
  <c r="L61" i="61"/>
  <c r="L62" i="61"/>
  <c r="L63" i="61"/>
  <c r="L64" i="61"/>
  <c r="L65" i="61"/>
  <c r="K57" i="61"/>
  <c r="K58" i="61"/>
  <c r="K59" i="61"/>
  <c r="K60" i="61"/>
  <c r="K61" i="61"/>
  <c r="K62" i="61"/>
  <c r="K63" i="61"/>
  <c r="K64" i="61"/>
  <c r="K65" i="61"/>
  <c r="Q39" i="61"/>
  <c r="Q40" i="61"/>
  <c r="Q41" i="61"/>
  <c r="Q42" i="61"/>
  <c r="Q43" i="61"/>
  <c r="Q44" i="61"/>
  <c r="Q45" i="61"/>
  <c r="Q46" i="61"/>
  <c r="Q47" i="61"/>
  <c r="Q48" i="61"/>
  <c r="Q49" i="61"/>
  <c r="Q50" i="61"/>
  <c r="Q51" i="61"/>
  <c r="Q52" i="61"/>
  <c r="Q53" i="61"/>
  <c r="Q54" i="61"/>
  <c r="Q55" i="61"/>
  <c r="Q56" i="61"/>
  <c r="P39" i="61"/>
  <c r="P40" i="61"/>
  <c r="P41" i="61"/>
  <c r="P42" i="61"/>
  <c r="P43" i="61"/>
  <c r="P44" i="61"/>
  <c r="P45" i="61"/>
  <c r="P46" i="61"/>
  <c r="P47" i="61"/>
  <c r="P48" i="61"/>
  <c r="P49" i="61"/>
  <c r="P50" i="61"/>
  <c r="P51" i="61"/>
  <c r="P52" i="61"/>
  <c r="P53" i="61"/>
  <c r="P54" i="61"/>
  <c r="P55" i="61"/>
  <c r="P56" i="61"/>
  <c r="O39" i="61"/>
  <c r="O40" i="61"/>
  <c r="O41" i="61"/>
  <c r="O42" i="61"/>
  <c r="O43" i="61"/>
  <c r="O44" i="61"/>
  <c r="O45" i="61"/>
  <c r="O46" i="61"/>
  <c r="O47" i="61"/>
  <c r="O48" i="61"/>
  <c r="O49" i="61"/>
  <c r="O50" i="61"/>
  <c r="O51" i="61"/>
  <c r="O52" i="61"/>
  <c r="O53" i="61"/>
  <c r="O54" i="61"/>
  <c r="O55" i="61"/>
  <c r="O56" i="61"/>
  <c r="M39" i="61"/>
  <c r="M40" i="61"/>
  <c r="M41" i="61"/>
  <c r="M42" i="61"/>
  <c r="M43" i="61"/>
  <c r="M44" i="61"/>
  <c r="M45" i="61"/>
  <c r="M46" i="61"/>
  <c r="M47" i="61"/>
  <c r="M48" i="61"/>
  <c r="M49" i="61"/>
  <c r="M50" i="61"/>
  <c r="M51" i="61"/>
  <c r="M52" i="61"/>
  <c r="M53" i="61"/>
  <c r="M54" i="61"/>
  <c r="M55" i="61"/>
  <c r="M56" i="61"/>
  <c r="L39" i="61"/>
  <c r="L40" i="61"/>
  <c r="L41" i="61"/>
  <c r="L42" i="61"/>
  <c r="L43" i="61"/>
  <c r="L44" i="61"/>
  <c r="L45" i="61"/>
  <c r="L46" i="61"/>
  <c r="L47" i="61"/>
  <c r="L48" i="61"/>
  <c r="L49" i="61"/>
  <c r="L50" i="61"/>
  <c r="L51" i="61"/>
  <c r="L52" i="61"/>
  <c r="L53" i="61"/>
  <c r="L54" i="61"/>
  <c r="L55" i="61"/>
  <c r="L56" i="61"/>
  <c r="K39" i="61"/>
  <c r="K40" i="61"/>
  <c r="K41" i="61"/>
  <c r="K42" i="61"/>
  <c r="K43" i="61"/>
  <c r="K44" i="61"/>
  <c r="K45" i="61"/>
  <c r="K46" i="61"/>
  <c r="K47" i="61"/>
  <c r="K48" i="61"/>
  <c r="K49" i="61"/>
  <c r="K50" i="61"/>
  <c r="K51" i="61"/>
  <c r="K52" i="61"/>
  <c r="K53" i="61"/>
  <c r="K54" i="61"/>
  <c r="K55" i="61"/>
  <c r="K56" i="61"/>
  <c r="Q17" i="61"/>
  <c r="Q18" i="61"/>
  <c r="Q19" i="61"/>
  <c r="Q20" i="61"/>
  <c r="Q21" i="61"/>
  <c r="Q22" i="61"/>
  <c r="Q23" i="61"/>
  <c r="Q24" i="61"/>
  <c r="P17" i="61"/>
  <c r="P18" i="61"/>
  <c r="P19" i="61"/>
  <c r="P20" i="61"/>
  <c r="P21" i="61"/>
  <c r="P22" i="61"/>
  <c r="P23" i="61"/>
  <c r="P24" i="61"/>
  <c r="O17" i="61"/>
  <c r="O18" i="61"/>
  <c r="O19" i="61"/>
  <c r="O20" i="61"/>
  <c r="O21" i="61"/>
  <c r="O22" i="61"/>
  <c r="O23" i="61"/>
  <c r="O24" i="61"/>
  <c r="M17" i="61"/>
  <c r="M18" i="61"/>
  <c r="M19" i="61"/>
  <c r="M20" i="61"/>
  <c r="M21" i="61"/>
  <c r="M22" i="61"/>
  <c r="M23" i="61"/>
  <c r="M24" i="61"/>
  <c r="L17" i="61"/>
  <c r="L18" i="61"/>
  <c r="L19" i="61"/>
  <c r="L20" i="61"/>
  <c r="L21" i="61"/>
  <c r="L22" i="61"/>
  <c r="L23" i="61"/>
  <c r="L24" i="61"/>
  <c r="K17" i="61"/>
  <c r="K18" i="61"/>
  <c r="K19" i="61"/>
  <c r="K20" i="61"/>
  <c r="K21" i="61"/>
  <c r="K22" i="61"/>
  <c r="K23" i="61"/>
  <c r="K24" i="61"/>
  <c r="Q25" i="61"/>
  <c r="Q26" i="61"/>
  <c r="Q27" i="61"/>
  <c r="Q28" i="61"/>
  <c r="Q29" i="61"/>
  <c r="Q30" i="61"/>
  <c r="Q31" i="61"/>
  <c r="Q32" i="61"/>
  <c r="Q33" i="61"/>
  <c r="Q34" i="61"/>
  <c r="Q35" i="61"/>
  <c r="Q36" i="61"/>
  <c r="Q37" i="61"/>
  <c r="Q38" i="61"/>
  <c r="P25" i="61"/>
  <c r="P26" i="61"/>
  <c r="P27" i="61"/>
  <c r="P28" i="61"/>
  <c r="P29" i="61"/>
  <c r="P30" i="61"/>
  <c r="P31" i="61"/>
  <c r="P32" i="61"/>
  <c r="P33" i="61"/>
  <c r="P34" i="61"/>
  <c r="P35" i="61"/>
  <c r="P36" i="61"/>
  <c r="P37" i="61"/>
  <c r="P38" i="61"/>
  <c r="O25" i="61"/>
  <c r="O26" i="61"/>
  <c r="O27" i="61"/>
  <c r="O28" i="61"/>
  <c r="O29" i="61"/>
  <c r="O30" i="61"/>
  <c r="O31" i="61"/>
  <c r="O32" i="61"/>
  <c r="O33" i="61"/>
  <c r="O34" i="61"/>
  <c r="O35" i="61"/>
  <c r="O36" i="61"/>
  <c r="O37" i="61"/>
  <c r="O38" i="61"/>
  <c r="M25" i="61"/>
  <c r="M26" i="61"/>
  <c r="M27" i="61"/>
  <c r="M28" i="61"/>
  <c r="M29" i="61"/>
  <c r="M30" i="61"/>
  <c r="M31" i="61"/>
  <c r="M32" i="61"/>
  <c r="M33" i="61"/>
  <c r="M34" i="61"/>
  <c r="M35" i="61"/>
  <c r="M36" i="61"/>
  <c r="M37" i="61"/>
  <c r="M38" i="61"/>
  <c r="L25" i="61"/>
  <c r="L26" i="61"/>
  <c r="L27" i="61"/>
  <c r="L28" i="61"/>
  <c r="L29" i="61"/>
  <c r="L30" i="61"/>
  <c r="L31" i="61"/>
  <c r="L32" i="61"/>
  <c r="L33" i="61"/>
  <c r="L34" i="61"/>
  <c r="L35" i="61"/>
  <c r="L36" i="61"/>
  <c r="L37" i="61"/>
  <c r="L38" i="61"/>
  <c r="K25" i="61"/>
  <c r="K26" i="61"/>
  <c r="K27" i="61"/>
  <c r="K28" i="61"/>
  <c r="K29" i="61"/>
  <c r="K30" i="61"/>
  <c r="K31" i="61"/>
  <c r="K32" i="61"/>
  <c r="K33" i="61"/>
  <c r="K34" i="61"/>
  <c r="K35" i="61"/>
  <c r="K36" i="61"/>
  <c r="K37" i="61"/>
  <c r="K38" i="61"/>
  <c r="Q5" i="61"/>
  <c r="Q6" i="61"/>
  <c r="Q7" i="61"/>
  <c r="Q8" i="61"/>
  <c r="Q9" i="61"/>
  <c r="Q10" i="61"/>
  <c r="Q11" i="61"/>
  <c r="Q12" i="61"/>
  <c r="Q13" i="61"/>
  <c r="Q14" i="61"/>
  <c r="Q15" i="61"/>
  <c r="Q16" i="61"/>
  <c r="P5" i="61"/>
  <c r="P6" i="61"/>
  <c r="P7" i="61"/>
  <c r="P8" i="61"/>
  <c r="P9" i="61"/>
  <c r="P10" i="61"/>
  <c r="P11" i="61"/>
  <c r="P12" i="61"/>
  <c r="P13" i="61"/>
  <c r="P14" i="61"/>
  <c r="P15" i="61"/>
  <c r="P16" i="61"/>
  <c r="O5" i="61"/>
  <c r="O6" i="61"/>
  <c r="O7" i="61"/>
  <c r="O8" i="61"/>
  <c r="O9" i="61"/>
  <c r="O10" i="61"/>
  <c r="O11" i="61"/>
  <c r="O12" i="61"/>
  <c r="O13" i="61"/>
  <c r="O14" i="61"/>
  <c r="O15" i="61"/>
  <c r="O16" i="61"/>
  <c r="M5" i="61"/>
  <c r="M6" i="61"/>
  <c r="M7" i="61"/>
  <c r="M8" i="61"/>
  <c r="M9" i="61"/>
  <c r="M10" i="61"/>
  <c r="M11" i="61"/>
  <c r="M12" i="61"/>
  <c r="M13" i="61"/>
  <c r="M14" i="61"/>
  <c r="M15" i="61"/>
  <c r="M16" i="61"/>
  <c r="L5" i="61"/>
  <c r="L6" i="61"/>
  <c r="L7" i="61"/>
  <c r="L8" i="61"/>
  <c r="L9" i="61"/>
  <c r="L10" i="61"/>
  <c r="L11" i="61"/>
  <c r="L12" i="61"/>
  <c r="L13" i="61"/>
  <c r="L14" i="61"/>
  <c r="L15" i="61"/>
  <c r="L16" i="61"/>
  <c r="K5" i="61"/>
  <c r="K6" i="61"/>
  <c r="K7" i="61"/>
  <c r="K8" i="61"/>
  <c r="K9" i="61"/>
  <c r="K10" i="61"/>
  <c r="K11" i="61"/>
  <c r="K12" i="61"/>
  <c r="K13" i="61"/>
  <c r="K14" i="61"/>
  <c r="K15" i="61"/>
  <c r="K16" i="61"/>
  <c r="R72" i="61"/>
  <c r="R73" i="61"/>
  <c r="R74" i="61"/>
  <c r="R75" i="61"/>
  <c r="R76" i="61"/>
  <c r="R77" i="61"/>
  <c r="R78" i="61"/>
  <c r="R79" i="61"/>
  <c r="R80" i="61"/>
  <c r="R81" i="61"/>
  <c r="R82" i="61"/>
  <c r="R83" i="61"/>
  <c r="R84" i="61"/>
  <c r="R85" i="61"/>
  <c r="R86" i="61"/>
  <c r="R87" i="61"/>
  <c r="R88" i="61"/>
  <c r="R89" i="61"/>
  <c r="R90" i="61"/>
  <c r="R91" i="61"/>
  <c r="R92" i="61"/>
  <c r="N72" i="61"/>
  <c r="N73" i="61"/>
  <c r="N74" i="61"/>
  <c r="N75" i="61"/>
  <c r="N76" i="61"/>
  <c r="N77" i="61"/>
  <c r="N78" i="61"/>
  <c r="N79" i="61"/>
  <c r="N80" i="61"/>
  <c r="N81" i="61"/>
  <c r="N82" i="61"/>
  <c r="N83" i="61"/>
  <c r="N84" i="61"/>
  <c r="N85" i="61"/>
  <c r="N86" i="61"/>
  <c r="N87" i="61"/>
  <c r="N88" i="61"/>
  <c r="N89" i="61"/>
  <c r="N90" i="61"/>
  <c r="N91" i="61"/>
  <c r="N92" i="61"/>
  <c r="R66" i="61"/>
  <c r="R67" i="61"/>
  <c r="R68" i="61"/>
  <c r="R69" i="61"/>
  <c r="R70" i="61"/>
  <c r="R71" i="61"/>
  <c r="N66" i="61"/>
  <c r="N67" i="61"/>
  <c r="N68" i="61"/>
  <c r="N69" i="61"/>
  <c r="N70" i="61"/>
  <c r="N71" i="61"/>
  <c r="R57" i="61"/>
  <c r="R58" i="61"/>
  <c r="R59" i="61"/>
  <c r="R60" i="61"/>
  <c r="R61" i="61"/>
  <c r="R62" i="61"/>
  <c r="R63" i="61"/>
  <c r="R64" i="61"/>
  <c r="R65" i="61"/>
  <c r="N57" i="61"/>
  <c r="N58" i="61"/>
  <c r="N59" i="61"/>
  <c r="N60" i="61"/>
  <c r="N61" i="61"/>
  <c r="N62" i="61"/>
  <c r="N63" i="61"/>
  <c r="N64" i="61"/>
  <c r="N65" i="61"/>
  <c r="R39" i="61"/>
  <c r="R40" i="61"/>
  <c r="R41" i="61"/>
  <c r="R42" i="61"/>
  <c r="R43" i="61"/>
  <c r="R44" i="61"/>
  <c r="R45" i="61"/>
  <c r="R46" i="61"/>
  <c r="R47" i="61"/>
  <c r="R48" i="61"/>
  <c r="R49" i="61"/>
  <c r="R50" i="61"/>
  <c r="R51" i="61"/>
  <c r="R52" i="61"/>
  <c r="R53" i="61"/>
  <c r="R54" i="61"/>
  <c r="R55" i="61"/>
  <c r="R56" i="61"/>
  <c r="N39" i="61"/>
  <c r="N40" i="61"/>
  <c r="N41" i="61"/>
  <c r="N42" i="61"/>
  <c r="N43" i="61"/>
  <c r="N44" i="61"/>
  <c r="N45" i="61"/>
  <c r="N46" i="61"/>
  <c r="N47" i="61"/>
  <c r="N48" i="61"/>
  <c r="N49" i="61"/>
  <c r="N50" i="61"/>
  <c r="N51" i="61"/>
  <c r="N52" i="61"/>
  <c r="N53" i="61"/>
  <c r="N54" i="61"/>
  <c r="N55" i="61"/>
  <c r="N56" i="61"/>
  <c r="R25" i="61"/>
  <c r="R26" i="61"/>
  <c r="R27" i="61"/>
  <c r="R28" i="61"/>
  <c r="R29" i="61"/>
  <c r="R30" i="61"/>
  <c r="R31" i="61"/>
  <c r="R32" i="61"/>
  <c r="R33" i="61"/>
  <c r="R34" i="61"/>
  <c r="R35" i="61"/>
  <c r="R36" i="61"/>
  <c r="R37" i="61"/>
  <c r="R38" i="61"/>
  <c r="N25" i="61"/>
  <c r="N26" i="61"/>
  <c r="N27" i="61"/>
  <c r="N28" i="61"/>
  <c r="N29" i="61"/>
  <c r="N30" i="61"/>
  <c r="N31" i="61"/>
  <c r="N32" i="61"/>
  <c r="N33" i="61"/>
  <c r="N34" i="61"/>
  <c r="N35" i="61"/>
  <c r="N36" i="61"/>
  <c r="N37" i="61"/>
  <c r="N38" i="61"/>
  <c r="R17" i="61"/>
  <c r="R18" i="61"/>
  <c r="R19" i="61"/>
  <c r="R20" i="61"/>
  <c r="R21" i="61"/>
  <c r="R22" i="61"/>
  <c r="R23" i="61"/>
  <c r="R24" i="61"/>
  <c r="N17" i="61"/>
  <c r="N18" i="61"/>
  <c r="N19" i="61"/>
  <c r="N20" i="61"/>
  <c r="N21" i="61"/>
  <c r="N22" i="61"/>
  <c r="N23" i="61"/>
  <c r="N24" i="61"/>
  <c r="R5" i="61"/>
  <c r="R6" i="61"/>
  <c r="R7" i="61"/>
  <c r="R8" i="61"/>
  <c r="R9" i="61"/>
  <c r="R10" i="61"/>
  <c r="R11" i="61"/>
  <c r="R12" i="61"/>
  <c r="R13" i="61"/>
  <c r="R14" i="61"/>
  <c r="R15" i="61"/>
  <c r="R16" i="61"/>
  <c r="N5" i="61"/>
  <c r="N6" i="61"/>
  <c r="N7" i="61"/>
  <c r="N8" i="61"/>
  <c r="N9" i="61"/>
  <c r="N10" i="61"/>
  <c r="N11" i="61"/>
  <c r="N12" i="61"/>
  <c r="N13" i="61"/>
  <c r="N14" i="61"/>
  <c r="N15" i="61"/>
  <c r="N16" i="61"/>
  <c r="A5" i="63"/>
  <c r="B5" i="63"/>
  <c r="C5" i="63"/>
  <c r="D5" i="63"/>
  <c r="E5" i="63"/>
  <c r="F5" i="63"/>
  <c r="G5" i="63"/>
  <c r="H5" i="63"/>
  <c r="I5" i="63"/>
  <c r="J5" i="63"/>
  <c r="K5" i="63"/>
  <c r="A6" i="63"/>
  <c r="B6" i="63"/>
  <c r="C6" i="63"/>
  <c r="D6" i="63"/>
  <c r="E6" i="63"/>
  <c r="F6" i="63"/>
  <c r="G6" i="63"/>
  <c r="H6" i="63"/>
  <c r="I6" i="63"/>
  <c r="J6" i="63"/>
  <c r="K6" i="63"/>
  <c r="A7" i="63"/>
  <c r="B7" i="63"/>
  <c r="C7" i="63"/>
  <c r="D7" i="63"/>
  <c r="E7" i="63"/>
  <c r="F7" i="63"/>
  <c r="G7" i="63"/>
  <c r="H7" i="63"/>
  <c r="I7" i="63"/>
  <c r="J7" i="63"/>
  <c r="K7" i="63"/>
  <c r="A8" i="63"/>
  <c r="B8" i="63"/>
  <c r="C8" i="63"/>
  <c r="D8" i="63"/>
  <c r="E8" i="63"/>
  <c r="F8" i="63"/>
  <c r="G8" i="63"/>
  <c r="H8" i="63"/>
  <c r="I8" i="63"/>
  <c r="J8" i="63"/>
  <c r="K8" i="63"/>
  <c r="A9" i="63"/>
  <c r="B9" i="63"/>
  <c r="C9" i="63"/>
  <c r="D9" i="63"/>
  <c r="E9" i="63"/>
  <c r="F9" i="63"/>
  <c r="G9" i="63"/>
  <c r="H9" i="63"/>
  <c r="I9" i="63"/>
  <c r="J9" i="63"/>
  <c r="K9" i="63"/>
  <c r="A10" i="63"/>
  <c r="B10" i="63"/>
  <c r="C10" i="63"/>
  <c r="D10" i="63"/>
  <c r="E10" i="63"/>
  <c r="F10" i="63"/>
  <c r="G10" i="63"/>
  <c r="H10" i="63"/>
  <c r="I10" i="63"/>
  <c r="J10" i="63"/>
  <c r="K10" i="63"/>
  <c r="A11" i="63"/>
  <c r="B11" i="63"/>
  <c r="C11" i="63"/>
  <c r="D11" i="63"/>
  <c r="E11" i="63"/>
  <c r="F11" i="63"/>
  <c r="G11" i="63"/>
  <c r="H11" i="63"/>
  <c r="I11" i="63"/>
  <c r="J11" i="63"/>
  <c r="K11" i="63"/>
  <c r="A12" i="63"/>
  <c r="B12" i="63"/>
  <c r="C12" i="63"/>
  <c r="D12" i="63"/>
  <c r="E12" i="63"/>
  <c r="F12" i="63"/>
  <c r="G12" i="63"/>
  <c r="H12" i="63"/>
  <c r="I12" i="63"/>
  <c r="J12" i="63"/>
  <c r="K12" i="63"/>
  <c r="A13" i="63"/>
  <c r="B13" i="63"/>
  <c r="C13" i="63"/>
  <c r="D13" i="63"/>
  <c r="E13" i="63"/>
  <c r="F13" i="63"/>
  <c r="G13" i="63"/>
  <c r="H13" i="63"/>
  <c r="I13" i="63"/>
  <c r="J13" i="63"/>
  <c r="K13" i="63"/>
  <c r="A14" i="63"/>
  <c r="B14" i="63"/>
  <c r="C14" i="63"/>
  <c r="D14" i="63"/>
  <c r="E14" i="63"/>
  <c r="F14" i="63"/>
  <c r="G14" i="63"/>
  <c r="H14" i="63"/>
  <c r="I14" i="63"/>
  <c r="J14" i="63"/>
  <c r="K14" i="63"/>
  <c r="A15" i="63"/>
  <c r="B15" i="63"/>
  <c r="C15" i="63"/>
  <c r="D15" i="63"/>
  <c r="E15" i="63"/>
  <c r="F15" i="63"/>
  <c r="G15" i="63"/>
  <c r="H15" i="63"/>
  <c r="I15" i="63"/>
  <c r="J15" i="63"/>
  <c r="K15" i="63"/>
  <c r="A16" i="63"/>
  <c r="B16" i="63"/>
  <c r="C16" i="63"/>
  <c r="D16" i="63"/>
  <c r="E16" i="63"/>
  <c r="F16" i="63"/>
  <c r="G16" i="63"/>
  <c r="H16" i="63"/>
  <c r="I16" i="63"/>
  <c r="J16" i="63"/>
  <c r="K16" i="63"/>
  <c r="A17" i="63"/>
  <c r="B17" i="63"/>
  <c r="C17" i="63"/>
  <c r="D17" i="63"/>
  <c r="E17" i="63"/>
  <c r="F17" i="63"/>
  <c r="G17" i="63"/>
  <c r="H17" i="63"/>
  <c r="I17" i="63"/>
  <c r="J17" i="63"/>
  <c r="K17" i="63"/>
  <c r="A18" i="63"/>
  <c r="B18" i="63"/>
  <c r="C18" i="63"/>
  <c r="D18" i="63"/>
  <c r="E18" i="63"/>
  <c r="F18" i="63"/>
  <c r="G18" i="63"/>
  <c r="H18" i="63"/>
  <c r="I18" i="63"/>
  <c r="J18" i="63"/>
  <c r="K18" i="63"/>
  <c r="A19" i="63"/>
  <c r="B19" i="63"/>
  <c r="C19" i="63"/>
  <c r="D19" i="63"/>
  <c r="E19" i="63"/>
  <c r="F19" i="63"/>
  <c r="G19" i="63"/>
  <c r="H19" i="63"/>
  <c r="I19" i="63"/>
  <c r="J19" i="63"/>
  <c r="K19" i="63"/>
  <c r="A20" i="63"/>
  <c r="B20" i="63"/>
  <c r="C20" i="63"/>
  <c r="D20" i="63"/>
  <c r="E20" i="63"/>
  <c r="F20" i="63"/>
  <c r="G20" i="63"/>
  <c r="H20" i="63"/>
  <c r="I20" i="63"/>
  <c r="J20" i="63"/>
  <c r="K20" i="63"/>
  <c r="A21" i="63"/>
  <c r="B21" i="63"/>
  <c r="C21" i="63"/>
  <c r="D21" i="63"/>
  <c r="E21" i="63"/>
  <c r="F21" i="63"/>
  <c r="G21" i="63"/>
  <c r="H21" i="63"/>
  <c r="I21" i="63"/>
  <c r="J21" i="63"/>
  <c r="K21" i="63"/>
  <c r="C22" i="63"/>
  <c r="D22" i="63"/>
  <c r="E22" i="63"/>
  <c r="F22" i="63"/>
  <c r="G22" i="63"/>
  <c r="H22" i="63"/>
  <c r="I22" i="63"/>
  <c r="J22" i="63"/>
  <c r="K22" i="63"/>
  <c r="I15" i="119"/>
  <c r="C15" i="119"/>
  <c r="F14" i="118" l="1"/>
  <c r="H14" i="118" s="1"/>
  <c r="G14" i="118" s="1"/>
  <c r="F15" i="118"/>
  <c r="H15" i="118" s="1"/>
  <c r="G15" i="118" s="1"/>
  <c r="F16" i="118"/>
  <c r="H16" i="118" s="1"/>
  <c r="G16" i="118" s="1"/>
  <c r="F17" i="118"/>
  <c r="H17" i="118" s="1"/>
  <c r="G17" i="118" s="1"/>
  <c r="F18" i="118"/>
  <c r="H18" i="118" s="1"/>
  <c r="G18" i="118" s="1"/>
  <c r="F19" i="118"/>
  <c r="H19" i="118" s="1"/>
  <c r="F9" i="118"/>
  <c r="H9" i="118" s="1"/>
  <c r="F10" i="118"/>
  <c r="H10" i="118" s="1"/>
  <c r="F11" i="118"/>
  <c r="H11" i="118" s="1"/>
  <c r="F12" i="118"/>
  <c r="H12" i="118" s="1"/>
  <c r="F13" i="118"/>
  <c r="H13" i="118" s="1"/>
  <c r="D20" i="118"/>
  <c r="C20" i="118"/>
  <c r="E9" i="118"/>
  <c r="E10" i="118"/>
  <c r="E11" i="118"/>
  <c r="E12" i="118"/>
  <c r="E13" i="118"/>
  <c r="E14" i="118"/>
  <c r="E15" i="118"/>
  <c r="E16" i="118"/>
  <c r="E17" i="118"/>
  <c r="E18" i="118"/>
  <c r="E19" i="118"/>
  <c r="F8" i="118"/>
  <c r="E8" i="118"/>
  <c r="I20" i="118"/>
  <c r="F20" i="118" l="1"/>
  <c r="H20" i="118" s="1"/>
  <c r="E20" i="118"/>
  <c r="G11" i="118"/>
  <c r="G9" i="118"/>
  <c r="G12" i="118"/>
  <c r="G13" i="118"/>
  <c r="G19" i="118" l="1"/>
  <c r="G10" i="118"/>
  <c r="H8" i="118"/>
  <c r="G8" i="118" l="1"/>
  <c r="G20" i="118" l="1"/>
  <c r="C15" i="65" l="1"/>
  <c r="I15" i="65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D14" i="119" s="1"/>
  <c r="F14" i="119" s="1"/>
  <c r="S101" i="61"/>
  <c r="T101" i="61"/>
  <c r="D14" i="65"/>
  <c r="H14" i="119" l="1"/>
  <c r="E14" i="119" s="1"/>
  <c r="F14" i="65"/>
  <c r="H14" i="65" s="1"/>
  <c r="G14" i="119" l="1"/>
  <c r="E14" i="65"/>
  <c r="G14" i="65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T94" i="61" l="1"/>
  <c r="S100" i="61"/>
  <c r="D13" i="65"/>
  <c r="F13" i="65" s="1"/>
  <c r="U100" i="61"/>
  <c r="D13" i="119" s="1"/>
  <c r="F13" i="119" s="1"/>
  <c r="D12" i="65"/>
  <c r="F12" i="65" s="1"/>
  <c r="U99" i="61"/>
  <c r="D12" i="119" s="1"/>
  <c r="S99" i="61"/>
  <c r="U98" i="61"/>
  <c r="D11" i="119" s="1"/>
  <c r="D11" i="65"/>
  <c r="S98" i="61"/>
  <c r="T97" i="61"/>
  <c r="S97" i="61"/>
  <c r="U97" i="61"/>
  <c r="D10" i="119" s="1"/>
  <c r="D10" i="65"/>
  <c r="D9" i="65"/>
  <c r="U96" i="61"/>
  <c r="D9" i="119" s="1"/>
  <c r="F9" i="119" s="1"/>
  <c r="S96" i="61"/>
  <c r="D8" i="65"/>
  <c r="U94" i="61"/>
  <c r="U95" i="61"/>
  <c r="D8" i="119" s="1"/>
  <c r="U93" i="61"/>
  <c r="S95" i="61"/>
  <c r="S94" i="61"/>
  <c r="H9" i="119" l="1"/>
  <c r="E9" i="119" s="1"/>
  <c r="F10" i="119"/>
  <c r="F11" i="119"/>
  <c r="H11" i="119" s="1"/>
  <c r="G11" i="119" s="1"/>
  <c r="F8" i="119"/>
  <c r="H13" i="65"/>
  <c r="E13" i="65" s="1"/>
  <c r="H13" i="119"/>
  <c r="E13" i="119" s="1"/>
  <c r="H12" i="65"/>
  <c r="E12" i="65" s="1"/>
  <c r="F12" i="119"/>
  <c r="F11" i="65"/>
  <c r="H11" i="65" s="1"/>
  <c r="E11" i="65" s="1"/>
  <c r="F10" i="65"/>
  <c r="H10" i="65" s="1"/>
  <c r="E10" i="65" s="1"/>
  <c r="F9" i="65"/>
  <c r="H9" i="65" s="1"/>
  <c r="E9" i="65" s="1"/>
  <c r="F8" i="65"/>
  <c r="H8" i="65" s="1"/>
  <c r="E8" i="65" s="1"/>
  <c r="G9" i="119" l="1"/>
  <c r="E11" i="119"/>
  <c r="H8" i="119"/>
  <c r="E8" i="119" s="1"/>
  <c r="H10" i="119"/>
  <c r="E10" i="119" s="1"/>
  <c r="G13" i="65"/>
  <c r="G12" i="65"/>
  <c r="G13" i="119"/>
  <c r="F15" i="119"/>
  <c r="D15" i="119" s="1"/>
  <c r="H12" i="119"/>
  <c r="E12" i="119" s="1"/>
  <c r="G11" i="65"/>
  <c r="G10" i="65"/>
  <c r="G9" i="65"/>
  <c r="F15" i="65"/>
  <c r="D15" i="65" s="1"/>
  <c r="G8" i="65"/>
  <c r="G10" i="119" l="1"/>
  <c r="G8" i="119"/>
  <c r="G12" i="119"/>
  <c r="H15" i="119"/>
  <c r="G15" i="119" s="1"/>
  <c r="H15" i="65"/>
  <c r="G15" i="65" s="1"/>
  <c r="E15" i="119" l="1"/>
  <c r="E15" i="65"/>
</calcChain>
</file>

<file path=xl/sharedStrings.xml><?xml version="1.0" encoding="utf-8"?>
<sst xmlns="http://schemas.openxmlformats.org/spreadsheetml/2006/main" count="741" uniqueCount="262">
  <si>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</si>
  <si>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</si>
  <si>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</si>
  <si>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</si>
  <si>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</si>
  <si>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</si>
  <si>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</si>
  <si>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</si>
  <si>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</si>
  <si>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</si>
  <si>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</si>
  <si>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</si>
  <si>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</si>
  <si>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</si>
  <si>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</si>
  <si>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</si>
  <si>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</si>
  <si>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</si>
  <si>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</si>
  <si>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</si>
  <si>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</si>
  <si>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</si>
  <si>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</si>
  <si>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</si>
  <si>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</si>
  <si>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</si>
  <si>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</si>
  <si>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</si>
  <si>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</si>
  <si>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</si>
  <si>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</si>
  <si>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</si>
  <si>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</si>
  <si>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</si>
  <si>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</si>
  <si>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</si>
  <si>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</si>
  <si>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</si>
  <si>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</si>
  <si>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</si>
  <si>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</si>
  <si>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</si>
  <si>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</si>
  <si>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</si>
  <si>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</si>
  <si>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</si>
  <si>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</si>
  <si>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</si>
  <si>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</si>
  <si>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</si>
  <si>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</si>
  <si>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</si>
  <si>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</si>
  <si>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</si>
  <si>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</si>
  <si>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</si>
  <si>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</si>
  <si>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</si>
  <si>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</si>
  <si>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</si>
  <si>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</si>
  <si>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</si>
  <si>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</si>
  <si>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</si>
  <si>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</si>
  <si>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</si>
  <si>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</si>
  <si>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</si>
  <si>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</si>
  <si>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</si>
  <si>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</si>
  <si>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</si>
  <si>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</si>
  <si>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</si>
  <si>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</si>
  <si>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</si>
  <si>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</si>
  <si>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</si>
  <si>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</si>
  <si>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</si>
  <si>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</si>
  <si>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</si>
  <si>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</si>
  <si>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</si>
  <si>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</si>
  <si>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</si>
  <si>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</si>
  <si>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</si>
  <si>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</si>
  <si>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</si>
  <si>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</si>
  <si>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</si>
  <si>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</si>
  <si>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</si>
  <si>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</si>
  <si>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</si>
  <si>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</si>
  <si>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</si>
  <si>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</si>
  <si>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</si>
  <si>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</si>
  <si>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</si>
  <si>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</si>
  <si>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</si>
  <si>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</si>
  <si>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</si>
  <si>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</si>
  <si>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</si>
  <si>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</si>
  <si>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</si>
  <si>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</si>
  <si>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</si>
  <si>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</si>
  <si>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</si>
  <si>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</si>
  <si>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</si>
  <si>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</si>
  <si>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</si>
  <si>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</si>
  <si>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</si>
  <si>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</si>
  <si>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</si>
  <si>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</si>
  <si>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</si>
  <si>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</si>
  <si>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</si>
  <si>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</si>
  <si>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</si>
  <si>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</si>
  <si>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</si>
  <si>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</si>
  <si>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</si>
  <si>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</si>
  <si>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</si>
  <si>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</si>
  <si>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</si>
  <si>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</si>
  <si>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</si>
  <si>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</si>
  <si>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</si>
  <si>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</si>
  <si>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</si>
  <si>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</si>
  <si>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</si>
  <si>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</si>
  <si>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</si>
  <si>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</si>
  <si>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</si>
  <si>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</si>
  <si>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</si>
  <si>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</si>
  <si>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</si>
  <si>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</si>
  <si>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</si>
  <si>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</si>
  <si>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</si>
  <si>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</si>
  <si>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</si>
  <si>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</si>
  <si>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</si>
  <si>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</si>
  <si>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</si>
  <si>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</si>
  <si>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</si>
  <si>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</si>
  <si>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</si>
  <si>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</si>
  <si>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</si>
  <si>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</si>
  <si>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</si>
  <si>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</si>
  <si>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</si>
  <si>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</si>
  <si>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</si>
  <si>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</si>
  <si>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</si>
  <si>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</si>
  <si>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</si>
  <si>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</si>
  <si>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</si>
  <si>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</si>
  <si>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</si>
  <si>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</si>
  <si>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</si>
  <si>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</si>
  <si>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</si>
  <si>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</si>
  <si>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</si>
  <si>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</si>
  <si>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</si>
  <si>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</si>
  <si>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</si>
  <si>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</si>
  <si>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</si>
  <si>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</si>
  <si>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</si>
  <si>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</si>
  <si>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</si>
  <si>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</si>
  <si>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</si>
  <si>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</si>
  <si>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</si>
  <si>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</si>
  <si>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</si>
  <si>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</si>
  <si>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</si>
  <si>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</si>
  <si>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</si>
  <si>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</si>
  <si>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</si>
  <si>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</si>
  <si>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</si>
  <si>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</si>
  <si>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</si>
  <si>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</si>
  <si>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</si>
  <si>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</si>
  <si>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</si>
  <si>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</si>
  <si>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</si>
  <si>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</si>
  <si>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</si>
  <si>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</si>
  <si>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</si>
  <si>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</si>
  <si>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</si>
  <si>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</si>
  <si>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</si>
  <si>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</si>
  <si>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</si>
  <si>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</si>
  <si>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</si>
  <si>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</si>
  <si>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</si>
  <si>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</si>
  <si>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</si>
  <si>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</si>
  <si>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</si>
  <si>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</si>
  <si>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</si>
  <si>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</si>
  <si>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</si>
  <si>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</si>
  <si>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</si>
  <si>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</si>
  <si>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</si>
  <si>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</si>
  <si>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</si>
  <si>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</si>
  <si>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</si>
  <si>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ค่ากลางกลุ่ม Unit Cost ไตรมาสที่ 4/2566  ข้อมูลจาก กองเศรษฐกิจสุขภาพ</t>
  </si>
  <si>
    <t xml:space="preserve">หมายเหตุ ค่ากลางกลุ่ม เทียบค่ากลางจาก ไตรมาสที่ 4/2566 </t>
  </si>
  <si>
    <t>ไตรมาส 4 / 2566</t>
  </si>
  <si>
    <t>หน่วยบริการที่ไม่ผ่าน</t>
  </si>
  <si>
    <t>เดือน พฤศจิกายน 66</t>
  </si>
  <si>
    <r>
      <t xml:space="preserve">ผลการคำนวนต้นทุนผุ้ป่วยนอกต่อครั้ง และ ต้นทุนผุ้ป่วยใน ต่อ AdjRW ยอดสะสม ตั้งแต่เดือน </t>
    </r>
    <r>
      <rPr>
        <b/>
        <sz val="14"/>
        <color rgb="FFFF0000"/>
        <rFont val="TH SarabunPSK"/>
        <family val="2"/>
      </rPr>
      <t xml:space="preserve"> 2565 - ปัจจุบัน ณ  ข้อมูล 19 ธันวาคม 66 </t>
    </r>
  </si>
  <si>
    <t xml:space="preserve">ปลาปาก , นาทม , โพนสวรรค์ </t>
  </si>
  <si>
    <t xml:space="preserve">พรเจริญ , เซกา , บึงโขงหลง </t>
  </si>
  <si>
    <t xml:space="preserve">เลย , นาแห้ว </t>
  </si>
  <si>
    <t xml:space="preserve">สกลนคร , พระอาจารย์ฝั้นอาจาโร </t>
  </si>
  <si>
    <t xml:space="preserve">โนนสัง , สุวรรณคูหา </t>
  </si>
  <si>
    <t>ห้วยเกิ้ง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</si>
</sst>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 ;[Red]\-#,##0.00\ "/>
    <numFmt numFmtId="188" formatCode="_-* #,##0_-;\-* #,##0_-;_-* &quot;-&quot;??_-;_-@_-"/>
  </numFmts>
  <fonts count="3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color theme="1"/>
      <name val="TH SarabunPSK"/>
      <family val="2"/>
    </font>
    <font>
      <sz val="12"/>
      <color rgb="FFFF0000"/>
      <name val="TH SarabunPSK"/>
      <family val="2"/>
    </font>
  </fonts>
  <fills count="4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14" applyNumberFormat="0" applyAlignment="0" applyProtection="0"/>
    <xf numFmtId="0" fontId="22" fillId="14" borderId="15" applyNumberFormat="0" applyAlignment="0" applyProtection="0"/>
    <xf numFmtId="0" fontId="23" fillId="14" borderId="14" applyNumberFormat="0" applyAlignment="0" applyProtection="0"/>
    <xf numFmtId="0" fontId="24" fillId="0" borderId="16" applyNumberFormat="0" applyFill="0" applyAlignment="0" applyProtection="0"/>
    <xf numFmtId="0" fontId="25" fillId="15" borderId="17" applyNumberFormat="0" applyAlignment="0" applyProtection="0"/>
    <xf numFmtId="0" fontId="26" fillId="0" borderId="0" applyNumberFormat="0" applyFill="0" applyBorder="0" applyAlignment="0" applyProtection="0"/>
    <xf numFmtId="0" fontId="3" fillId="16" borderId="18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9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</cellStyleXfs>
  <cellXfs count="111">
    <xf numFmtId="0" fontId="0" fillId="0" borderId="0" xfId="0"/>
    <xf numFmtId="0" fontId="6" fillId="0" borderId="0" xfId="0" applyFont="1"/>
    <xf numFmtId="0" fontId="8" fillId="0" borderId="0" xfId="0" applyFont="1"/>
    <xf numFmtId="0" fontId="6" fillId="7" borderId="1" xfId="8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0" fillId="0" borderId="0" xfId="0" applyFont="1"/>
    <xf numFmtId="43" fontId="6" fillId="0" borderId="1" xfId="7" applyFont="1" applyBorder="1"/>
    <xf numFmtId="0" fontId="1" fillId="0" borderId="1" xfId="0" applyFont="1" applyBorder="1"/>
    <xf numFmtId="0" fontId="13" fillId="0" borderId="0" xfId="0" applyFont="1"/>
    <xf numFmtId="0" fontId="6" fillId="4" borderId="1" xfId="8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3" xfId="0" applyFont="1" applyBorder="1"/>
    <xf numFmtId="0" fontId="10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7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 wrapText="1"/>
    </xf>
    <xf numFmtId="187" fontId="7" fillId="4" borderId="1" xfId="7" applyNumberFormat="1" applyFont="1" applyFill="1" applyBorder="1" applyAlignment="1">
      <alignment horizontal="center"/>
    </xf>
    <xf numFmtId="187" fontId="7" fillId="2" borderId="1" xfId="7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7" fillId="0" borderId="1" xfId="0" applyFont="1" applyBorder="1"/>
    <xf numFmtId="188" fontId="7" fillId="0" borderId="1" xfId="7" applyNumberFormat="1" applyFont="1" applyBorder="1" applyAlignment="1"/>
    <xf numFmtId="2" fontId="7" fillId="0" borderId="1" xfId="0" applyNumberFormat="1" applyFont="1" applyBorder="1"/>
    <xf numFmtId="187" fontId="7" fillId="0" borderId="1" xfId="7" applyNumberFormat="1" applyFont="1" applyBorder="1" applyAlignment="1"/>
    <xf numFmtId="187" fontId="31" fillId="4" borderId="1" xfId="2" applyNumberFormat="1" applyFont="1" applyFill="1" applyBorder="1"/>
    <xf numFmtId="187" fontId="31" fillId="2" borderId="1" xfId="2" applyNumberFormat="1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4" fontId="6" fillId="0" borderId="1" xfId="7" applyNumberFormat="1" applyFont="1" applyBorder="1"/>
    <xf numFmtId="43" fontId="6" fillId="0" borderId="1" xfId="7" applyFont="1" applyBorder="1" applyAlignment="1">
      <alignment horizontal="right"/>
    </xf>
    <xf numFmtId="4" fontId="6" fillId="3" borderId="1" xfId="7" applyNumberFormat="1" applyFont="1" applyFill="1" applyBorder="1"/>
    <xf numFmtId="4" fontId="6" fillId="0" borderId="1" xfId="7" applyNumberFormat="1" applyFont="1" applyBorder="1" applyAlignment="1">
      <alignment horizontal="right"/>
    </xf>
    <xf numFmtId="43" fontId="6" fillId="3" borderId="1" xfId="7" applyFont="1" applyFill="1" applyBorder="1"/>
    <xf numFmtId="4" fontId="6" fillId="0" borderId="5" xfId="7" applyNumberFormat="1" applyFont="1" applyFill="1" applyBorder="1"/>
    <xf numFmtId="4" fontId="9" fillId="7" borderId="1" xfId="7" applyNumberFormat="1" applyFont="1" applyFill="1" applyBorder="1"/>
    <xf numFmtId="43" fontId="9" fillId="7" borderId="1" xfId="8" applyNumberFormat="1" applyFont="1" applyFill="1" applyBorder="1" applyAlignment="1">
      <alignment horizontal="center"/>
    </xf>
    <xf numFmtId="43" fontId="9" fillId="7" borderId="1" xfId="7" applyFont="1" applyFill="1" applyBorder="1" applyAlignment="1">
      <alignment horizontal="center"/>
    </xf>
    <xf numFmtId="2" fontId="13" fillId="0" borderId="0" xfId="0" applyNumberFormat="1" applyFont="1"/>
    <xf numFmtId="0" fontId="35" fillId="0" borderId="20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6" fillId="0" borderId="1" xfId="8" applyNumberFormat="1" applyFont="1" applyBorder="1" applyAlignment="1">
      <alignment horizontal="center"/>
    </xf>
    <xf numFmtId="1" fontId="6" fillId="0" borderId="1" xfId="8" applyNumberFormat="1" applyFont="1" applyBorder="1"/>
    <xf numFmtId="1" fontId="6" fillId="0" borderId="1" xfId="8" applyNumberFormat="1" applyFont="1" applyBorder="1" applyAlignment="1">
      <alignment horizontal="center" vertical="center" wrapText="1"/>
    </xf>
    <xf numFmtId="1" fontId="6" fillId="3" borderId="1" xfId="8" applyNumberFormat="1" applyFont="1" applyFill="1" applyBorder="1" applyAlignment="1">
      <alignment horizontal="center" vertical="center" wrapText="1"/>
    </xf>
    <xf numFmtId="1" fontId="6" fillId="3" borderId="1" xfId="8" applyNumberFormat="1" applyFont="1" applyFill="1" applyBorder="1" applyAlignment="1">
      <alignment horizontal="center"/>
    </xf>
    <xf numFmtId="1" fontId="6" fillId="3" borderId="1" xfId="8" applyNumberFormat="1" applyFont="1" applyFill="1" applyBorder="1"/>
    <xf numFmtId="1" fontId="6" fillId="0" borderId="1" xfId="0" applyNumberFormat="1" applyFont="1" applyBorder="1"/>
    <xf numFmtId="1" fontId="6" fillId="0" borderId="0" xfId="0" applyNumberFormat="1" applyFont="1"/>
    <xf numFmtId="1" fontId="9" fillId="7" borderId="4" xfId="8" applyNumberFormat="1" applyFont="1" applyFill="1" applyBorder="1"/>
    <xf numFmtId="1" fontId="9" fillId="7" borderId="6" xfId="8" applyNumberFormat="1" applyFont="1" applyFill="1" applyBorder="1"/>
    <xf numFmtId="1" fontId="9" fillId="7" borderId="1" xfId="8" applyNumberFormat="1" applyFont="1" applyFill="1" applyBorder="1" applyAlignment="1">
      <alignment horizontal="center"/>
    </xf>
    <xf numFmtId="0" fontId="36" fillId="0" borderId="1" xfId="0" applyFont="1" applyBorder="1"/>
    <xf numFmtId="0" fontId="37" fillId="0" borderId="1" xfId="0" applyFont="1" applyBorder="1"/>
    <xf numFmtId="0" fontId="37" fillId="3" borderId="1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37" fillId="41" borderId="1" xfId="0" applyFont="1" applyFill="1" applyBorder="1" applyAlignment="1">
      <alignment horizontal="center" vertical="center"/>
    </xf>
    <xf numFmtId="0" fontId="31" fillId="7" borderId="9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0" fillId="8" borderId="9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31" fillId="8" borderId="9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30" fillId="7" borderId="9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6" fillId="7" borderId="4" xfId="8" applyFont="1" applyFill="1" applyBorder="1" applyAlignment="1">
      <alignment horizontal="center" vertical="center" wrapText="1"/>
    </xf>
    <xf numFmtId="0" fontId="6" fillId="7" borderId="10" xfId="8" applyFont="1" applyFill="1" applyBorder="1" applyAlignment="1">
      <alignment horizontal="center" vertical="center" wrapText="1"/>
    </xf>
    <xf numFmtId="0" fontId="6" fillId="7" borderId="6" xfId="8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0" fontId="6" fillId="7" borderId="2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 xr:uid="{00000000-0005-0000-0000-00001C000000}"/>
    <cellStyle name="Comma 2 2" xfId="9" xr:uid="{00000000-0005-0000-0000-00001D000000}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 2" xfId="14" xr:uid="{00000000-0005-0000-0000-00003B000000}"/>
    <cellStyle name="จุลภาค 3" xfId="57" xr:uid="{00000000-0005-0000-0000-00003C000000}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86;&#3657;&#3629;&#3617;&#3641;&#3621;%20Unit%20cost\&#3648;&#3604;&#3639;&#3629;&#3609;%20&#3614;&#3620;&#3624;&#3592;&#3636;&#3585;&#3634;&#3618;&#3609;%2066\Report1%20&#3614;&#3620;&#3624;&#3592;&#3636;&#3585;&#3634;&#3618;&#3609;%2066.xls" TargetMode="External"/><Relationship Id="rId1" Type="http://schemas.openxmlformats.org/officeDocument/2006/relationships/externalLinkPath" Target="Report1%20&#3614;&#3620;&#3624;&#3592;&#3636;&#3585;&#3634;&#3618;&#3609;%2066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-Dell\Desktop\&#3586;&#3657;&#3629;&#3617;&#3641;&#3621;%20Unit%20cost\&#3586;&#3657;&#3629;&#3617;&#3641;&#3621;%20&#3652;&#3605;&#3619;&#3617;&#3634;&#3626;%204-66\4&#3585;&#3634;&#3619;&#3611;&#3619;&#3632;&#3648;&#3617;&#3636;&#3609;%20Quickmethod2566Q4_26102566_Edit.xlsx" TargetMode="External"/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1"/>
    </sheetNames>
    <sheetDataSet>
      <sheetData sheetId="0">
        <row r="2">
          <cell r="C2">
            <v>83860123.209999993</v>
          </cell>
          <cell r="D2">
            <v>71122</v>
          </cell>
          <cell r="E2">
            <v>1179.0999999999999</v>
          </cell>
          <cell r="F2">
            <v>142297289.66999999</v>
          </cell>
          <cell r="G2">
            <v>9866.15</v>
          </cell>
          <cell r="H2">
            <v>14422.77</v>
          </cell>
        </row>
        <row r="3">
          <cell r="C3">
            <v>8411363.4499999993</v>
          </cell>
          <cell r="D3">
            <v>11635</v>
          </cell>
          <cell r="E3">
            <v>722.94</v>
          </cell>
          <cell r="F3">
            <v>6983068.9199999999</v>
          </cell>
          <cell r="G3">
            <v>415.22</v>
          </cell>
          <cell r="H3">
            <v>16817.68</v>
          </cell>
        </row>
        <row r="4">
          <cell r="C4">
            <v>19287862.289999999</v>
          </cell>
          <cell r="D4">
            <v>23059</v>
          </cell>
          <cell r="E4">
            <v>836.46</v>
          </cell>
          <cell r="F4">
            <v>7711174.3600000003</v>
          </cell>
          <cell r="G4">
            <v>506.92</v>
          </cell>
          <cell r="H4">
            <v>15211.77</v>
          </cell>
        </row>
        <row r="5">
          <cell r="C5">
            <v>13762544.77</v>
          </cell>
          <cell r="D5">
            <v>14974</v>
          </cell>
          <cell r="E5">
            <v>919.1</v>
          </cell>
          <cell r="F5">
            <v>6952072.2400000002</v>
          </cell>
          <cell r="G5">
            <v>732.32</v>
          </cell>
          <cell r="H5">
            <v>9493.2199999999993</v>
          </cell>
        </row>
        <row r="6">
          <cell r="C6">
            <v>8306309.6799999997</v>
          </cell>
          <cell r="D6">
            <v>6412</v>
          </cell>
          <cell r="E6">
            <v>1295.43</v>
          </cell>
          <cell r="F6">
            <v>2657770.27</v>
          </cell>
          <cell r="G6">
            <v>128.24</v>
          </cell>
          <cell r="H6">
            <v>20724.23</v>
          </cell>
        </row>
        <row r="7">
          <cell r="C7">
            <v>8548716.4499999993</v>
          </cell>
          <cell r="D7">
            <v>14403</v>
          </cell>
          <cell r="E7">
            <v>593.54</v>
          </cell>
          <cell r="F7">
            <v>3595296.81</v>
          </cell>
          <cell r="G7">
            <v>297.49</v>
          </cell>
          <cell r="H7">
            <v>12085.62</v>
          </cell>
        </row>
        <row r="8">
          <cell r="C8">
            <v>11256104.58</v>
          </cell>
          <cell r="D8">
            <v>11224</v>
          </cell>
          <cell r="E8">
            <v>1002.86</v>
          </cell>
          <cell r="F8">
            <v>4161724.15</v>
          </cell>
          <cell r="G8">
            <v>322.29000000000002</v>
          </cell>
          <cell r="H8">
            <v>12912.85</v>
          </cell>
        </row>
        <row r="9">
          <cell r="C9">
            <v>30908143.989999998</v>
          </cell>
          <cell r="D9">
            <v>35420</v>
          </cell>
          <cell r="E9">
            <v>872.62</v>
          </cell>
          <cell r="F9">
            <v>27225605.870000001</v>
          </cell>
          <cell r="G9">
            <v>1904.31</v>
          </cell>
          <cell r="H9">
            <v>14296.82</v>
          </cell>
        </row>
        <row r="10">
          <cell r="C10">
            <v>9315309.1199999992</v>
          </cell>
          <cell r="D10">
            <v>14419</v>
          </cell>
          <cell r="E10">
            <v>646.04</v>
          </cell>
          <cell r="F10">
            <v>5419521.4400000004</v>
          </cell>
          <cell r="G10">
            <v>336.43</v>
          </cell>
          <cell r="H10">
            <v>16108.86</v>
          </cell>
        </row>
        <row r="11">
          <cell r="C11">
            <v>10966962.01</v>
          </cell>
          <cell r="D11">
            <v>13005</v>
          </cell>
          <cell r="E11">
            <v>843.29</v>
          </cell>
          <cell r="F11">
            <v>6302462.4100000001</v>
          </cell>
          <cell r="G11">
            <v>451.57</v>
          </cell>
          <cell r="H11">
            <v>13956.67</v>
          </cell>
        </row>
        <row r="12">
          <cell r="C12">
            <v>16631030.02</v>
          </cell>
          <cell r="D12">
            <v>21646</v>
          </cell>
          <cell r="E12">
            <v>768.32</v>
          </cell>
          <cell r="F12">
            <v>6183546.79</v>
          </cell>
          <cell r="G12">
            <v>426.41</v>
          </cell>
          <cell r="H12">
            <v>14501.53</v>
          </cell>
        </row>
        <row r="13">
          <cell r="C13">
            <v>21024363.719999999</v>
          </cell>
          <cell r="D13">
            <v>25517</v>
          </cell>
          <cell r="E13">
            <v>823.94</v>
          </cell>
          <cell r="F13">
            <v>10123946.710000001</v>
          </cell>
          <cell r="G13">
            <v>752.77</v>
          </cell>
          <cell r="H13">
            <v>13448.89</v>
          </cell>
        </row>
        <row r="14">
          <cell r="C14">
            <v>12457871.630000001</v>
          </cell>
          <cell r="D14">
            <v>13295</v>
          </cell>
          <cell r="E14">
            <v>937.03</v>
          </cell>
          <cell r="F14">
            <v>5903918.5300000003</v>
          </cell>
          <cell r="G14">
            <v>312.89999999999998</v>
          </cell>
          <cell r="H14">
            <v>18868.39</v>
          </cell>
        </row>
        <row r="15">
          <cell r="C15">
            <v>8834177.0199999996</v>
          </cell>
          <cell r="D15">
            <v>11751</v>
          </cell>
          <cell r="E15">
            <v>751.78</v>
          </cell>
          <cell r="F15">
            <v>3256879.06</v>
          </cell>
          <cell r="G15">
            <v>235.39</v>
          </cell>
          <cell r="H15">
            <v>13836.16</v>
          </cell>
        </row>
        <row r="16">
          <cell r="C16">
            <v>74623852.5</v>
          </cell>
          <cell r="D16">
            <v>70270</v>
          </cell>
          <cell r="E16">
            <v>1061.96</v>
          </cell>
          <cell r="F16">
            <v>97666335.659999996</v>
          </cell>
          <cell r="G16">
            <v>6601.38</v>
          </cell>
          <cell r="H16">
            <v>14794.83</v>
          </cell>
        </row>
        <row r="17">
          <cell r="C17">
            <v>19037148.390000001</v>
          </cell>
          <cell r="D17">
            <v>16053</v>
          </cell>
          <cell r="E17">
            <v>1185.8900000000001</v>
          </cell>
          <cell r="F17">
            <v>3466239.51</v>
          </cell>
          <cell r="G17">
            <v>231.4</v>
          </cell>
          <cell r="H17">
            <v>14979.19</v>
          </cell>
        </row>
        <row r="18">
          <cell r="C18">
            <v>12901244.529999999</v>
          </cell>
          <cell r="D18">
            <v>14195</v>
          </cell>
          <cell r="E18">
            <v>908.86</v>
          </cell>
          <cell r="F18">
            <v>5585639.75</v>
          </cell>
          <cell r="G18">
            <v>301.32</v>
          </cell>
          <cell r="H18">
            <v>18537.13</v>
          </cell>
        </row>
        <row r="19">
          <cell r="C19">
            <v>19521502.300000001</v>
          </cell>
          <cell r="D19">
            <v>19900</v>
          </cell>
          <cell r="E19">
            <v>980.98</v>
          </cell>
          <cell r="F19">
            <v>5435666.5999999996</v>
          </cell>
          <cell r="G19">
            <v>261.64999999999998</v>
          </cell>
          <cell r="H19">
            <v>20774.79</v>
          </cell>
        </row>
        <row r="20">
          <cell r="C20">
            <v>11063680.619999999</v>
          </cell>
          <cell r="D20">
            <v>9664</v>
          </cell>
          <cell r="E20">
            <v>1144.83</v>
          </cell>
          <cell r="F20">
            <v>2855515.36</v>
          </cell>
          <cell r="G20">
            <v>197.16</v>
          </cell>
          <cell r="H20">
            <v>14483.49</v>
          </cell>
        </row>
        <row r="21">
          <cell r="C21">
            <v>17891230.02</v>
          </cell>
          <cell r="D21">
            <v>19841</v>
          </cell>
          <cell r="E21">
            <v>901.73</v>
          </cell>
          <cell r="F21">
            <v>3891495.59</v>
          </cell>
          <cell r="G21">
            <v>256.82</v>
          </cell>
          <cell r="H21">
            <v>15152.8</v>
          </cell>
        </row>
        <row r="22">
          <cell r="C22">
            <v>18818956.68</v>
          </cell>
          <cell r="D22">
            <v>23675</v>
          </cell>
          <cell r="E22">
            <v>794.89</v>
          </cell>
          <cell r="F22">
            <v>6973581.9500000002</v>
          </cell>
          <cell r="G22">
            <v>501.23</v>
          </cell>
          <cell r="H22">
            <v>13912.9</v>
          </cell>
        </row>
        <row r="23">
          <cell r="C23">
            <v>30554778.199999999</v>
          </cell>
          <cell r="D23">
            <v>31094</v>
          </cell>
          <cell r="E23">
            <v>982.66</v>
          </cell>
          <cell r="F23">
            <v>10716411.630000001</v>
          </cell>
          <cell r="G23">
            <v>856.69</v>
          </cell>
          <cell r="H23">
            <v>12509.09</v>
          </cell>
        </row>
        <row r="24">
          <cell r="C24">
            <v>16461618.029999999</v>
          </cell>
          <cell r="D24">
            <v>18154</v>
          </cell>
          <cell r="E24">
            <v>906.78</v>
          </cell>
          <cell r="F24">
            <v>3606445.29</v>
          </cell>
          <cell r="G24">
            <v>290.64999999999998</v>
          </cell>
          <cell r="H24">
            <v>12408.21</v>
          </cell>
        </row>
        <row r="25">
          <cell r="C25">
            <v>19199313.850000001</v>
          </cell>
          <cell r="D25">
            <v>16918</v>
          </cell>
          <cell r="E25">
            <v>1134.8499999999999</v>
          </cell>
          <cell r="F25">
            <v>7084343.9000000004</v>
          </cell>
          <cell r="G25">
            <v>433.38</v>
          </cell>
          <cell r="H25">
            <v>16346.64</v>
          </cell>
        </row>
        <row r="26">
          <cell r="C26">
            <v>29899710.379999999</v>
          </cell>
          <cell r="D26">
            <v>31465</v>
          </cell>
          <cell r="E26">
            <v>950.25</v>
          </cell>
          <cell r="F26">
            <v>24932212.329999998</v>
          </cell>
          <cell r="G26">
            <v>2088.2600000000002</v>
          </cell>
          <cell r="H26">
            <v>11939.23</v>
          </cell>
        </row>
        <row r="27">
          <cell r="C27">
            <v>6063848.2699999996</v>
          </cell>
          <cell r="D27">
            <v>7452</v>
          </cell>
          <cell r="E27">
            <v>813.72</v>
          </cell>
          <cell r="F27">
            <v>1694776.67</v>
          </cell>
          <cell r="G27">
            <v>117.72</v>
          </cell>
          <cell r="H27">
            <v>14396.33</v>
          </cell>
        </row>
        <row r="28">
          <cell r="C28">
            <v>51444688.210000001</v>
          </cell>
          <cell r="D28">
            <v>43122</v>
          </cell>
          <cell r="E28">
            <v>1193</v>
          </cell>
          <cell r="F28">
            <v>74604140.969999999</v>
          </cell>
          <cell r="G28">
            <v>4036.11</v>
          </cell>
          <cell r="H28">
            <v>18484.150000000001</v>
          </cell>
        </row>
        <row r="29">
          <cell r="C29">
            <v>17260703.109999999</v>
          </cell>
          <cell r="D29">
            <v>16169</v>
          </cell>
          <cell r="E29">
            <v>1067.52</v>
          </cell>
          <cell r="F29">
            <v>5310361.66</v>
          </cell>
          <cell r="G29">
            <v>463.1</v>
          </cell>
          <cell r="H29">
            <v>11466.97</v>
          </cell>
        </row>
        <row r="30">
          <cell r="C30">
            <v>20104527.440000001</v>
          </cell>
          <cell r="D30">
            <v>22931</v>
          </cell>
          <cell r="E30">
            <v>876.74</v>
          </cell>
          <cell r="F30">
            <v>10387432.24</v>
          </cell>
          <cell r="G30">
            <v>833.18</v>
          </cell>
          <cell r="H30">
            <v>12467.24</v>
          </cell>
        </row>
        <row r="31">
          <cell r="C31">
            <v>22295113.93</v>
          </cell>
          <cell r="D31">
            <v>19554</v>
          </cell>
          <cell r="E31">
            <v>1140.18</v>
          </cell>
          <cell r="F31">
            <v>16565131.67</v>
          </cell>
          <cell r="G31">
            <v>903.87</v>
          </cell>
          <cell r="H31">
            <v>18326.86</v>
          </cell>
        </row>
        <row r="32">
          <cell r="C32">
            <v>14564194.4</v>
          </cell>
          <cell r="D32">
            <v>18232</v>
          </cell>
          <cell r="E32">
            <v>798.83</v>
          </cell>
          <cell r="F32">
            <v>6539163.2300000004</v>
          </cell>
          <cell r="G32">
            <v>420.76</v>
          </cell>
          <cell r="H32">
            <v>15541.4</v>
          </cell>
        </row>
        <row r="33">
          <cell r="C33">
            <v>14323418.289999999</v>
          </cell>
          <cell r="D33">
            <v>15610</v>
          </cell>
          <cell r="E33">
            <v>917.58</v>
          </cell>
          <cell r="F33">
            <v>7015622.0899999999</v>
          </cell>
          <cell r="G33">
            <v>298.12</v>
          </cell>
          <cell r="H33">
            <v>23532.880000000001</v>
          </cell>
        </row>
        <row r="34">
          <cell r="C34">
            <v>12683477.59</v>
          </cell>
          <cell r="D34">
            <v>14121</v>
          </cell>
          <cell r="E34">
            <v>898.2</v>
          </cell>
          <cell r="F34">
            <v>4593682.07</v>
          </cell>
          <cell r="G34">
            <v>300.12</v>
          </cell>
          <cell r="H34">
            <v>15306.3</v>
          </cell>
        </row>
        <row r="35">
          <cell r="C35">
            <v>7457633.6399999997</v>
          </cell>
          <cell r="D35">
            <v>7487</v>
          </cell>
          <cell r="E35">
            <v>996.08</v>
          </cell>
          <cell r="F35">
            <v>2768298.91</v>
          </cell>
          <cell r="G35">
            <v>196.83</v>
          </cell>
          <cell r="H35">
            <v>14064.44</v>
          </cell>
        </row>
        <row r="36">
          <cell r="C36">
            <v>253213165.43000001</v>
          </cell>
          <cell r="D36">
            <v>148619</v>
          </cell>
          <cell r="E36">
            <v>1703.77</v>
          </cell>
          <cell r="F36">
            <v>271541507.36000001</v>
          </cell>
          <cell r="G36">
            <v>16733.71</v>
          </cell>
          <cell r="H36">
            <v>16227.21</v>
          </cell>
        </row>
        <row r="37">
          <cell r="C37">
            <v>13022591.74</v>
          </cell>
          <cell r="D37">
            <v>18418</v>
          </cell>
          <cell r="E37">
            <v>707.06</v>
          </cell>
          <cell r="F37">
            <v>7190924.3200000003</v>
          </cell>
          <cell r="G37">
            <v>581.9</v>
          </cell>
          <cell r="H37">
            <v>12357.69</v>
          </cell>
        </row>
        <row r="38">
          <cell r="C38">
            <v>11901911.02</v>
          </cell>
          <cell r="D38">
            <v>11866</v>
          </cell>
          <cell r="E38">
            <v>1003.03</v>
          </cell>
          <cell r="F38">
            <v>3466456.48</v>
          </cell>
          <cell r="G38">
            <v>272.58</v>
          </cell>
          <cell r="H38">
            <v>12717.41</v>
          </cell>
        </row>
        <row r="39">
          <cell r="C39">
            <v>25284025.800000001</v>
          </cell>
          <cell r="D39">
            <v>24208</v>
          </cell>
          <cell r="E39">
            <v>1044.45</v>
          </cell>
          <cell r="F39">
            <v>16110347.73</v>
          </cell>
          <cell r="G39">
            <v>908.37</v>
          </cell>
          <cell r="H39">
            <v>17735.48</v>
          </cell>
        </row>
        <row r="40">
          <cell r="C40">
            <v>18432722.629999999</v>
          </cell>
          <cell r="D40">
            <v>23276</v>
          </cell>
          <cell r="E40">
            <v>791.92</v>
          </cell>
          <cell r="F40">
            <v>17462819.670000002</v>
          </cell>
          <cell r="G40">
            <v>1406.73</v>
          </cell>
          <cell r="H40">
            <v>12413.78</v>
          </cell>
        </row>
        <row r="41">
          <cell r="C41">
            <v>16941664.920000002</v>
          </cell>
          <cell r="D41">
            <v>18893</v>
          </cell>
          <cell r="E41">
            <v>896.72</v>
          </cell>
          <cell r="F41">
            <v>5741251.5300000003</v>
          </cell>
          <cell r="G41">
            <v>297.33</v>
          </cell>
          <cell r="H41">
            <v>19309.47</v>
          </cell>
        </row>
        <row r="42">
          <cell r="C42">
            <v>6090556.6500000004</v>
          </cell>
          <cell r="D42">
            <v>5196</v>
          </cell>
          <cell r="E42">
            <v>1172.1600000000001</v>
          </cell>
          <cell r="F42">
            <v>3009020.49</v>
          </cell>
          <cell r="G42">
            <v>117.94</v>
          </cell>
          <cell r="H42">
            <v>25513.119999999999</v>
          </cell>
        </row>
        <row r="43">
          <cell r="C43">
            <v>41809109.670000002</v>
          </cell>
          <cell r="D43">
            <v>48258</v>
          </cell>
          <cell r="E43">
            <v>866.37</v>
          </cell>
          <cell r="F43">
            <v>42618980.07</v>
          </cell>
          <cell r="G43">
            <v>4002.63</v>
          </cell>
          <cell r="H43">
            <v>10647.74</v>
          </cell>
        </row>
        <row r="44">
          <cell r="C44">
            <v>13819678.029999999</v>
          </cell>
          <cell r="D44">
            <v>15408</v>
          </cell>
          <cell r="E44">
            <v>896.92</v>
          </cell>
          <cell r="F44">
            <v>4821619.05</v>
          </cell>
          <cell r="G44">
            <v>384.87</v>
          </cell>
          <cell r="H44">
            <v>12528.03</v>
          </cell>
        </row>
        <row r="45">
          <cell r="C45">
            <v>24769571.23</v>
          </cell>
          <cell r="D45">
            <v>24431</v>
          </cell>
          <cell r="E45">
            <v>1013.86</v>
          </cell>
          <cell r="F45">
            <v>12386797.34</v>
          </cell>
          <cell r="G45">
            <v>1380.81</v>
          </cell>
          <cell r="H45">
            <v>8970.65</v>
          </cell>
        </row>
        <row r="46">
          <cell r="C46">
            <v>22114282.829999998</v>
          </cell>
          <cell r="D46">
            <v>23954</v>
          </cell>
          <cell r="E46">
            <v>923.2</v>
          </cell>
          <cell r="F46">
            <v>10230838.289999999</v>
          </cell>
          <cell r="G46">
            <v>1178.4000000000001</v>
          </cell>
          <cell r="H46">
            <v>8681.98</v>
          </cell>
        </row>
        <row r="47">
          <cell r="C47">
            <v>11788334.75</v>
          </cell>
          <cell r="D47">
            <v>19729</v>
          </cell>
          <cell r="E47">
            <v>597.51</v>
          </cell>
          <cell r="F47">
            <v>5805545.5199999996</v>
          </cell>
          <cell r="G47">
            <v>410.6</v>
          </cell>
          <cell r="H47">
            <v>14139.13</v>
          </cell>
        </row>
        <row r="48">
          <cell r="C48">
            <v>9171340.6300000008</v>
          </cell>
          <cell r="D48">
            <v>9306</v>
          </cell>
          <cell r="E48">
            <v>985.53</v>
          </cell>
          <cell r="F48">
            <v>3953769.29</v>
          </cell>
          <cell r="G48">
            <v>231.65</v>
          </cell>
          <cell r="H48">
            <v>17068.13</v>
          </cell>
        </row>
        <row r="49">
          <cell r="C49">
            <v>12419697.609999999</v>
          </cell>
          <cell r="D49">
            <v>16675</v>
          </cell>
          <cell r="E49">
            <v>744.81</v>
          </cell>
          <cell r="F49">
            <v>7501364.8899999997</v>
          </cell>
          <cell r="G49">
            <v>627.57000000000005</v>
          </cell>
          <cell r="H49">
            <v>11953.12</v>
          </cell>
        </row>
        <row r="50">
          <cell r="C50">
            <v>12603082.58</v>
          </cell>
          <cell r="D50">
            <v>15919</v>
          </cell>
          <cell r="E50">
            <v>791.7</v>
          </cell>
          <cell r="F50">
            <v>4300806.32</v>
          </cell>
          <cell r="G50">
            <v>288.45</v>
          </cell>
          <cell r="H50">
            <v>14910.09</v>
          </cell>
        </row>
        <row r="51">
          <cell r="C51">
            <v>12221721.26</v>
          </cell>
          <cell r="D51">
            <v>17127</v>
          </cell>
          <cell r="E51">
            <v>713.59</v>
          </cell>
          <cell r="F51">
            <v>3411715.64</v>
          </cell>
          <cell r="G51">
            <v>324.11</v>
          </cell>
          <cell r="H51">
            <v>10526.47</v>
          </cell>
        </row>
        <row r="52">
          <cell r="C52">
            <v>53624475.829999998</v>
          </cell>
          <cell r="D52">
            <v>61537</v>
          </cell>
          <cell r="E52">
            <v>871.42</v>
          </cell>
          <cell r="F52">
            <v>50462932.960000001</v>
          </cell>
          <cell r="G52">
            <v>4268.58</v>
          </cell>
          <cell r="H52">
            <v>11821.96</v>
          </cell>
        </row>
        <row r="53">
          <cell r="C53">
            <v>9000774.9399999995</v>
          </cell>
          <cell r="D53">
            <v>11445</v>
          </cell>
          <cell r="E53">
            <v>786.44</v>
          </cell>
          <cell r="F53">
            <v>6371279.8399999999</v>
          </cell>
          <cell r="G53">
            <v>410.37</v>
          </cell>
          <cell r="H53">
            <v>15525.61</v>
          </cell>
        </row>
        <row r="54">
          <cell r="C54">
            <v>73253970.030000001</v>
          </cell>
          <cell r="D54">
            <v>85082</v>
          </cell>
          <cell r="E54">
            <v>860.98</v>
          </cell>
          <cell r="F54">
            <v>102724250.66</v>
          </cell>
          <cell r="G54">
            <v>9167.15</v>
          </cell>
          <cell r="H54">
            <v>11205.69</v>
          </cell>
        </row>
        <row r="55">
          <cell r="C55">
            <v>24824861.510000002</v>
          </cell>
          <cell r="D55">
            <v>26802</v>
          </cell>
          <cell r="E55">
            <v>926.23</v>
          </cell>
          <cell r="F55">
            <v>22814740.190000001</v>
          </cell>
          <cell r="G55">
            <v>1421.91</v>
          </cell>
          <cell r="H55">
            <v>16045.11</v>
          </cell>
        </row>
        <row r="56">
          <cell r="C56">
            <v>11596840.66</v>
          </cell>
          <cell r="D56">
            <v>12069</v>
          </cell>
          <cell r="E56">
            <v>960.88</v>
          </cell>
          <cell r="F56">
            <v>5020461.4000000004</v>
          </cell>
          <cell r="G56">
            <v>235.46</v>
          </cell>
          <cell r="H56">
            <v>21321.8</v>
          </cell>
        </row>
        <row r="57">
          <cell r="C57">
            <v>15439350.779999999</v>
          </cell>
          <cell r="D57">
            <v>14782</v>
          </cell>
          <cell r="E57">
            <v>1044.47</v>
          </cell>
          <cell r="F57">
            <v>4623471.5</v>
          </cell>
          <cell r="G57">
            <v>225.87</v>
          </cell>
          <cell r="H57">
            <v>20469.21</v>
          </cell>
        </row>
        <row r="58">
          <cell r="C58">
            <v>41091383.560000002</v>
          </cell>
          <cell r="D58">
            <v>43712</v>
          </cell>
          <cell r="E58">
            <v>940.05</v>
          </cell>
          <cell r="F58">
            <v>71915099.810000002</v>
          </cell>
          <cell r="G58">
            <v>5021.79</v>
          </cell>
          <cell r="H58">
            <v>14320.61</v>
          </cell>
        </row>
        <row r="59">
          <cell r="C59">
            <v>6116811.5599999996</v>
          </cell>
          <cell r="D59">
            <v>10091</v>
          </cell>
          <cell r="E59">
            <v>606.16999999999996</v>
          </cell>
          <cell r="F59">
            <v>3768034.28</v>
          </cell>
          <cell r="G59">
            <v>346.04</v>
          </cell>
          <cell r="H59">
            <v>10888.89</v>
          </cell>
        </row>
        <row r="60">
          <cell r="C60">
            <v>6467368.0899999999</v>
          </cell>
          <cell r="D60">
            <v>5701</v>
          </cell>
          <cell r="E60">
            <v>1134.43</v>
          </cell>
          <cell r="F60">
            <v>2864636.54</v>
          </cell>
          <cell r="G60">
            <v>141.22999999999999</v>
          </cell>
          <cell r="H60">
            <v>20283.36</v>
          </cell>
        </row>
        <row r="61">
          <cell r="C61">
            <v>9820972.3699999992</v>
          </cell>
          <cell r="D61">
            <v>10769</v>
          </cell>
          <cell r="E61">
            <v>911.97</v>
          </cell>
          <cell r="F61">
            <v>4141010.42</v>
          </cell>
          <cell r="G61">
            <v>301.79000000000002</v>
          </cell>
          <cell r="H61">
            <v>13721.5</v>
          </cell>
        </row>
        <row r="62">
          <cell r="C62">
            <v>9702800.1699999999</v>
          </cell>
          <cell r="D62">
            <v>10403</v>
          </cell>
          <cell r="E62">
            <v>932.69</v>
          </cell>
          <cell r="F62">
            <v>3419590.47</v>
          </cell>
          <cell r="G62">
            <v>200.4</v>
          </cell>
          <cell r="H62">
            <v>17063.47</v>
          </cell>
        </row>
        <row r="63">
          <cell r="C63">
            <v>54654935.509999998</v>
          </cell>
          <cell r="D63">
            <v>60816</v>
          </cell>
          <cell r="E63">
            <v>898.69</v>
          </cell>
          <cell r="F63">
            <v>69324969.930000007</v>
          </cell>
          <cell r="G63">
            <v>6008.94</v>
          </cell>
          <cell r="H63">
            <v>11536.98</v>
          </cell>
        </row>
        <row r="64">
          <cell r="C64">
            <v>22687188.530000001</v>
          </cell>
          <cell r="D64">
            <v>35868</v>
          </cell>
          <cell r="E64">
            <v>632.52</v>
          </cell>
          <cell r="F64">
            <v>9901836.9700000007</v>
          </cell>
          <cell r="G64">
            <v>663.49</v>
          </cell>
          <cell r="H64">
            <v>14923.94</v>
          </cell>
        </row>
        <row r="65">
          <cell r="C65">
            <v>17924303.940000001</v>
          </cell>
          <cell r="D65">
            <v>16358</v>
          </cell>
          <cell r="E65">
            <v>1095.75</v>
          </cell>
          <cell r="F65">
            <v>6501304.1299999999</v>
          </cell>
          <cell r="G65">
            <v>335.26</v>
          </cell>
          <cell r="H65">
            <v>19392.05</v>
          </cell>
        </row>
        <row r="66">
          <cell r="C66">
            <v>25009991.949999999</v>
          </cell>
          <cell r="D66">
            <v>27853</v>
          </cell>
          <cell r="E66">
            <v>897.93</v>
          </cell>
          <cell r="F66">
            <v>16364042.07</v>
          </cell>
          <cell r="G66">
            <v>1113.6400000000001</v>
          </cell>
          <cell r="H66">
            <v>14694.17</v>
          </cell>
        </row>
        <row r="67">
          <cell r="C67">
            <v>17073775.68</v>
          </cell>
          <cell r="D67">
            <v>16203</v>
          </cell>
          <cell r="E67">
            <v>1053.74</v>
          </cell>
          <cell r="F67">
            <v>9086479.4600000009</v>
          </cell>
          <cell r="G67">
            <v>418.84</v>
          </cell>
          <cell r="H67">
            <v>21694.39</v>
          </cell>
        </row>
        <row r="68">
          <cell r="C68">
            <v>12366708.359999999</v>
          </cell>
          <cell r="D68">
            <v>13214</v>
          </cell>
          <cell r="E68">
            <v>935.88</v>
          </cell>
          <cell r="F68">
            <v>5755529.5800000001</v>
          </cell>
          <cell r="G68">
            <v>385.4</v>
          </cell>
          <cell r="H68">
            <v>14933.87</v>
          </cell>
        </row>
        <row r="69">
          <cell r="C69">
            <v>224213600.53999999</v>
          </cell>
          <cell r="D69">
            <v>168304</v>
          </cell>
          <cell r="E69">
            <v>1332.19</v>
          </cell>
          <cell r="F69">
            <v>470660071.39999998</v>
          </cell>
          <cell r="G69">
            <v>25371.53</v>
          </cell>
          <cell r="H69">
            <v>18550.72</v>
          </cell>
        </row>
        <row r="70">
          <cell r="C70">
            <v>18991279.82</v>
          </cell>
          <cell r="D70">
            <v>23949</v>
          </cell>
          <cell r="E70">
            <v>792.99</v>
          </cell>
          <cell r="F70">
            <v>7609564.3399999999</v>
          </cell>
          <cell r="G70">
            <v>434.47</v>
          </cell>
          <cell r="H70">
            <v>17514.62</v>
          </cell>
        </row>
        <row r="71">
          <cell r="C71">
            <v>14135824.34</v>
          </cell>
          <cell r="D71">
            <v>17627</v>
          </cell>
          <cell r="E71">
            <v>801.94</v>
          </cell>
          <cell r="F71">
            <v>8287081.5099999998</v>
          </cell>
          <cell r="G71">
            <v>539.23</v>
          </cell>
          <cell r="H71">
            <v>15368.26</v>
          </cell>
        </row>
        <row r="72">
          <cell r="C72">
            <v>54565521.210000001</v>
          </cell>
          <cell r="D72">
            <v>57573</v>
          </cell>
          <cell r="E72">
            <v>947.76</v>
          </cell>
          <cell r="F72">
            <v>65712122.210000001</v>
          </cell>
          <cell r="G72">
            <v>4996.8599999999997</v>
          </cell>
          <cell r="H72">
            <v>13150.68</v>
          </cell>
        </row>
        <row r="73">
          <cell r="C73">
            <v>6010014.8200000003</v>
          </cell>
          <cell r="D73">
            <v>4898</v>
          </cell>
          <cell r="E73">
            <v>1227.03</v>
          </cell>
          <cell r="F73">
            <v>1977522.15</v>
          </cell>
          <cell r="G73">
            <v>67.75</v>
          </cell>
          <cell r="H73">
            <v>29188.04</v>
          </cell>
        </row>
        <row r="74">
          <cell r="C74">
            <v>14978155.33</v>
          </cell>
          <cell r="D74">
            <v>18230</v>
          </cell>
          <cell r="E74">
            <v>821.62</v>
          </cell>
          <cell r="F74">
            <v>4989410.03</v>
          </cell>
          <cell r="G74">
            <v>352.68</v>
          </cell>
          <cell r="H74">
            <v>14147.3</v>
          </cell>
        </row>
        <row r="75">
          <cell r="C75">
            <v>33800025.200000003</v>
          </cell>
          <cell r="D75">
            <v>38177</v>
          </cell>
          <cell r="E75">
            <v>885.35</v>
          </cell>
          <cell r="F75">
            <v>26738128.73</v>
          </cell>
          <cell r="G75">
            <v>1668.93</v>
          </cell>
          <cell r="H75">
            <v>16021.1</v>
          </cell>
        </row>
        <row r="76">
          <cell r="C76">
            <v>11289646.43</v>
          </cell>
          <cell r="D76">
            <v>13183</v>
          </cell>
          <cell r="E76">
            <v>856.38</v>
          </cell>
          <cell r="F76">
            <v>4113398.6</v>
          </cell>
          <cell r="G76">
            <v>289.08999999999997</v>
          </cell>
          <cell r="H76">
            <v>14228.78</v>
          </cell>
        </row>
        <row r="77">
          <cell r="C77">
            <v>12802040.609999999</v>
          </cell>
          <cell r="D77">
            <v>14063</v>
          </cell>
          <cell r="E77">
            <v>910.33</v>
          </cell>
          <cell r="F77">
            <v>2373345.5299999998</v>
          </cell>
          <cell r="G77">
            <v>182.01</v>
          </cell>
          <cell r="H77">
            <v>13039.29</v>
          </cell>
        </row>
        <row r="78">
          <cell r="C78">
            <v>14383704.66</v>
          </cell>
          <cell r="D78">
            <v>19575</v>
          </cell>
          <cell r="E78">
            <v>734.8</v>
          </cell>
          <cell r="F78">
            <v>4681916.68</v>
          </cell>
          <cell r="G78">
            <v>329.34</v>
          </cell>
          <cell r="H78">
            <v>14216.06</v>
          </cell>
        </row>
        <row r="79">
          <cell r="C79">
            <v>19882790.100000001</v>
          </cell>
          <cell r="D79">
            <v>24686</v>
          </cell>
          <cell r="E79">
            <v>805.43</v>
          </cell>
          <cell r="F79">
            <v>8943237.6400000006</v>
          </cell>
          <cell r="G79">
            <v>538.92999999999995</v>
          </cell>
          <cell r="H79">
            <v>16594.28</v>
          </cell>
        </row>
        <row r="80">
          <cell r="C80">
            <v>30197955.699999999</v>
          </cell>
          <cell r="D80">
            <v>38986</v>
          </cell>
          <cell r="E80">
            <v>774.58</v>
          </cell>
          <cell r="F80">
            <v>22976676.059999999</v>
          </cell>
          <cell r="G80">
            <v>1849.2</v>
          </cell>
          <cell r="H80">
            <v>12425.2</v>
          </cell>
        </row>
        <row r="81">
          <cell r="C81">
            <v>16629003.77</v>
          </cell>
          <cell r="D81">
            <v>23099</v>
          </cell>
          <cell r="E81">
            <v>719.9</v>
          </cell>
          <cell r="F81">
            <v>7847280.1299999999</v>
          </cell>
          <cell r="G81">
            <v>653.63</v>
          </cell>
          <cell r="H81">
            <v>12005.71</v>
          </cell>
        </row>
        <row r="82">
          <cell r="C82">
            <v>29792823.800000001</v>
          </cell>
          <cell r="D82">
            <v>35186</v>
          </cell>
          <cell r="E82">
            <v>846.72</v>
          </cell>
          <cell r="F82">
            <v>17366309.5</v>
          </cell>
          <cell r="G82">
            <v>1203.97</v>
          </cell>
          <cell r="H82">
            <v>14424.25</v>
          </cell>
        </row>
        <row r="83">
          <cell r="C83">
            <v>11933979.41</v>
          </cell>
          <cell r="D83">
            <v>18287</v>
          </cell>
          <cell r="E83">
            <v>652.59</v>
          </cell>
          <cell r="F83">
            <v>1999205.67</v>
          </cell>
          <cell r="G83">
            <v>174.78</v>
          </cell>
          <cell r="H83">
            <v>11438.18</v>
          </cell>
        </row>
        <row r="84">
          <cell r="C84">
            <v>10059550.73</v>
          </cell>
          <cell r="D84">
            <v>13369</v>
          </cell>
          <cell r="E84">
            <v>752.45</v>
          </cell>
          <cell r="F84">
            <v>3114003.62</v>
          </cell>
          <cell r="G84">
            <v>195.88</v>
          </cell>
          <cell r="H84">
            <v>15897.28</v>
          </cell>
        </row>
        <row r="85">
          <cell r="C85">
            <v>9809550.6099999994</v>
          </cell>
          <cell r="D85">
            <v>11509</v>
          </cell>
          <cell r="E85">
            <v>852.34</v>
          </cell>
          <cell r="F85">
            <v>3397331.86</v>
          </cell>
          <cell r="G85">
            <v>262.52</v>
          </cell>
          <cell r="H85">
            <v>12941.33</v>
          </cell>
        </row>
        <row r="86">
          <cell r="C86">
            <v>10156777.560000001</v>
          </cell>
          <cell r="D86">
            <v>13025</v>
          </cell>
          <cell r="E86">
            <v>779.79</v>
          </cell>
          <cell r="F86">
            <v>2598441.15</v>
          </cell>
          <cell r="G86">
            <v>257.93</v>
          </cell>
          <cell r="H86">
            <v>10074.18</v>
          </cell>
        </row>
        <row r="87">
          <cell r="C87">
            <v>33860610.759999998</v>
          </cell>
          <cell r="D87">
            <v>48905</v>
          </cell>
          <cell r="E87">
            <v>692.38</v>
          </cell>
          <cell r="F87">
            <v>28487805.109999999</v>
          </cell>
          <cell r="G87">
            <v>1912.85</v>
          </cell>
          <cell r="H87">
            <v>14892.84</v>
          </cell>
        </row>
        <row r="88">
          <cell r="C88">
            <v>7952408.9500000002</v>
          </cell>
          <cell r="D88">
            <v>10083</v>
          </cell>
          <cell r="E88">
            <v>788.69</v>
          </cell>
          <cell r="F88">
            <v>2971389.59</v>
          </cell>
          <cell r="G88">
            <v>209.74</v>
          </cell>
          <cell r="H88">
            <v>14167.28</v>
          </cell>
        </row>
        <row r="89">
          <cell r="C89">
            <v>7833655.7199999997</v>
          </cell>
          <cell r="D89">
            <v>8759</v>
          </cell>
          <cell r="E89">
            <v>894.36</v>
          </cell>
          <cell r="F89">
            <v>2547471.9700000002</v>
          </cell>
          <cell r="G89">
            <v>211.8</v>
          </cell>
          <cell r="H89">
            <v>12027.84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เขต 8"/>
      <sheetName val="Table 3"/>
      <sheetName val="Table 4"/>
    </sheetNames>
    <sheetDataSet>
      <sheetData sheetId="0">
        <row r="6">
          <cell r="A6">
            <v>2</v>
          </cell>
          <cell r="B6">
            <v>2</v>
          </cell>
          <cell r="C6" t="str">
            <v>รพช.F3 P&lt;=15,000</v>
          </cell>
          <cell r="D6">
            <v>38</v>
          </cell>
          <cell r="E6">
            <v>996.62</v>
          </cell>
          <cell r="F6">
            <v>228.8</v>
          </cell>
          <cell r="G6">
            <v>1225.42</v>
          </cell>
          <cell r="H6">
            <v>33</v>
          </cell>
          <cell r="I6">
            <v>24763.27</v>
          </cell>
          <cell r="J6">
            <v>7293.98</v>
          </cell>
          <cell r="K6">
            <v>32057.25</v>
          </cell>
        </row>
        <row r="7">
          <cell r="A7">
            <v>3</v>
          </cell>
          <cell r="B7">
            <v>3</v>
          </cell>
          <cell r="C7" t="str">
            <v>รพช.F3 P15,000-25,000</v>
          </cell>
          <cell r="D7">
            <v>31</v>
          </cell>
          <cell r="E7">
            <v>851.75</v>
          </cell>
          <cell r="F7">
            <v>118.3</v>
          </cell>
          <cell r="G7">
            <v>970.05</v>
          </cell>
          <cell r="H7">
            <v>22</v>
          </cell>
          <cell r="I7">
            <v>17181.5</v>
          </cell>
          <cell r="J7">
            <v>4761.5600000000004</v>
          </cell>
          <cell r="K7">
            <v>21943.06</v>
          </cell>
        </row>
        <row r="8">
          <cell r="A8">
            <v>4</v>
          </cell>
          <cell r="B8">
            <v>4</v>
          </cell>
          <cell r="C8" t="str">
            <v>รพช.F3 P&gt;=25,000</v>
          </cell>
          <cell r="D8">
            <v>3</v>
          </cell>
          <cell r="E8">
            <v>1112.8900000000001</v>
          </cell>
          <cell r="F8">
            <v>109.68</v>
          </cell>
          <cell r="G8">
            <v>1222.58</v>
          </cell>
          <cell r="H8">
            <v>3</v>
          </cell>
          <cell r="I8">
            <v>25058.560000000001</v>
          </cell>
          <cell r="J8">
            <v>5235.76</v>
          </cell>
          <cell r="K8">
            <v>30294.33</v>
          </cell>
        </row>
        <row r="9">
          <cell r="A9">
            <v>5</v>
          </cell>
          <cell r="B9">
            <v>5</v>
          </cell>
          <cell r="C9" t="str">
            <v>รพช.F2 P&lt;=30,000</v>
          </cell>
          <cell r="D9">
            <v>257</v>
          </cell>
          <cell r="E9">
            <v>912.34</v>
          </cell>
          <cell r="F9">
            <v>141.88</v>
          </cell>
          <cell r="G9">
            <v>1054.22</v>
          </cell>
          <cell r="H9">
            <v>254</v>
          </cell>
          <cell r="I9">
            <v>19501.419999999998</v>
          </cell>
          <cell r="J9">
            <v>4894.97</v>
          </cell>
          <cell r="K9">
            <v>24396.39</v>
          </cell>
        </row>
        <row r="10">
          <cell r="A10">
            <v>6</v>
          </cell>
          <cell r="B10">
            <v>6</v>
          </cell>
          <cell r="C10" t="str">
            <v>รพช.F2 P30,000-60,000</v>
          </cell>
          <cell r="D10">
            <v>215</v>
          </cell>
          <cell r="E10">
            <v>889.89</v>
          </cell>
          <cell r="F10">
            <v>136.72999999999999</v>
          </cell>
          <cell r="G10">
            <v>1026.6199999999999</v>
          </cell>
          <cell r="H10">
            <v>211</v>
          </cell>
          <cell r="I10">
            <v>16899.84</v>
          </cell>
          <cell r="J10">
            <v>4059.8</v>
          </cell>
          <cell r="K10">
            <v>20959.64</v>
          </cell>
        </row>
        <row r="11">
          <cell r="A11">
            <v>7</v>
          </cell>
          <cell r="B11">
            <v>7</v>
          </cell>
          <cell r="C11" t="str">
            <v>รพช.F2 P60,000-90,000</v>
          </cell>
          <cell r="D11">
            <v>11</v>
          </cell>
          <cell r="E11">
            <v>1041.4100000000001</v>
          </cell>
          <cell r="F11">
            <v>197.26</v>
          </cell>
          <cell r="G11">
            <v>1238.67</v>
          </cell>
          <cell r="H11">
            <v>11</v>
          </cell>
          <cell r="I11">
            <v>23771.35</v>
          </cell>
          <cell r="J11">
            <v>8151.07</v>
          </cell>
          <cell r="K11">
            <v>31922.42</v>
          </cell>
        </row>
        <row r="12">
          <cell r="A12">
            <v>9</v>
          </cell>
          <cell r="B12">
            <v>9</v>
          </cell>
          <cell r="C12" t="str">
            <v>รพช.F1 P&lt;=50,000</v>
          </cell>
          <cell r="D12">
            <v>36</v>
          </cell>
          <cell r="E12">
            <v>893.69</v>
          </cell>
          <cell r="F12">
            <v>128.93</v>
          </cell>
          <cell r="G12">
            <v>1022.62</v>
          </cell>
          <cell r="H12">
            <v>35</v>
          </cell>
          <cell r="I12">
            <v>17971.169999999998</v>
          </cell>
          <cell r="J12">
            <v>4891.4399999999996</v>
          </cell>
          <cell r="K12">
            <v>22862.61</v>
          </cell>
        </row>
        <row r="13">
          <cell r="A13">
            <v>10</v>
          </cell>
          <cell r="B13">
            <v>10</v>
          </cell>
          <cell r="C13" t="str">
            <v>รพช.F1 P50,000-100,000</v>
          </cell>
          <cell r="D13">
            <v>63</v>
          </cell>
          <cell r="E13">
            <v>918.05</v>
          </cell>
          <cell r="F13">
            <v>126.58</v>
          </cell>
          <cell r="G13">
            <v>1044.6300000000001</v>
          </cell>
          <cell r="H13">
            <v>60</v>
          </cell>
          <cell r="I13">
            <v>16064.54</v>
          </cell>
          <cell r="J13">
            <v>3931.59</v>
          </cell>
          <cell r="K13">
            <v>19996.13</v>
          </cell>
        </row>
        <row r="14">
          <cell r="A14">
            <v>12</v>
          </cell>
          <cell r="B14">
            <v>12</v>
          </cell>
          <cell r="C14" t="str">
            <v>รพช.M2 B&lt;=100</v>
          </cell>
          <cell r="D14">
            <v>21</v>
          </cell>
          <cell r="E14">
            <v>950.86</v>
          </cell>
          <cell r="F14">
            <v>118.88</v>
          </cell>
          <cell r="G14">
            <v>1069.74</v>
          </cell>
          <cell r="H14">
            <v>21</v>
          </cell>
          <cell r="I14">
            <v>16773.29</v>
          </cell>
          <cell r="J14">
            <v>4641.75</v>
          </cell>
          <cell r="K14">
            <v>21415.040000000001</v>
          </cell>
        </row>
        <row r="15">
          <cell r="A15">
            <v>13</v>
          </cell>
          <cell r="B15">
            <v>13</v>
          </cell>
          <cell r="C15" t="str">
            <v>รพช.M2 B&gt;100</v>
          </cell>
          <cell r="D15">
            <v>74</v>
          </cell>
          <cell r="E15">
            <v>907.15</v>
          </cell>
          <cell r="F15">
            <v>116.75</v>
          </cell>
          <cell r="G15">
            <v>1023.9</v>
          </cell>
          <cell r="H15">
            <v>68</v>
          </cell>
          <cell r="I15">
            <v>16238.48</v>
          </cell>
          <cell r="J15">
            <v>2713.71</v>
          </cell>
          <cell r="K15">
            <v>18952.2</v>
          </cell>
        </row>
        <row r="16">
          <cell r="A16">
            <v>14</v>
          </cell>
          <cell r="B16">
            <v>14</v>
          </cell>
          <cell r="C16" t="str">
            <v>รพท.M1 B&lt;=200</v>
          </cell>
          <cell r="D16">
            <v>6</v>
          </cell>
          <cell r="E16">
            <v>1064.6099999999999</v>
          </cell>
          <cell r="F16">
            <v>271.68</v>
          </cell>
          <cell r="G16">
            <v>1336.29</v>
          </cell>
          <cell r="H16">
            <v>6</v>
          </cell>
          <cell r="I16">
            <v>22930.1</v>
          </cell>
          <cell r="J16">
            <v>5379.77</v>
          </cell>
          <cell r="K16">
            <v>28309.88</v>
          </cell>
        </row>
        <row r="17">
          <cell r="A17">
            <v>15</v>
          </cell>
          <cell r="B17">
            <v>15</v>
          </cell>
          <cell r="C17" t="str">
            <v>รพท.M1 B&gt;200</v>
          </cell>
          <cell r="D17">
            <v>31</v>
          </cell>
          <cell r="E17">
            <v>950.83</v>
          </cell>
          <cell r="F17">
            <v>125.4</v>
          </cell>
          <cell r="G17">
            <v>1076.23</v>
          </cell>
          <cell r="H17">
            <v>30</v>
          </cell>
          <cell r="I17">
            <v>17424.63</v>
          </cell>
          <cell r="J17">
            <v>3606.33</v>
          </cell>
          <cell r="K17">
            <v>21030.959999999999</v>
          </cell>
        </row>
        <row r="18">
          <cell r="A18">
            <v>16</v>
          </cell>
          <cell r="B18">
            <v>16</v>
          </cell>
          <cell r="C18" t="str">
            <v>รพท.S B&lt;=400</v>
          </cell>
          <cell r="D18">
            <v>27</v>
          </cell>
          <cell r="E18">
            <v>1017.39</v>
          </cell>
          <cell r="F18">
            <v>197.09</v>
          </cell>
          <cell r="G18">
            <v>1214.48</v>
          </cell>
          <cell r="H18">
            <v>27</v>
          </cell>
          <cell r="I18">
            <v>16454.38</v>
          </cell>
          <cell r="J18">
            <v>3029.13</v>
          </cell>
          <cell r="K18">
            <v>19483.52</v>
          </cell>
        </row>
        <row r="19">
          <cell r="A19">
            <v>17</v>
          </cell>
          <cell r="B19">
            <v>17</v>
          </cell>
          <cell r="C19" t="str">
            <v>รพท.S B&gt;400</v>
          </cell>
          <cell r="D19">
            <v>26</v>
          </cell>
          <cell r="E19">
            <v>1051.43</v>
          </cell>
          <cell r="F19">
            <v>112.87</v>
          </cell>
          <cell r="G19">
            <v>1164.31</v>
          </cell>
          <cell r="H19">
            <v>28</v>
          </cell>
          <cell r="I19">
            <v>16626.490000000002</v>
          </cell>
          <cell r="J19">
            <v>3262.68</v>
          </cell>
          <cell r="K19">
            <v>19889.169999999998</v>
          </cell>
        </row>
        <row r="20">
          <cell r="A20">
            <v>18</v>
          </cell>
          <cell r="B20">
            <v>18</v>
          </cell>
          <cell r="C20" t="str">
            <v>รพศ.A B&lt;=700</v>
          </cell>
          <cell r="D20">
            <v>13</v>
          </cell>
          <cell r="E20">
            <v>1286.77</v>
          </cell>
          <cell r="F20">
            <v>96.89</v>
          </cell>
          <cell r="G20">
            <v>1383.67</v>
          </cell>
          <cell r="H20">
            <v>14</v>
          </cell>
          <cell r="I20">
            <v>16833.43</v>
          </cell>
          <cell r="J20">
            <v>1457.79</v>
          </cell>
          <cell r="K20">
            <v>18291.22</v>
          </cell>
        </row>
        <row r="21">
          <cell r="A21">
            <v>19</v>
          </cell>
          <cell r="B21">
            <v>19</v>
          </cell>
          <cell r="C21" t="str">
            <v>รพศ.A B&gt;700to1000</v>
          </cell>
          <cell r="D21">
            <v>17</v>
          </cell>
          <cell r="E21">
            <v>1370.35</v>
          </cell>
          <cell r="F21">
            <v>258.11</v>
          </cell>
          <cell r="G21">
            <v>1628.46</v>
          </cell>
          <cell r="H21">
            <v>17</v>
          </cell>
          <cell r="I21">
            <v>15518.54</v>
          </cell>
          <cell r="J21">
            <v>2136.1</v>
          </cell>
          <cell r="K21">
            <v>17654.64</v>
          </cell>
        </row>
        <row r="22">
          <cell r="A22">
            <v>20</v>
          </cell>
          <cell r="B22">
            <v>20</v>
          </cell>
          <cell r="C22" t="str">
            <v>รพศ.A B&gt;1000</v>
          </cell>
          <cell r="D22">
            <v>4</v>
          </cell>
          <cell r="E22">
            <v>1429.85</v>
          </cell>
          <cell r="F22">
            <v>165.89</v>
          </cell>
          <cell r="G22">
            <v>1595.74</v>
          </cell>
          <cell r="H22">
            <v>4</v>
          </cell>
          <cell r="I22">
            <v>17267.240000000002</v>
          </cell>
          <cell r="J22">
            <v>2371.06</v>
          </cell>
          <cell r="K22">
            <v>19638.310000000001</v>
          </cell>
        </row>
        <row r="23">
          <cell r="C23" t="str">
            <v>รวม</v>
          </cell>
          <cell r="D23">
            <v>873</v>
          </cell>
          <cell r="E23">
            <v>466.72</v>
          </cell>
          <cell r="F23">
            <v>250.47</v>
          </cell>
          <cell r="G23">
            <v>717.19</v>
          </cell>
          <cell r="H23">
            <v>844</v>
          </cell>
          <cell r="I23">
            <v>30265.94</v>
          </cell>
          <cell r="J23">
            <v>23009.7</v>
          </cell>
          <cell r="K23">
            <v>53275.63</v>
          </cell>
        </row>
      </sheetData>
      <sheetData sheetId="1"/>
      <sheetData sheetId="2">
        <row r="3">
          <cell r="K3">
            <v>1164.31</v>
          </cell>
          <cell r="O3">
            <v>19889.169999999998</v>
          </cell>
        </row>
        <row r="4">
          <cell r="K4">
            <v>1054.22</v>
          </cell>
          <cell r="O4">
            <v>24396.39</v>
          </cell>
        </row>
        <row r="5">
          <cell r="K5">
            <v>1026.6199999999999</v>
          </cell>
          <cell r="O5">
            <v>20959.64</v>
          </cell>
        </row>
        <row r="6">
          <cell r="K6">
            <v>1026.6199999999999</v>
          </cell>
          <cell r="O6">
            <v>20959.64</v>
          </cell>
        </row>
        <row r="7">
          <cell r="K7">
            <v>1225.42</v>
          </cell>
          <cell r="O7">
            <v>32057.25</v>
          </cell>
        </row>
        <row r="8">
          <cell r="K8">
            <v>1054.22</v>
          </cell>
          <cell r="O8">
            <v>24396.39</v>
          </cell>
        </row>
        <row r="9">
          <cell r="K9">
            <v>1054.22</v>
          </cell>
          <cell r="O9">
            <v>24396.39</v>
          </cell>
        </row>
        <row r="10">
          <cell r="K10">
            <v>1023.9</v>
          </cell>
          <cell r="O10">
            <v>18952.2</v>
          </cell>
        </row>
        <row r="11">
          <cell r="K11">
            <v>1054.22</v>
          </cell>
          <cell r="O11">
            <v>24396.39</v>
          </cell>
        </row>
        <row r="12">
          <cell r="K12">
            <v>1054.22</v>
          </cell>
          <cell r="O12">
            <v>24396.39</v>
          </cell>
        </row>
        <row r="13">
          <cell r="K13">
            <v>1026.6199999999999</v>
          </cell>
          <cell r="O13">
            <v>20959.64</v>
          </cell>
        </row>
        <row r="14">
          <cell r="K14">
            <v>1069.74</v>
          </cell>
          <cell r="O14">
            <v>21415.040000000001</v>
          </cell>
        </row>
        <row r="15">
          <cell r="K15">
            <v>1026.6199999999999</v>
          </cell>
          <cell r="O15">
            <v>20959.64</v>
          </cell>
        </row>
        <row r="16">
          <cell r="K16">
            <v>1054.22</v>
          </cell>
          <cell r="O16">
            <v>24396.39</v>
          </cell>
        </row>
        <row r="18">
          <cell r="K18">
            <v>1214.48</v>
          </cell>
          <cell r="O18">
            <v>19483.52</v>
          </cell>
        </row>
        <row r="19">
          <cell r="K19">
            <v>1026.6199999999999</v>
          </cell>
          <cell r="O19">
            <v>20959.64</v>
          </cell>
        </row>
        <row r="20">
          <cell r="K20">
            <v>1026.6199999999999</v>
          </cell>
          <cell r="O20">
            <v>20959.64</v>
          </cell>
        </row>
        <row r="21">
          <cell r="K21">
            <v>1054.22</v>
          </cell>
          <cell r="O21">
            <v>24396.39</v>
          </cell>
        </row>
        <row r="22">
          <cell r="K22">
            <v>1054.22</v>
          </cell>
          <cell r="O22">
            <v>24396.39</v>
          </cell>
        </row>
        <row r="23">
          <cell r="K23">
            <v>1026.6199999999999</v>
          </cell>
          <cell r="O23">
            <v>20959.64</v>
          </cell>
        </row>
        <row r="24">
          <cell r="K24">
            <v>1026.6199999999999</v>
          </cell>
          <cell r="O24">
            <v>20959.64</v>
          </cell>
        </row>
        <row r="25">
          <cell r="K25">
            <v>1044.6300000000001</v>
          </cell>
          <cell r="O25">
            <v>19996.13</v>
          </cell>
        </row>
        <row r="26">
          <cell r="K26">
            <v>1026.6199999999999</v>
          </cell>
          <cell r="O26">
            <v>20959.64</v>
          </cell>
        </row>
        <row r="27">
          <cell r="K27">
            <v>1026.6199999999999</v>
          </cell>
          <cell r="O27">
            <v>20959.64</v>
          </cell>
        </row>
        <row r="28">
          <cell r="K28">
            <v>1023.9</v>
          </cell>
          <cell r="O28">
            <v>18952.2</v>
          </cell>
        </row>
        <row r="29">
          <cell r="K29">
            <v>1225.42</v>
          </cell>
          <cell r="O29">
            <v>32057.25</v>
          </cell>
        </row>
        <row r="31">
          <cell r="K31">
            <v>1214.48</v>
          </cell>
          <cell r="O31">
            <v>19483.52</v>
          </cell>
        </row>
        <row r="32">
          <cell r="K32">
            <v>1026.6199999999999</v>
          </cell>
          <cell r="O32">
            <v>20959.64</v>
          </cell>
        </row>
        <row r="33">
          <cell r="K33">
            <v>1026.6199999999999</v>
          </cell>
          <cell r="O33">
            <v>20959.64</v>
          </cell>
        </row>
        <row r="34">
          <cell r="K34">
            <v>1023.9</v>
          </cell>
          <cell r="O34">
            <v>18952.2</v>
          </cell>
        </row>
        <row r="35">
          <cell r="K35">
            <v>1026.6199999999999</v>
          </cell>
          <cell r="O35">
            <v>20959.64</v>
          </cell>
        </row>
        <row r="36">
          <cell r="K36">
            <v>1026.6199999999999</v>
          </cell>
          <cell r="O36">
            <v>20959.64</v>
          </cell>
        </row>
        <row r="37">
          <cell r="K37">
            <v>1026.6199999999999</v>
          </cell>
          <cell r="O37">
            <v>20959.64</v>
          </cell>
        </row>
        <row r="38">
          <cell r="K38">
            <v>1225.42</v>
          </cell>
          <cell r="O38">
            <v>32057.25</v>
          </cell>
        </row>
        <row r="40">
          <cell r="K40">
            <v>1628.46</v>
          </cell>
          <cell r="O40">
            <v>17654.64</v>
          </cell>
        </row>
        <row r="41">
          <cell r="K41">
            <v>1026.6199999999999</v>
          </cell>
          <cell r="O41">
            <v>20959.64</v>
          </cell>
        </row>
        <row r="42">
          <cell r="K42">
            <v>1054.22</v>
          </cell>
          <cell r="O42">
            <v>24396.39</v>
          </cell>
        </row>
        <row r="43">
          <cell r="K43">
            <v>1026.6199999999999</v>
          </cell>
          <cell r="O43">
            <v>20959.64</v>
          </cell>
        </row>
        <row r="44">
          <cell r="K44">
            <v>1023.9</v>
          </cell>
          <cell r="O44">
            <v>18952.2</v>
          </cell>
        </row>
        <row r="45">
          <cell r="K45">
            <v>1026.6199999999999</v>
          </cell>
          <cell r="O45">
            <v>20959.64</v>
          </cell>
        </row>
        <row r="46">
          <cell r="K46">
            <v>1225.42</v>
          </cell>
          <cell r="O46">
            <v>32057.25</v>
          </cell>
        </row>
        <row r="47">
          <cell r="K47">
            <v>1076.23</v>
          </cell>
          <cell r="O47">
            <v>21030.959999999999</v>
          </cell>
        </row>
        <row r="48">
          <cell r="K48">
            <v>1026.6199999999999</v>
          </cell>
          <cell r="O48">
            <v>20959.64</v>
          </cell>
        </row>
        <row r="49">
          <cell r="K49">
            <v>1044.6300000000001</v>
          </cell>
          <cell r="O49">
            <v>19996.13</v>
          </cell>
        </row>
        <row r="50">
          <cell r="K50">
            <v>1044.6300000000001</v>
          </cell>
          <cell r="O50">
            <v>19996.13</v>
          </cell>
        </row>
        <row r="51">
          <cell r="K51">
            <v>1054.22</v>
          </cell>
          <cell r="O51">
            <v>24396.39</v>
          </cell>
        </row>
        <row r="52">
          <cell r="K52">
            <v>1054.22</v>
          </cell>
          <cell r="O52">
            <v>24396.39</v>
          </cell>
        </row>
        <row r="53">
          <cell r="K53">
            <v>1054.22</v>
          </cell>
          <cell r="O53">
            <v>24396.39</v>
          </cell>
        </row>
        <row r="54">
          <cell r="K54">
            <v>1026.6199999999999</v>
          </cell>
          <cell r="O54">
            <v>20959.64</v>
          </cell>
        </row>
        <row r="55">
          <cell r="K55">
            <v>1054.22</v>
          </cell>
          <cell r="O55">
            <v>24396.39</v>
          </cell>
        </row>
        <row r="56">
          <cell r="K56">
            <v>1214.48</v>
          </cell>
          <cell r="O56">
            <v>19483.52</v>
          </cell>
        </row>
        <row r="57">
          <cell r="K57">
            <v>1054.22</v>
          </cell>
          <cell r="O57">
            <v>24396.39</v>
          </cell>
        </row>
        <row r="59">
          <cell r="K59">
            <v>1164.31</v>
          </cell>
          <cell r="O59">
            <v>19889.169999999998</v>
          </cell>
        </row>
        <row r="60">
          <cell r="K60">
            <v>1023.9</v>
          </cell>
          <cell r="O60">
            <v>18952.2</v>
          </cell>
        </row>
        <row r="61">
          <cell r="K61">
            <v>1054.22</v>
          </cell>
          <cell r="O61">
            <v>24396.39</v>
          </cell>
        </row>
        <row r="62">
          <cell r="K62">
            <v>1054.22</v>
          </cell>
          <cell r="O62">
            <v>24396.39</v>
          </cell>
        </row>
        <row r="63">
          <cell r="K63">
            <v>1076.23</v>
          </cell>
          <cell r="O63">
            <v>21030.959999999999</v>
          </cell>
        </row>
        <row r="64">
          <cell r="K64">
            <v>970.05</v>
          </cell>
          <cell r="O64">
            <v>21943.06</v>
          </cell>
        </row>
        <row r="65">
          <cell r="K65">
            <v>1225.42</v>
          </cell>
          <cell r="O65">
            <v>32057.25</v>
          </cell>
        </row>
        <row r="66">
          <cell r="K66">
            <v>1026.6199999999999</v>
          </cell>
          <cell r="O66">
            <v>20959.64</v>
          </cell>
        </row>
        <row r="67">
          <cell r="K67">
            <v>1054.22</v>
          </cell>
          <cell r="O67">
            <v>24396.39</v>
          </cell>
        </row>
        <row r="69">
          <cell r="K69">
            <v>1214.48</v>
          </cell>
          <cell r="O69">
            <v>19483.52</v>
          </cell>
        </row>
        <row r="70">
          <cell r="K70">
            <v>1044.6300000000001</v>
          </cell>
          <cell r="O70">
            <v>19996.13</v>
          </cell>
        </row>
        <row r="71">
          <cell r="K71">
            <v>1026.6199999999999</v>
          </cell>
          <cell r="O71">
            <v>20959.64</v>
          </cell>
        </row>
        <row r="72">
          <cell r="K72">
            <v>1044.6300000000001</v>
          </cell>
          <cell r="O72">
            <v>19996.13</v>
          </cell>
        </row>
        <row r="73">
          <cell r="K73">
            <v>1026.6199999999999</v>
          </cell>
          <cell r="O73">
            <v>20959.64</v>
          </cell>
        </row>
        <row r="74">
          <cell r="K74">
            <v>1054.22</v>
          </cell>
          <cell r="O74">
            <v>24396.39</v>
          </cell>
        </row>
        <row r="76">
          <cell r="K76">
            <v>1595.74</v>
          </cell>
          <cell r="O76">
            <v>19638.310000000001</v>
          </cell>
        </row>
        <row r="77">
          <cell r="K77">
            <v>1026.6199999999999</v>
          </cell>
          <cell r="O77">
            <v>20959.64</v>
          </cell>
        </row>
        <row r="78">
          <cell r="K78">
            <v>1026.6199999999999</v>
          </cell>
          <cell r="O78">
            <v>20959.64</v>
          </cell>
        </row>
        <row r="79">
          <cell r="K79">
            <v>1076.23</v>
          </cell>
          <cell r="O79">
            <v>21030.959999999999</v>
          </cell>
        </row>
        <row r="80">
          <cell r="K80">
            <v>1225.42</v>
          </cell>
          <cell r="O80">
            <v>32057.25</v>
          </cell>
        </row>
        <row r="81">
          <cell r="K81">
            <v>1026.6199999999999</v>
          </cell>
          <cell r="O81">
            <v>20959.64</v>
          </cell>
        </row>
        <row r="82">
          <cell r="K82">
            <v>1023.9</v>
          </cell>
          <cell r="O82">
            <v>18952.2</v>
          </cell>
        </row>
        <row r="83">
          <cell r="K83">
            <v>1054.22</v>
          </cell>
          <cell r="O83">
            <v>24396.39</v>
          </cell>
        </row>
        <row r="84">
          <cell r="K84">
            <v>1054.22</v>
          </cell>
          <cell r="O84">
            <v>24396.39</v>
          </cell>
        </row>
        <row r="85">
          <cell r="K85">
            <v>1026.6199999999999</v>
          </cell>
          <cell r="O85">
            <v>20959.64</v>
          </cell>
        </row>
        <row r="86">
          <cell r="K86">
            <v>1026.6199999999999</v>
          </cell>
          <cell r="O86">
            <v>20959.64</v>
          </cell>
        </row>
        <row r="87">
          <cell r="K87">
            <v>1023.9</v>
          </cell>
          <cell r="O87">
            <v>18952.2</v>
          </cell>
        </row>
        <row r="88">
          <cell r="K88">
            <v>1026.6199999999999</v>
          </cell>
          <cell r="O88">
            <v>20959.64</v>
          </cell>
        </row>
        <row r="89">
          <cell r="K89">
            <v>1023.9</v>
          </cell>
          <cell r="O89">
            <v>18952.2</v>
          </cell>
        </row>
        <row r="90">
          <cell r="K90">
            <v>1054.22</v>
          </cell>
          <cell r="O90">
            <v>24396.39</v>
          </cell>
        </row>
        <row r="91">
          <cell r="K91">
            <v>1054.22</v>
          </cell>
          <cell r="O91">
            <v>24396.39</v>
          </cell>
        </row>
        <row r="92">
          <cell r="K92">
            <v>1054.22</v>
          </cell>
          <cell r="O92">
            <v>24396.39</v>
          </cell>
        </row>
        <row r="93">
          <cell r="K93">
            <v>1054.22</v>
          </cell>
          <cell r="O93">
            <v>24396.39</v>
          </cell>
        </row>
        <row r="94">
          <cell r="K94">
            <v>1023.9</v>
          </cell>
          <cell r="O94">
            <v>18952.2</v>
          </cell>
        </row>
        <row r="95">
          <cell r="K95">
            <v>970.05</v>
          </cell>
          <cell r="O95">
            <v>21943.06</v>
          </cell>
        </row>
        <row r="96">
          <cell r="K96">
            <v>970.05</v>
          </cell>
          <cell r="O96">
            <v>21943.06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I22"/>
  <sheetViews>
    <sheetView topLeftCell="A5" zoomScaleNormal="100" workbookViewId="0">
      <selection activeCell="D20" sqref="D20"/>
    </sheetView>
  </sheetViews>
  <sheetFormatPr defaultRowHeight="13.8" x14ac:dyDescent="0.25"/>
  <cols>
    <col min="2" max="2" width="0" hidden="1" customWidth="1"/>
    <col min="9" max="9" width="15.296875" customWidth="1"/>
  </cols>
  <sheetData>
    <row r="2" spans="1:9" ht="24.6" x14ac:dyDescent="0.25">
      <c r="A2" s="78" t="s">
        <v>247</v>
      </c>
      <c r="B2" s="78"/>
      <c r="C2" s="78"/>
      <c r="D2" s="78"/>
      <c r="E2" s="78"/>
      <c r="F2" s="78"/>
      <c r="G2" s="78"/>
      <c r="H2" s="78"/>
      <c r="I2" s="78"/>
    </row>
    <row r="3" spans="1:9" ht="24.6" x14ac:dyDescent="0.7">
      <c r="A3" s="79" t="s">
        <v>233</v>
      </c>
      <c r="B3" s="79"/>
      <c r="C3" s="79"/>
      <c r="D3" s="79"/>
      <c r="E3" s="79"/>
      <c r="F3" s="79"/>
      <c r="G3" s="79"/>
      <c r="H3" s="79"/>
      <c r="I3" s="79"/>
    </row>
    <row r="4" spans="1:9" ht="24.6" x14ac:dyDescent="0.7">
      <c r="A4" s="79" t="s">
        <v>234</v>
      </c>
      <c r="B4" s="79"/>
      <c r="C4" s="79"/>
      <c r="D4" s="79"/>
      <c r="E4" s="79"/>
      <c r="F4" s="79"/>
      <c r="G4" s="79"/>
      <c r="H4" s="79"/>
      <c r="I4" s="79"/>
    </row>
    <row r="5" spans="1:9" ht="24.6" x14ac:dyDescent="0.7">
      <c r="A5" s="79" t="s">
        <v>252</v>
      </c>
      <c r="B5" s="79"/>
      <c r="C5" s="79"/>
      <c r="D5" s="79"/>
      <c r="E5" s="79"/>
      <c r="F5" s="79"/>
      <c r="G5" s="79"/>
      <c r="H5" s="79"/>
      <c r="I5" s="79"/>
    </row>
    <row r="6" spans="1:9" ht="24.6" x14ac:dyDescent="0.7">
      <c r="A6" s="80" t="s">
        <v>187</v>
      </c>
      <c r="B6" s="81" t="s">
        <v>223</v>
      </c>
      <c r="C6" s="81" t="s">
        <v>224</v>
      </c>
      <c r="D6" s="83" t="s">
        <v>225</v>
      </c>
      <c r="E6" s="83"/>
      <c r="F6" s="83"/>
      <c r="G6" s="83"/>
      <c r="H6" s="83"/>
      <c r="I6" s="83"/>
    </row>
    <row r="7" spans="1:9" ht="49.2" x14ac:dyDescent="0.25">
      <c r="A7" s="80"/>
      <c r="B7" s="82"/>
      <c r="C7" s="82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</row>
    <row r="8" spans="1:9" ht="24.6" x14ac:dyDescent="0.7">
      <c r="A8" s="6">
        <v>1</v>
      </c>
      <c r="B8" s="10" t="s">
        <v>171</v>
      </c>
      <c r="C8" s="54">
        <v>103</v>
      </c>
      <c r="D8" s="6">
        <v>82</v>
      </c>
      <c r="E8" s="7">
        <f>D8/C8*100</f>
        <v>79.611650485436897</v>
      </c>
      <c r="F8" s="14">
        <f>C8-D8</f>
        <v>21</v>
      </c>
      <c r="G8" s="15">
        <f>F8/H8*100</f>
        <v>20.388349514563107</v>
      </c>
      <c r="H8" s="6">
        <f t="shared" ref="H8:H19" si="0">SUM(D8+F8)</f>
        <v>103</v>
      </c>
      <c r="I8" s="6">
        <v>0</v>
      </c>
    </row>
    <row r="9" spans="1:9" ht="24.6" x14ac:dyDescent="0.7">
      <c r="A9" s="6">
        <v>2</v>
      </c>
      <c r="B9" s="10" t="s">
        <v>89</v>
      </c>
      <c r="C9" s="54">
        <v>47</v>
      </c>
      <c r="D9" s="6">
        <v>27</v>
      </c>
      <c r="E9" s="7">
        <f t="shared" ref="E9:E20" si="1">D9/C9*100</f>
        <v>57.446808510638306</v>
      </c>
      <c r="F9" s="14">
        <f t="shared" ref="F9:F19" si="2">C9-D9</f>
        <v>20</v>
      </c>
      <c r="G9" s="15">
        <f t="shared" ref="G9:G19" si="3">F9/H9*100</f>
        <v>42.553191489361701</v>
      </c>
      <c r="H9" s="6">
        <f t="shared" si="0"/>
        <v>47</v>
      </c>
      <c r="I9" s="6">
        <v>0</v>
      </c>
    </row>
    <row r="10" spans="1:9" ht="24.6" x14ac:dyDescent="0.7">
      <c r="A10" s="6">
        <v>3</v>
      </c>
      <c r="B10" s="10" t="s">
        <v>127</v>
      </c>
      <c r="C10" s="54">
        <v>54</v>
      </c>
      <c r="D10" s="6">
        <v>47</v>
      </c>
      <c r="E10" s="7">
        <f t="shared" si="1"/>
        <v>87.037037037037038</v>
      </c>
      <c r="F10" s="14">
        <f t="shared" si="2"/>
        <v>7</v>
      </c>
      <c r="G10" s="15">
        <f t="shared" si="3"/>
        <v>12.962962962962962</v>
      </c>
      <c r="H10" s="6">
        <f t="shared" si="0"/>
        <v>54</v>
      </c>
      <c r="I10" s="6">
        <v>0</v>
      </c>
    </row>
    <row r="11" spans="1:9" ht="24.6" x14ac:dyDescent="0.7">
      <c r="A11" s="6">
        <v>4</v>
      </c>
      <c r="B11" s="10" t="s">
        <v>152</v>
      </c>
      <c r="C11" s="54">
        <v>72</v>
      </c>
      <c r="D11" s="6">
        <v>36</v>
      </c>
      <c r="E11" s="7">
        <f t="shared" si="1"/>
        <v>50</v>
      </c>
      <c r="F11" s="14">
        <f t="shared" si="2"/>
        <v>36</v>
      </c>
      <c r="G11" s="15">
        <f t="shared" si="3"/>
        <v>50</v>
      </c>
      <c r="H11" s="6">
        <f t="shared" si="0"/>
        <v>72</v>
      </c>
      <c r="I11" s="6">
        <v>0</v>
      </c>
    </row>
    <row r="12" spans="1:9" ht="24.6" x14ac:dyDescent="0.7">
      <c r="A12" s="6">
        <v>5</v>
      </c>
      <c r="B12" s="10" t="s">
        <v>142</v>
      </c>
      <c r="C12" s="54">
        <v>67</v>
      </c>
      <c r="D12" s="6">
        <v>48</v>
      </c>
      <c r="E12" s="7">
        <f t="shared" si="1"/>
        <v>71.641791044776113</v>
      </c>
      <c r="F12" s="14">
        <f t="shared" si="2"/>
        <v>19</v>
      </c>
      <c r="G12" s="15">
        <f t="shared" si="3"/>
        <v>28.35820895522388</v>
      </c>
      <c r="H12" s="6">
        <f t="shared" si="0"/>
        <v>67</v>
      </c>
      <c r="I12" s="6">
        <v>0</v>
      </c>
    </row>
    <row r="13" spans="1:9" ht="24.6" x14ac:dyDescent="0.7">
      <c r="A13" s="6">
        <v>6</v>
      </c>
      <c r="B13" s="10" t="s">
        <v>98</v>
      </c>
      <c r="C13" s="54">
        <v>73</v>
      </c>
      <c r="D13" s="6">
        <v>46</v>
      </c>
      <c r="E13" s="7">
        <f t="shared" si="1"/>
        <v>63.013698630136986</v>
      </c>
      <c r="F13" s="14">
        <f t="shared" si="2"/>
        <v>27</v>
      </c>
      <c r="G13" s="15">
        <f t="shared" si="3"/>
        <v>36.986301369863014</v>
      </c>
      <c r="H13" s="6">
        <f t="shared" si="0"/>
        <v>73</v>
      </c>
      <c r="I13" s="6">
        <v>0</v>
      </c>
    </row>
    <row r="14" spans="1:9" ht="24.6" x14ac:dyDescent="0.7">
      <c r="A14" s="6">
        <v>7</v>
      </c>
      <c r="B14" s="10"/>
      <c r="C14" s="54">
        <v>77</v>
      </c>
      <c r="D14" s="6">
        <v>64</v>
      </c>
      <c r="E14" s="7">
        <f t="shared" si="1"/>
        <v>83.116883116883116</v>
      </c>
      <c r="F14" s="14">
        <f>C14-D14</f>
        <v>13</v>
      </c>
      <c r="G14" s="15">
        <f t="shared" si="3"/>
        <v>16.883116883116884</v>
      </c>
      <c r="H14" s="6">
        <f t="shared" si="0"/>
        <v>77</v>
      </c>
      <c r="I14" s="6">
        <v>0</v>
      </c>
    </row>
    <row r="15" spans="1:9" ht="24.6" x14ac:dyDescent="0.7">
      <c r="A15" s="6">
        <v>8</v>
      </c>
      <c r="B15" s="10"/>
      <c r="C15" s="54">
        <v>88</v>
      </c>
      <c r="D15" s="6">
        <v>75</v>
      </c>
      <c r="E15" s="7">
        <f t="shared" si="1"/>
        <v>85.227272727272734</v>
      </c>
      <c r="F15" s="14">
        <f t="shared" si="2"/>
        <v>13</v>
      </c>
      <c r="G15" s="15">
        <f t="shared" si="3"/>
        <v>14.772727272727273</v>
      </c>
      <c r="H15" s="6">
        <f t="shared" si="0"/>
        <v>88</v>
      </c>
      <c r="I15" s="6">
        <v>0</v>
      </c>
    </row>
    <row r="16" spans="1:9" ht="24.6" x14ac:dyDescent="0.7">
      <c r="A16" s="6">
        <v>9</v>
      </c>
      <c r="B16" s="10"/>
      <c r="C16" s="54">
        <v>89</v>
      </c>
      <c r="D16" s="6">
        <v>69</v>
      </c>
      <c r="E16" s="7">
        <f t="shared" si="1"/>
        <v>77.528089887640448</v>
      </c>
      <c r="F16" s="14">
        <f t="shared" si="2"/>
        <v>20</v>
      </c>
      <c r="G16" s="15">
        <f t="shared" si="3"/>
        <v>22.471910112359549</v>
      </c>
      <c r="H16" s="6">
        <f t="shared" si="0"/>
        <v>89</v>
      </c>
      <c r="I16" s="6">
        <v>0</v>
      </c>
    </row>
    <row r="17" spans="1:9" ht="24.6" x14ac:dyDescent="0.7">
      <c r="A17" s="6">
        <v>10</v>
      </c>
      <c r="B17" s="10"/>
      <c r="C17" s="54">
        <v>71</v>
      </c>
      <c r="D17" s="6">
        <v>56</v>
      </c>
      <c r="E17" s="7">
        <f t="shared" si="1"/>
        <v>78.873239436619713</v>
      </c>
      <c r="F17" s="14">
        <f t="shared" si="2"/>
        <v>15</v>
      </c>
      <c r="G17" s="15">
        <f t="shared" si="3"/>
        <v>21.12676056338028</v>
      </c>
      <c r="H17" s="6">
        <f t="shared" si="0"/>
        <v>71</v>
      </c>
      <c r="I17" s="6">
        <v>0</v>
      </c>
    </row>
    <row r="18" spans="1:9" ht="24.6" x14ac:dyDescent="0.7">
      <c r="A18" s="6">
        <v>11</v>
      </c>
      <c r="B18" s="10"/>
      <c r="C18" s="54">
        <v>82</v>
      </c>
      <c r="D18" s="6">
        <v>51</v>
      </c>
      <c r="E18" s="7">
        <f t="shared" si="1"/>
        <v>62.195121951219512</v>
      </c>
      <c r="F18" s="14">
        <f t="shared" si="2"/>
        <v>31</v>
      </c>
      <c r="G18" s="15">
        <f t="shared" si="3"/>
        <v>37.804878048780488</v>
      </c>
      <c r="H18" s="6">
        <f t="shared" si="0"/>
        <v>82</v>
      </c>
      <c r="I18" s="6">
        <v>0</v>
      </c>
    </row>
    <row r="19" spans="1:9" ht="24.6" x14ac:dyDescent="0.7">
      <c r="A19" s="6">
        <v>12</v>
      </c>
      <c r="B19" s="10" t="s">
        <v>105</v>
      </c>
      <c r="C19" s="54">
        <v>78</v>
      </c>
      <c r="D19" s="6">
        <v>28</v>
      </c>
      <c r="E19" s="7">
        <f t="shared" si="1"/>
        <v>35.897435897435898</v>
      </c>
      <c r="F19" s="14">
        <f t="shared" si="2"/>
        <v>50</v>
      </c>
      <c r="G19" s="15">
        <f t="shared" si="3"/>
        <v>64.102564102564102</v>
      </c>
      <c r="H19" s="6">
        <f t="shared" si="0"/>
        <v>78</v>
      </c>
      <c r="I19" s="6">
        <v>0</v>
      </c>
    </row>
    <row r="20" spans="1:9" ht="24.6" x14ac:dyDescent="0.7">
      <c r="A20" s="75" t="s">
        <v>230</v>
      </c>
      <c r="B20" s="76"/>
      <c r="C20" s="32">
        <f>SUM(C8:C19)</f>
        <v>901</v>
      </c>
      <c r="D20" s="32">
        <f>SUM(D8:D19)</f>
        <v>629</v>
      </c>
      <c r="E20" s="7">
        <f t="shared" si="1"/>
        <v>69.811320754716974</v>
      </c>
      <c r="F20" s="34">
        <f>SUM(F8:F19)</f>
        <v>272</v>
      </c>
      <c r="G20" s="35">
        <f>F20/H20*100</f>
        <v>30.188679245283019</v>
      </c>
      <c r="H20" s="32">
        <f>SUM(D20+F20)</f>
        <v>901</v>
      </c>
      <c r="I20" s="32">
        <f>SUM(I8:I19)</f>
        <v>0</v>
      </c>
    </row>
    <row r="21" spans="1:9" ht="24.6" x14ac:dyDescent="0.25">
      <c r="A21" s="77" t="s">
        <v>251</v>
      </c>
      <c r="B21" s="77"/>
      <c r="C21" s="77"/>
      <c r="D21" s="77"/>
      <c r="E21" s="77"/>
      <c r="F21" s="77"/>
      <c r="G21" s="77"/>
      <c r="H21" s="77"/>
      <c r="I21" s="77"/>
    </row>
    <row r="22" spans="1:9" ht="24.6" x14ac:dyDescent="0.7">
      <c r="A22" s="2"/>
      <c r="B22" s="2"/>
      <c r="C22" s="2"/>
      <c r="D22" s="2"/>
      <c r="E22" s="2"/>
      <c r="F22" s="2"/>
      <c r="G22" s="2"/>
      <c r="H22" s="2"/>
      <c r="I22" s="2"/>
    </row>
  </sheetData>
  <mergeCells count="10">
    <mergeCell ref="A20:B20"/>
    <mergeCell ref="A21:I21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I16"/>
  <sheetViews>
    <sheetView topLeftCell="A4" zoomScale="110" zoomScaleNormal="110" workbookViewId="0">
      <selection activeCell="K6" sqref="K6"/>
    </sheetView>
  </sheetViews>
  <sheetFormatPr defaultColWidth="9" defaultRowHeight="24.6" x14ac:dyDescent="0.7"/>
  <cols>
    <col min="1" max="1" width="5.3984375" style="2" customWidth="1"/>
    <col min="2" max="2" width="10.3984375" style="2" customWidth="1"/>
    <col min="3" max="3" width="9" style="2"/>
    <col min="4" max="8" width="12.09765625" style="2" customWidth="1"/>
    <col min="9" max="9" width="13.09765625" style="2" customWidth="1"/>
    <col min="10" max="16384" width="9" style="2"/>
  </cols>
  <sheetData>
    <row r="2" spans="1:9" x14ac:dyDescent="0.7">
      <c r="A2" s="78" t="s">
        <v>247</v>
      </c>
      <c r="B2" s="78"/>
      <c r="C2" s="78"/>
      <c r="D2" s="78"/>
      <c r="E2" s="78"/>
      <c r="F2" s="78"/>
      <c r="G2" s="78"/>
      <c r="H2" s="78"/>
      <c r="I2" s="78"/>
    </row>
    <row r="3" spans="1:9" x14ac:dyDescent="0.7">
      <c r="A3" s="79" t="s">
        <v>233</v>
      </c>
      <c r="B3" s="79"/>
      <c r="C3" s="79"/>
      <c r="D3" s="79"/>
      <c r="E3" s="79"/>
      <c r="F3" s="79"/>
      <c r="G3" s="79"/>
      <c r="H3" s="79"/>
      <c r="I3" s="79"/>
    </row>
    <row r="4" spans="1:9" x14ac:dyDescent="0.7">
      <c r="A4" s="79" t="s">
        <v>234</v>
      </c>
      <c r="B4" s="79"/>
      <c r="C4" s="79"/>
      <c r="D4" s="79"/>
      <c r="E4" s="79"/>
      <c r="F4" s="79"/>
      <c r="G4" s="79"/>
      <c r="H4" s="79"/>
      <c r="I4" s="79"/>
    </row>
    <row r="5" spans="1:9" x14ac:dyDescent="0.7">
      <c r="A5" s="79" t="s">
        <v>254</v>
      </c>
      <c r="B5" s="79"/>
      <c r="C5" s="79"/>
      <c r="D5" s="79"/>
      <c r="E5" s="79"/>
      <c r="F5" s="79"/>
      <c r="G5" s="79"/>
      <c r="H5" s="79"/>
      <c r="I5" s="79"/>
    </row>
    <row r="6" spans="1:9" x14ac:dyDescent="0.7">
      <c r="A6" s="80" t="s">
        <v>187</v>
      </c>
      <c r="B6" s="81" t="s">
        <v>223</v>
      </c>
      <c r="C6" s="81" t="s">
        <v>224</v>
      </c>
      <c r="D6" s="83" t="s">
        <v>225</v>
      </c>
      <c r="E6" s="83"/>
      <c r="F6" s="83"/>
      <c r="G6" s="83"/>
      <c r="H6" s="83"/>
      <c r="I6" s="83"/>
    </row>
    <row r="7" spans="1:9" x14ac:dyDescent="0.7">
      <c r="A7" s="80"/>
      <c r="B7" s="82"/>
      <c r="C7" s="82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</row>
    <row r="8" spans="1:9" x14ac:dyDescent="0.7">
      <c r="A8" s="6">
        <v>8</v>
      </c>
      <c r="B8" s="10" t="s">
        <v>171</v>
      </c>
      <c r="C8" s="6">
        <v>12</v>
      </c>
      <c r="D8" s="6">
        <f>'สรุปUnit Cost และ HGR'!U5+'สรุปUnit Cost และ HGR'!U6+'สรุปUnit Cost และ HGR'!U7+'สรุปUnit Cost และ HGR'!U8+'สรุปUnit Cost และ HGR'!U9+'สรุปUnit Cost และ HGR'!U10+'สรุปUnit Cost และ HGR'!U11+'สรุปUnit Cost และ HGR'!U12+'สรุปUnit Cost และ HGR'!U13+'สรุปUnit Cost และ HGR'!U14+'สรุปUnit Cost และ HGR'!U15+'สรุปUnit Cost และ HGR'!U16</f>
        <v>9</v>
      </c>
      <c r="E8" s="7">
        <f>D8/H8*100</f>
        <v>75</v>
      </c>
      <c r="F8" s="14">
        <f>C8-D8</f>
        <v>3</v>
      </c>
      <c r="G8" s="15">
        <f>F8/H8*100</f>
        <v>25</v>
      </c>
      <c r="H8" s="6">
        <f t="shared" ref="H8:H15" si="0">SUM(D8+F8)</f>
        <v>12</v>
      </c>
      <c r="I8" s="6">
        <v>0</v>
      </c>
    </row>
    <row r="9" spans="1:9" x14ac:dyDescent="0.7">
      <c r="A9" s="6">
        <v>8</v>
      </c>
      <c r="B9" s="10" t="s">
        <v>89</v>
      </c>
      <c r="C9" s="6">
        <v>8</v>
      </c>
      <c r="D9" s="6">
        <f>'สรุปUnit Cost และ HGR'!U17+'สรุปUnit Cost และ HGR'!U18+'สรุปUnit Cost และ HGR'!U19+'สรุปUnit Cost และ HGR'!U20+'สรุปUnit Cost และ HGR'!U21+'สรุปUnit Cost และ HGR'!U22+'สรุปUnit Cost และ HGR'!U23+'สรุปUnit Cost และ HGR'!U24</f>
        <v>5</v>
      </c>
      <c r="E9" s="7">
        <f t="shared" ref="E9:E15" si="1">D9/H9*100</f>
        <v>62.5</v>
      </c>
      <c r="F9" s="14">
        <f t="shared" ref="F9:F14" si="2">C9-D9</f>
        <v>3</v>
      </c>
      <c r="G9" s="15">
        <f t="shared" ref="G9:G14" si="3">F9/H9*100</f>
        <v>37.5</v>
      </c>
      <c r="H9" s="6">
        <f t="shared" si="0"/>
        <v>8</v>
      </c>
      <c r="I9" s="6">
        <v>0</v>
      </c>
    </row>
    <row r="10" spans="1:9" x14ac:dyDescent="0.7">
      <c r="A10" s="6">
        <v>8</v>
      </c>
      <c r="B10" s="10" t="s">
        <v>127</v>
      </c>
      <c r="C10" s="6">
        <v>14</v>
      </c>
      <c r="D10" s="6">
        <f>'สรุปUnit Cost และ HGR'!U25+'สรุปUnit Cost และ HGR'!U26+'สรุปUnit Cost และ HGR'!U27+'สรุปUnit Cost และ HGR'!U28+'สรุปUnit Cost และ HGR'!U29+'สรุปUnit Cost และ HGR'!U30+'สรุปUnit Cost และ HGR'!U31+'สรุปUnit Cost และ HGR'!U32+'สรุปUnit Cost และ HGR'!U33+'สรุปUnit Cost และ HGR'!U34+'สรุปUnit Cost และ HGR'!U35+'สรุปUnit Cost และ HGR'!U36+'สรุปUnit Cost และ HGR'!U37+'สรุปUnit Cost และ HGR'!U38</f>
        <v>12</v>
      </c>
      <c r="E10" s="7">
        <f t="shared" si="1"/>
        <v>85.714285714285708</v>
      </c>
      <c r="F10" s="14">
        <f t="shared" si="2"/>
        <v>2</v>
      </c>
      <c r="G10" s="15">
        <f t="shared" si="3"/>
        <v>14.285714285714285</v>
      </c>
      <c r="H10" s="6">
        <f t="shared" si="0"/>
        <v>14</v>
      </c>
      <c r="I10" s="6">
        <v>0</v>
      </c>
    </row>
    <row r="11" spans="1:9" x14ac:dyDescent="0.7">
      <c r="A11" s="6">
        <v>8</v>
      </c>
      <c r="B11" s="10" t="s">
        <v>152</v>
      </c>
      <c r="C11" s="6">
        <v>18</v>
      </c>
      <c r="D11" s="6">
        <f>'สรุปUnit Cost และ HGR'!U39+'สรุปUnit Cost และ HGR'!U40+'สรุปUnit Cost และ HGR'!U41+'สรุปUnit Cost และ HGR'!U42+'สรุปUnit Cost และ HGR'!U43+'สรุปUnit Cost และ HGR'!U44+'สรุปUnit Cost และ HGR'!U45+'สรุปUnit Cost และ HGR'!U46+'สรุปUnit Cost และ HGR'!U47+'สรุปUnit Cost และ HGR'!U48+'สรุปUnit Cost และ HGR'!U49+'สรุปUnit Cost และ HGR'!U50+'สรุปUnit Cost และ HGR'!U51+'สรุปUnit Cost และ HGR'!U52+'สรุปUnit Cost และ HGR'!U53+'สรุปUnit Cost และ HGR'!U54+'สรุปUnit Cost และ HGR'!U55+'สรุปUnit Cost และ HGR'!U56</f>
        <v>16</v>
      </c>
      <c r="E11" s="7">
        <f t="shared" si="1"/>
        <v>88.888888888888886</v>
      </c>
      <c r="F11" s="14">
        <f t="shared" si="2"/>
        <v>2</v>
      </c>
      <c r="G11" s="15">
        <f t="shared" si="3"/>
        <v>11.111111111111111</v>
      </c>
      <c r="H11" s="6">
        <f t="shared" si="0"/>
        <v>18</v>
      </c>
      <c r="I11" s="6">
        <v>0</v>
      </c>
    </row>
    <row r="12" spans="1:9" x14ac:dyDescent="0.7">
      <c r="A12" s="6">
        <v>8</v>
      </c>
      <c r="B12" s="10" t="s">
        <v>142</v>
      </c>
      <c r="C12" s="6">
        <v>9</v>
      </c>
      <c r="D12" s="6">
        <f>'สรุปUnit Cost และ HGR'!U57+'สรุปUnit Cost และ HGR'!U58+'สรุปUnit Cost และ HGR'!U59+'สรุปUnit Cost และ HGR'!U60+'สรุปUnit Cost และ HGR'!U61+'สรุปUnit Cost และ HGR'!U62+'สรุปUnit Cost และ HGR'!U63+'สรุปUnit Cost และ HGR'!U64+'สรุปUnit Cost และ HGR'!U65</f>
        <v>9</v>
      </c>
      <c r="E12" s="7">
        <f t="shared" si="1"/>
        <v>100</v>
      </c>
      <c r="F12" s="14">
        <f t="shared" si="2"/>
        <v>0</v>
      </c>
      <c r="G12" s="15">
        <f t="shared" si="3"/>
        <v>0</v>
      </c>
      <c r="H12" s="6">
        <f t="shared" si="0"/>
        <v>9</v>
      </c>
      <c r="I12" s="6">
        <v>0</v>
      </c>
    </row>
    <row r="13" spans="1:9" x14ac:dyDescent="0.7">
      <c r="A13" s="6">
        <v>8</v>
      </c>
      <c r="B13" s="10" t="s">
        <v>98</v>
      </c>
      <c r="C13" s="6">
        <v>6</v>
      </c>
      <c r="D13" s="6">
        <f>'สรุปUnit Cost และ HGR'!U66+'สรุปUnit Cost และ HGR'!U67+'สรุปUnit Cost และ HGR'!U68+'สรุปUnit Cost และ HGR'!U69+'สรุปUnit Cost และ HGR'!U70+'สรุปUnit Cost และ HGR'!U71</f>
        <v>4</v>
      </c>
      <c r="E13" s="7">
        <f t="shared" si="1"/>
        <v>66.666666666666657</v>
      </c>
      <c r="F13" s="14">
        <f t="shared" si="2"/>
        <v>2</v>
      </c>
      <c r="G13" s="15">
        <f t="shared" si="3"/>
        <v>33.333333333333329</v>
      </c>
      <c r="H13" s="6">
        <f t="shared" si="0"/>
        <v>6</v>
      </c>
      <c r="I13" s="6">
        <v>0</v>
      </c>
    </row>
    <row r="14" spans="1:9" x14ac:dyDescent="0.7">
      <c r="A14" s="6">
        <v>8</v>
      </c>
      <c r="B14" s="10" t="s">
        <v>105</v>
      </c>
      <c r="C14" s="6">
        <v>21</v>
      </c>
      <c r="D14" s="6">
        <f>'สรุปUnit Cost และ HGR'!U72+'สรุปUnit Cost และ HGR'!U73+'สรุปUnit Cost และ HGR'!U74+'สรุปUnit Cost และ HGR'!U75+'สรุปUnit Cost และ HGR'!U76+'สรุปUnit Cost และ HGR'!U77+'สรุปUnit Cost และ HGR'!U78+'สรุปUnit Cost และ HGR'!U79+'สรุปUnit Cost และ HGR'!U80+'สรุปUnit Cost และ HGR'!U81+'สรุปUnit Cost และ HGR'!U82+'สรุปUnit Cost และ HGR'!U83+'สรุปUnit Cost และ HGR'!U84+'สรุปUnit Cost และ HGR'!U85+'สรุปUnit Cost และ HGR'!U86+'สรุปUnit Cost และ HGR'!U87+'สรุปUnit Cost และ HGR'!U88+'สรุปUnit Cost และ HGR'!U89+'สรุปUnit Cost และ HGR'!U90+'สรุปUnit Cost และ HGR'!U91+'สรุปUnit Cost และ HGR'!U92</f>
        <v>20</v>
      </c>
      <c r="E14" s="7">
        <f t="shared" si="1"/>
        <v>95.238095238095227</v>
      </c>
      <c r="F14" s="14">
        <f t="shared" si="2"/>
        <v>1</v>
      </c>
      <c r="G14" s="15">
        <f t="shared" si="3"/>
        <v>4.7619047619047619</v>
      </c>
      <c r="H14" s="6">
        <f t="shared" si="0"/>
        <v>21</v>
      </c>
      <c r="I14" s="6">
        <v>0</v>
      </c>
    </row>
    <row r="15" spans="1:9" x14ac:dyDescent="0.7">
      <c r="A15" s="75" t="s">
        <v>230</v>
      </c>
      <c r="B15" s="76"/>
      <c r="C15" s="32">
        <f>SUM(C8:C14)</f>
        <v>88</v>
      </c>
      <c r="D15" s="32">
        <f>C15-F15</f>
        <v>75</v>
      </c>
      <c r="E15" s="33">
        <f t="shared" si="1"/>
        <v>85.227272727272734</v>
      </c>
      <c r="F15" s="34">
        <f>SUM(F8:F14)</f>
        <v>13</v>
      </c>
      <c r="G15" s="35">
        <f>F15/H15*100</f>
        <v>14.772727272727273</v>
      </c>
      <c r="H15" s="32">
        <f t="shared" si="0"/>
        <v>88</v>
      </c>
      <c r="I15" s="32">
        <f>SUM(I8:I14)</f>
        <v>0</v>
      </c>
    </row>
    <row r="16" spans="1:9" x14ac:dyDescent="0.7">
      <c r="A16" s="77" t="s">
        <v>251</v>
      </c>
      <c r="B16" s="77"/>
      <c r="C16" s="77"/>
      <c r="D16" s="77"/>
      <c r="E16" s="77"/>
      <c r="F16" s="77"/>
      <c r="G16" s="77"/>
      <c r="H16" s="77"/>
      <c r="I16" s="77"/>
    </row>
  </sheetData>
  <mergeCells count="10">
    <mergeCell ref="A16:I16"/>
    <mergeCell ref="A15:B15"/>
    <mergeCell ref="A3:I3"/>
    <mergeCell ref="A2:I2"/>
    <mergeCell ref="A6:A7"/>
    <mergeCell ref="B6:B7"/>
    <mergeCell ref="C6:C7"/>
    <mergeCell ref="D6:I6"/>
    <mergeCell ref="A5:I5"/>
    <mergeCell ref="A4:I4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J16"/>
  <sheetViews>
    <sheetView tabSelected="1" topLeftCell="A4" workbookViewId="0">
      <selection activeCell="F8" sqref="F8"/>
    </sheetView>
  </sheetViews>
  <sheetFormatPr defaultRowHeight="13.8" x14ac:dyDescent="0.25"/>
  <cols>
    <col min="2" max="2" width="12.8984375" customWidth="1"/>
    <col min="9" max="9" width="18.09765625" customWidth="1"/>
    <col min="10" max="10" width="34.09765625" customWidth="1"/>
  </cols>
  <sheetData>
    <row r="2" spans="1:10" ht="24.6" x14ac:dyDescent="0.25">
      <c r="A2" s="78" t="s">
        <v>247</v>
      </c>
      <c r="B2" s="78"/>
      <c r="C2" s="78"/>
      <c r="D2" s="78"/>
      <c r="E2" s="78"/>
      <c r="F2" s="78"/>
      <c r="G2" s="78"/>
      <c r="H2" s="78"/>
      <c r="I2" s="78"/>
    </row>
    <row r="3" spans="1:10" ht="24.6" x14ac:dyDescent="0.7">
      <c r="A3" s="79" t="s">
        <v>233</v>
      </c>
      <c r="B3" s="79"/>
      <c r="C3" s="79"/>
      <c r="D3" s="79"/>
      <c r="E3" s="79"/>
      <c r="F3" s="79"/>
      <c r="G3" s="79"/>
      <c r="H3" s="79"/>
      <c r="I3" s="79"/>
    </row>
    <row r="4" spans="1:10" ht="24.6" x14ac:dyDescent="0.7">
      <c r="A4" s="79" t="s">
        <v>234</v>
      </c>
      <c r="B4" s="79"/>
      <c r="C4" s="79"/>
      <c r="D4" s="79"/>
      <c r="E4" s="79"/>
      <c r="F4" s="79"/>
      <c r="G4" s="79"/>
      <c r="H4" s="79"/>
      <c r="I4" s="79"/>
    </row>
    <row r="5" spans="1:10" ht="24.6" x14ac:dyDescent="0.7">
      <c r="A5" s="79" t="s">
        <v>254</v>
      </c>
      <c r="B5" s="79"/>
      <c r="C5" s="79"/>
      <c r="D5" s="79"/>
      <c r="E5" s="79"/>
      <c r="F5" s="79"/>
      <c r="G5" s="79"/>
      <c r="H5" s="79"/>
      <c r="I5" s="79"/>
    </row>
    <row r="6" spans="1:10" ht="24.6" x14ac:dyDescent="0.7">
      <c r="A6" s="80" t="s">
        <v>187</v>
      </c>
      <c r="B6" s="81" t="s">
        <v>223</v>
      </c>
      <c r="C6" s="81" t="s">
        <v>224</v>
      </c>
      <c r="D6" s="83" t="s">
        <v>225</v>
      </c>
      <c r="E6" s="83"/>
      <c r="F6" s="83"/>
      <c r="G6" s="83"/>
      <c r="H6" s="83"/>
      <c r="I6" s="83"/>
      <c r="J6" s="84" t="s">
        <v>253</v>
      </c>
    </row>
    <row r="7" spans="1:10" ht="49.2" x14ac:dyDescent="0.25">
      <c r="A7" s="80"/>
      <c r="B7" s="82"/>
      <c r="C7" s="82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  <c r="J7" s="84"/>
    </row>
    <row r="8" spans="1:10" ht="24.6" x14ac:dyDescent="0.7">
      <c r="A8" s="6">
        <v>8</v>
      </c>
      <c r="B8" s="10" t="s">
        <v>171</v>
      </c>
      <c r="C8" s="6">
        <v>12</v>
      </c>
      <c r="D8" s="6">
        <f>'สรุปUnit Cost และ HGR'!U95</f>
        <v>9</v>
      </c>
      <c r="E8" s="7">
        <f>D8/H8*100</f>
        <v>75</v>
      </c>
      <c r="F8" s="14">
        <f>C8-D8</f>
        <v>3</v>
      </c>
      <c r="G8" s="15">
        <f>F8/H8*100</f>
        <v>25</v>
      </c>
      <c r="H8" s="6">
        <f t="shared" ref="H8:H15" si="0">SUM(D8+F8)</f>
        <v>12</v>
      </c>
      <c r="I8" s="6">
        <v>0</v>
      </c>
      <c r="J8" s="73" t="s">
        <v>256</v>
      </c>
    </row>
    <row r="9" spans="1:10" ht="24.6" x14ac:dyDescent="0.7">
      <c r="A9" s="6">
        <v>8</v>
      </c>
      <c r="B9" s="10" t="s">
        <v>89</v>
      </c>
      <c r="C9" s="6">
        <v>8</v>
      </c>
      <c r="D9" s="6">
        <f>'สรุปUnit Cost และ HGR'!U96</f>
        <v>5</v>
      </c>
      <c r="E9" s="7">
        <f t="shared" ref="E9:E15" si="1">D9/H9*100</f>
        <v>62.5</v>
      </c>
      <c r="F9" s="14">
        <f t="shared" ref="F9:F14" si="2">C9-D9</f>
        <v>3</v>
      </c>
      <c r="G9" s="15">
        <f t="shared" ref="G9:G14" si="3">F9/H9*100</f>
        <v>37.5</v>
      </c>
      <c r="H9" s="6">
        <f t="shared" si="0"/>
        <v>8</v>
      </c>
      <c r="I9" s="6">
        <v>0</v>
      </c>
      <c r="J9" s="73" t="s">
        <v>257</v>
      </c>
    </row>
    <row r="10" spans="1:10" ht="24.6" x14ac:dyDescent="0.7">
      <c r="A10" s="6">
        <v>8</v>
      </c>
      <c r="B10" s="10" t="s">
        <v>127</v>
      </c>
      <c r="C10" s="6">
        <v>14</v>
      </c>
      <c r="D10" s="6">
        <f>'สรุปUnit Cost และ HGR'!U97</f>
        <v>12</v>
      </c>
      <c r="E10" s="7">
        <f t="shared" si="1"/>
        <v>85.714285714285708</v>
      </c>
      <c r="F10" s="14">
        <f t="shared" si="2"/>
        <v>2</v>
      </c>
      <c r="G10" s="15">
        <f t="shared" si="3"/>
        <v>14.285714285714285</v>
      </c>
      <c r="H10" s="6">
        <f t="shared" si="0"/>
        <v>14</v>
      </c>
      <c r="I10" s="6">
        <v>0</v>
      </c>
      <c r="J10" s="73" t="s">
        <v>258</v>
      </c>
    </row>
    <row r="11" spans="1:10" ht="24.6" x14ac:dyDescent="0.7">
      <c r="A11" s="6">
        <v>8</v>
      </c>
      <c r="B11" s="10" t="s">
        <v>152</v>
      </c>
      <c r="C11" s="6">
        <v>18</v>
      </c>
      <c r="D11" s="6">
        <f>'สรุปUnit Cost และ HGR'!U98</f>
        <v>16</v>
      </c>
      <c r="E11" s="7">
        <f t="shared" si="1"/>
        <v>88.888888888888886</v>
      </c>
      <c r="F11" s="14">
        <f t="shared" si="2"/>
        <v>2</v>
      </c>
      <c r="G11" s="15">
        <f t="shared" si="3"/>
        <v>11.111111111111111</v>
      </c>
      <c r="H11" s="6">
        <f t="shared" si="0"/>
        <v>18</v>
      </c>
      <c r="I11" s="6">
        <v>0</v>
      </c>
      <c r="J11" s="73" t="s">
        <v>259</v>
      </c>
    </row>
    <row r="12" spans="1:10" s="60" customFormat="1" ht="24.6" x14ac:dyDescent="0.7">
      <c r="A12" s="55">
        <v>8</v>
      </c>
      <c r="B12" s="56" t="s">
        <v>142</v>
      </c>
      <c r="C12" s="55">
        <v>9</v>
      </c>
      <c r="D12" s="55">
        <f>'สรุปUnit Cost และ HGR'!U99</f>
        <v>9</v>
      </c>
      <c r="E12" s="57">
        <f t="shared" si="1"/>
        <v>100</v>
      </c>
      <c r="F12" s="58">
        <f t="shared" si="2"/>
        <v>0</v>
      </c>
      <c r="G12" s="59">
        <f t="shared" si="3"/>
        <v>0</v>
      </c>
      <c r="H12" s="55">
        <f t="shared" si="0"/>
        <v>9</v>
      </c>
      <c r="I12" s="55">
        <v>0</v>
      </c>
      <c r="J12" s="74"/>
    </row>
    <row r="13" spans="1:10" ht="24.6" x14ac:dyDescent="0.7">
      <c r="A13" s="6">
        <v>8</v>
      </c>
      <c r="B13" s="10" t="s">
        <v>98</v>
      </c>
      <c r="C13" s="6">
        <v>6</v>
      </c>
      <c r="D13" s="6">
        <f>'สรุปUnit Cost และ HGR'!U100</f>
        <v>4</v>
      </c>
      <c r="E13" s="7">
        <f t="shared" si="1"/>
        <v>66.666666666666657</v>
      </c>
      <c r="F13" s="14">
        <f t="shared" si="2"/>
        <v>2</v>
      </c>
      <c r="G13" s="15">
        <f t="shared" si="3"/>
        <v>33.333333333333329</v>
      </c>
      <c r="H13" s="6">
        <f t="shared" si="0"/>
        <v>6</v>
      </c>
      <c r="I13" s="6">
        <v>0</v>
      </c>
      <c r="J13" s="73" t="s">
        <v>260</v>
      </c>
    </row>
    <row r="14" spans="1:10" ht="24.6" x14ac:dyDescent="0.7">
      <c r="A14" s="6">
        <v>8</v>
      </c>
      <c r="B14" s="10" t="s">
        <v>105</v>
      </c>
      <c r="C14" s="6">
        <v>21</v>
      </c>
      <c r="D14" s="6">
        <f>'สรุปUnit Cost และ HGR'!U101</f>
        <v>20</v>
      </c>
      <c r="E14" s="7">
        <f t="shared" si="1"/>
        <v>95.238095238095227</v>
      </c>
      <c r="F14" s="14">
        <f t="shared" si="2"/>
        <v>1</v>
      </c>
      <c r="G14" s="15">
        <f t="shared" si="3"/>
        <v>4.7619047619047619</v>
      </c>
      <c r="H14" s="6">
        <f t="shared" si="0"/>
        <v>21</v>
      </c>
      <c r="I14" s="6">
        <v>0</v>
      </c>
      <c r="J14" s="73" t="s">
        <v>261</v>
      </c>
    </row>
    <row r="15" spans="1:10" ht="24.6" x14ac:dyDescent="0.7">
      <c r="A15" s="75" t="s">
        <v>230</v>
      </c>
      <c r="B15" s="76"/>
      <c r="C15" s="32">
        <f>SUM(C8:C14)</f>
        <v>88</v>
      </c>
      <c r="D15" s="32">
        <f>C15-F15</f>
        <v>75</v>
      </c>
      <c r="E15" s="33">
        <f t="shared" si="1"/>
        <v>85.227272727272734</v>
      </c>
      <c r="F15" s="34">
        <f>SUM(F8:F14)</f>
        <v>13</v>
      </c>
      <c r="G15" s="35">
        <f>F15/H15*100</f>
        <v>14.772727272727273</v>
      </c>
      <c r="H15" s="32">
        <f t="shared" si="0"/>
        <v>88</v>
      </c>
      <c r="I15" s="32">
        <f>SUM(I8:I14)</f>
        <v>0</v>
      </c>
      <c r="J15" s="72"/>
    </row>
    <row r="16" spans="1:10" ht="24.6" x14ac:dyDescent="0.25">
      <c r="A16" s="77" t="s">
        <v>251</v>
      </c>
      <c r="B16" s="77"/>
      <c r="C16" s="77"/>
      <c r="D16" s="77"/>
      <c r="E16" s="77"/>
      <c r="F16" s="77"/>
      <c r="G16" s="77"/>
      <c r="H16" s="77"/>
      <c r="I16" s="77"/>
      <c r="J16" s="77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U102"/>
  <sheetViews>
    <sheetView zoomScale="80" zoomScaleNormal="80" workbookViewId="0">
      <pane xSplit="10" ySplit="4" topLeftCell="M32" activePane="bottomRight" state="frozen"/>
      <selection pane="topRight" activeCell="K1" sqref="K1"/>
      <selection pane="bottomLeft" activeCell="A4" sqref="A4"/>
      <selection pane="bottomRight" activeCell="H7" sqref="H7"/>
    </sheetView>
  </sheetViews>
  <sheetFormatPr defaultColWidth="9" defaultRowHeight="21" x14ac:dyDescent="0.6"/>
  <cols>
    <col min="1" max="1" width="5.09765625" style="19" customWidth="1"/>
    <col min="2" max="2" width="8.8984375" style="8" customWidth="1"/>
    <col min="3" max="3" width="9" style="8"/>
    <col min="4" max="4" width="18.19921875" style="8" customWidth="1"/>
    <col min="5" max="5" width="5.8984375" style="19" customWidth="1"/>
    <col min="6" max="6" width="9.8984375" style="19" customWidth="1"/>
    <col min="7" max="7" width="8.8984375" style="19" customWidth="1"/>
    <col min="8" max="8" width="10.8984375" style="8" customWidth="1"/>
    <col min="9" max="9" width="6.3984375" style="8" customWidth="1"/>
    <col min="10" max="10" width="20" style="8" customWidth="1"/>
    <col min="11" max="11" width="16.59765625" style="8" customWidth="1"/>
    <col min="12" max="12" width="18.8984375" style="8" customWidth="1"/>
    <col min="13" max="13" width="14.296875" style="8" customWidth="1"/>
    <col min="14" max="14" width="13.3984375" style="8" customWidth="1"/>
    <col min="15" max="15" width="16.3984375" style="8" customWidth="1"/>
    <col min="16" max="16" width="13.09765625" style="8" customWidth="1"/>
    <col min="17" max="17" width="14" style="8" customWidth="1"/>
    <col min="18" max="18" width="13.3984375" style="8" customWidth="1"/>
    <col min="19" max="21" width="9" style="13" customWidth="1"/>
    <col min="22" max="16384" width="9" style="8"/>
  </cols>
  <sheetData>
    <row r="1" spans="1:21" ht="24.6" x14ac:dyDescent="0.7">
      <c r="D1" s="79" t="s">
        <v>254</v>
      </c>
      <c r="E1" s="79"/>
      <c r="F1" s="79"/>
      <c r="G1" s="79"/>
      <c r="H1" s="79"/>
      <c r="S1" s="87"/>
      <c r="T1" s="87"/>
      <c r="U1" s="87"/>
    </row>
    <row r="2" spans="1:21" x14ac:dyDescent="0.6">
      <c r="B2" s="92" t="s">
        <v>255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20"/>
      <c r="Q2" s="20"/>
      <c r="R2" s="20"/>
      <c r="S2" s="20"/>
      <c r="T2" s="20"/>
      <c r="U2" s="20"/>
    </row>
    <row r="3" spans="1:21" s="21" customFormat="1" x14ac:dyDescent="0.25">
      <c r="A3" s="103" t="s">
        <v>187</v>
      </c>
      <c r="B3" s="103" t="s">
        <v>88</v>
      </c>
      <c r="C3" s="103" t="s">
        <v>183</v>
      </c>
      <c r="D3" s="103" t="s">
        <v>188</v>
      </c>
      <c r="E3" s="90" t="s">
        <v>189</v>
      </c>
      <c r="F3" s="90" t="s">
        <v>221</v>
      </c>
      <c r="G3" s="90" t="s">
        <v>222</v>
      </c>
      <c r="H3" s="88" t="s">
        <v>195</v>
      </c>
      <c r="I3" s="85" t="s">
        <v>248</v>
      </c>
      <c r="J3" s="85" t="s">
        <v>194</v>
      </c>
      <c r="K3" s="93" t="s">
        <v>217</v>
      </c>
      <c r="L3" s="94"/>
      <c r="M3" s="94"/>
      <c r="N3" s="95"/>
      <c r="O3" s="96" t="s">
        <v>231</v>
      </c>
      <c r="P3" s="97"/>
      <c r="Q3" s="97"/>
      <c r="R3" s="98"/>
      <c r="S3" s="99" t="s">
        <v>232</v>
      </c>
      <c r="T3" s="99"/>
      <c r="U3" s="99"/>
    </row>
    <row r="4" spans="1:21" s="25" customFormat="1" ht="42" x14ac:dyDescent="0.6">
      <c r="A4" s="104"/>
      <c r="B4" s="104"/>
      <c r="C4" s="104"/>
      <c r="D4" s="104"/>
      <c r="E4" s="91"/>
      <c r="F4" s="91"/>
      <c r="G4" s="91"/>
      <c r="H4" s="89"/>
      <c r="I4" s="86"/>
      <c r="J4" s="86"/>
      <c r="K4" s="22" t="s">
        <v>196</v>
      </c>
      <c r="L4" s="22" t="s">
        <v>197</v>
      </c>
      <c r="M4" s="22" t="s">
        <v>198</v>
      </c>
      <c r="N4" s="22" t="s">
        <v>216</v>
      </c>
      <c r="O4" s="23" t="s">
        <v>199</v>
      </c>
      <c r="P4" s="24" t="s">
        <v>200</v>
      </c>
      <c r="Q4" s="23" t="s">
        <v>201</v>
      </c>
      <c r="R4" s="23" t="s">
        <v>216</v>
      </c>
      <c r="S4" s="22" t="s">
        <v>218</v>
      </c>
      <c r="T4" s="22" t="s">
        <v>219</v>
      </c>
      <c r="U4" s="42" t="s">
        <v>220</v>
      </c>
    </row>
    <row r="5" spans="1:21" s="13" customFormat="1" ht="27" x14ac:dyDescent="0.75">
      <c r="A5" s="26" t="s">
        <v>202</v>
      </c>
      <c r="B5" s="36" t="s">
        <v>171</v>
      </c>
      <c r="C5" s="36" t="s">
        <v>5</v>
      </c>
      <c r="D5" s="36" t="s">
        <v>172</v>
      </c>
      <c r="E5" s="26" t="s">
        <v>193</v>
      </c>
      <c r="F5" s="26" t="s">
        <v>203</v>
      </c>
      <c r="G5" s="26">
        <v>372</v>
      </c>
      <c r="H5" s="37">
        <v>109113</v>
      </c>
      <c r="I5" s="26">
        <v>16</v>
      </c>
      <c r="J5" s="38" t="s">
        <v>235</v>
      </c>
      <c r="K5" s="39">
        <f>[2]Report1!C16</f>
        <v>74623852.5</v>
      </c>
      <c r="L5" s="39">
        <f>[2]Report1!D16</f>
        <v>70270</v>
      </c>
      <c r="M5" s="40">
        <f>[2]Report1!E16</f>
        <v>1061.96</v>
      </c>
      <c r="N5" s="29">
        <f>'[3]เขต 8'!K18</f>
        <v>1214.48</v>
      </c>
      <c r="O5" s="39">
        <f>[2]Report1!F16</f>
        <v>97666335.659999996</v>
      </c>
      <c r="P5" s="39">
        <f>[2]Report1!G16</f>
        <v>6601.38</v>
      </c>
      <c r="Q5" s="41">
        <f>[2]Report1!H16</f>
        <v>14794.83</v>
      </c>
      <c r="R5" s="30">
        <f>'[3]เขต 8'!O18</f>
        <v>19483.52</v>
      </c>
      <c r="S5" s="18" t="str">
        <f t="shared" ref="S5:S36" si="0">IF(AND(M5&lt;=N5),"1","0")</f>
        <v>1</v>
      </c>
      <c r="T5" s="18" t="str">
        <f>IF(AND(Q5&lt;=R5),"1","0")</f>
        <v>1</v>
      </c>
      <c r="U5" s="18" t="str">
        <f t="shared" ref="U5:U36" si="1">IF(AND(M5&lt;=N5,Q5&lt;=R5),"1","0")</f>
        <v>1</v>
      </c>
    </row>
    <row r="6" spans="1:21" s="13" customFormat="1" ht="27" x14ac:dyDescent="0.75">
      <c r="A6" s="26" t="s">
        <v>202</v>
      </c>
      <c r="B6" s="36" t="s">
        <v>171</v>
      </c>
      <c r="C6" s="36" t="s">
        <v>63</v>
      </c>
      <c r="D6" s="36" t="s">
        <v>173</v>
      </c>
      <c r="E6" s="26" t="s">
        <v>192</v>
      </c>
      <c r="F6" s="26" t="s">
        <v>204</v>
      </c>
      <c r="G6" s="26">
        <v>40</v>
      </c>
      <c r="H6" s="37">
        <v>40027</v>
      </c>
      <c r="I6" s="26">
        <v>6</v>
      </c>
      <c r="J6" s="38" t="s">
        <v>236</v>
      </c>
      <c r="K6" s="39">
        <f>[2]Report1!C17</f>
        <v>19037148.390000001</v>
      </c>
      <c r="L6" s="39">
        <f>[2]Report1!D17</f>
        <v>16053</v>
      </c>
      <c r="M6" s="40">
        <f>[2]Report1!E17</f>
        <v>1185.8900000000001</v>
      </c>
      <c r="N6" s="29">
        <f>'[3]เขต 8'!K19</f>
        <v>1026.6199999999999</v>
      </c>
      <c r="O6" s="39">
        <f>[2]Report1!F17</f>
        <v>3466239.51</v>
      </c>
      <c r="P6" s="39">
        <f>[2]Report1!G17</f>
        <v>231.4</v>
      </c>
      <c r="Q6" s="41">
        <f>[2]Report1!H17</f>
        <v>14979.19</v>
      </c>
      <c r="R6" s="30">
        <f>'[3]เขต 8'!O19</f>
        <v>20959.64</v>
      </c>
      <c r="S6" s="18" t="str">
        <f t="shared" si="0"/>
        <v>0</v>
      </c>
      <c r="T6" s="18" t="str">
        <f t="shared" ref="T6:T69" si="2">IF(AND(Q6&lt;=R6),"1","0")</f>
        <v>1</v>
      </c>
      <c r="U6" s="18" t="str">
        <f t="shared" si="1"/>
        <v>0</v>
      </c>
    </row>
    <row r="7" spans="1:21" s="13" customFormat="1" ht="27" x14ac:dyDescent="0.75">
      <c r="A7" s="26" t="s">
        <v>202</v>
      </c>
      <c r="B7" s="36" t="s">
        <v>171</v>
      </c>
      <c r="C7" s="36" t="s">
        <v>64</v>
      </c>
      <c r="D7" s="36" t="s">
        <v>174</v>
      </c>
      <c r="E7" s="26" t="s">
        <v>192</v>
      </c>
      <c r="F7" s="26" t="s">
        <v>204</v>
      </c>
      <c r="G7" s="26">
        <v>47</v>
      </c>
      <c r="H7" s="37">
        <v>44722</v>
      </c>
      <c r="I7" s="26">
        <v>6</v>
      </c>
      <c r="J7" s="38" t="s">
        <v>236</v>
      </c>
      <c r="K7" s="39">
        <f>[2]Report1!C18</f>
        <v>12901244.529999999</v>
      </c>
      <c r="L7" s="39">
        <f>[2]Report1!D18</f>
        <v>14195</v>
      </c>
      <c r="M7" s="40">
        <f>[2]Report1!E18</f>
        <v>908.86</v>
      </c>
      <c r="N7" s="29">
        <f>'[3]เขต 8'!K20</f>
        <v>1026.6199999999999</v>
      </c>
      <c r="O7" s="39">
        <f>[2]Report1!F18</f>
        <v>5585639.75</v>
      </c>
      <c r="P7" s="39">
        <f>[2]Report1!G18</f>
        <v>301.32</v>
      </c>
      <c r="Q7" s="41">
        <f>[2]Report1!H18</f>
        <v>18537.13</v>
      </c>
      <c r="R7" s="30">
        <f>'[3]เขต 8'!O20</f>
        <v>20959.64</v>
      </c>
      <c r="S7" s="18" t="str">
        <f t="shared" si="0"/>
        <v>1</v>
      </c>
      <c r="T7" s="18" t="str">
        <f t="shared" si="2"/>
        <v>1</v>
      </c>
      <c r="U7" s="18" t="str">
        <f t="shared" si="1"/>
        <v>1</v>
      </c>
    </row>
    <row r="8" spans="1:21" s="13" customFormat="1" ht="27" x14ac:dyDescent="0.75">
      <c r="A8" s="26" t="s">
        <v>202</v>
      </c>
      <c r="B8" s="36" t="s">
        <v>171</v>
      </c>
      <c r="C8" s="36" t="s">
        <v>65</v>
      </c>
      <c r="D8" s="36" t="s">
        <v>175</v>
      </c>
      <c r="E8" s="26" t="s">
        <v>192</v>
      </c>
      <c r="F8" s="26" t="s">
        <v>204</v>
      </c>
      <c r="G8" s="26">
        <v>43</v>
      </c>
      <c r="H8" s="37">
        <v>27134</v>
      </c>
      <c r="I8" s="26">
        <v>5</v>
      </c>
      <c r="J8" s="38" t="s">
        <v>237</v>
      </c>
      <c r="K8" s="39">
        <f>[2]Report1!C19</f>
        <v>19521502.300000001</v>
      </c>
      <c r="L8" s="39">
        <f>[2]Report1!D19</f>
        <v>19900</v>
      </c>
      <c r="M8" s="40">
        <f>[2]Report1!E19</f>
        <v>980.98</v>
      </c>
      <c r="N8" s="29">
        <f>'[3]เขต 8'!K21</f>
        <v>1054.22</v>
      </c>
      <c r="O8" s="39">
        <f>[2]Report1!F19</f>
        <v>5435666.5999999996</v>
      </c>
      <c r="P8" s="39">
        <f>[2]Report1!G19</f>
        <v>261.64999999999998</v>
      </c>
      <c r="Q8" s="41">
        <f>[2]Report1!H19</f>
        <v>20774.79</v>
      </c>
      <c r="R8" s="30">
        <f>'[3]เขต 8'!O21</f>
        <v>24396.39</v>
      </c>
      <c r="S8" s="18" t="str">
        <f t="shared" si="0"/>
        <v>1</v>
      </c>
      <c r="T8" s="18" t="str">
        <f t="shared" si="2"/>
        <v>1</v>
      </c>
      <c r="U8" s="18" t="str">
        <f t="shared" si="1"/>
        <v>1</v>
      </c>
    </row>
    <row r="9" spans="1:21" s="13" customFormat="1" ht="27" x14ac:dyDescent="0.75">
      <c r="A9" s="26" t="s">
        <v>202</v>
      </c>
      <c r="B9" s="36" t="s">
        <v>171</v>
      </c>
      <c r="C9" s="36" t="s">
        <v>66</v>
      </c>
      <c r="D9" s="36" t="s">
        <v>176</v>
      </c>
      <c r="E9" s="26" t="s">
        <v>192</v>
      </c>
      <c r="F9" s="26" t="s">
        <v>204</v>
      </c>
      <c r="G9" s="26">
        <v>43</v>
      </c>
      <c r="H9" s="37">
        <v>17744</v>
      </c>
      <c r="I9" s="26">
        <v>5</v>
      </c>
      <c r="J9" s="38" t="s">
        <v>237</v>
      </c>
      <c r="K9" s="39">
        <f>[2]Report1!C20</f>
        <v>11063680.619999999</v>
      </c>
      <c r="L9" s="39">
        <f>[2]Report1!D20</f>
        <v>9664</v>
      </c>
      <c r="M9" s="40">
        <f>[2]Report1!E20</f>
        <v>1144.83</v>
      </c>
      <c r="N9" s="29">
        <f>'[3]เขต 8'!K22</f>
        <v>1054.22</v>
      </c>
      <c r="O9" s="39">
        <f>[2]Report1!F20</f>
        <v>2855515.36</v>
      </c>
      <c r="P9" s="39">
        <f>[2]Report1!G20</f>
        <v>197.16</v>
      </c>
      <c r="Q9" s="41">
        <f>[2]Report1!H20</f>
        <v>14483.49</v>
      </c>
      <c r="R9" s="30">
        <f>'[3]เขต 8'!O22</f>
        <v>24396.39</v>
      </c>
      <c r="S9" s="18" t="str">
        <f t="shared" si="0"/>
        <v>0</v>
      </c>
      <c r="T9" s="18" t="str">
        <f t="shared" si="2"/>
        <v>1</v>
      </c>
      <c r="U9" s="18" t="str">
        <f t="shared" si="1"/>
        <v>0</v>
      </c>
    </row>
    <row r="10" spans="1:21" s="13" customFormat="1" ht="27" x14ac:dyDescent="0.75">
      <c r="A10" s="26" t="s">
        <v>202</v>
      </c>
      <c r="B10" s="36" t="s">
        <v>171</v>
      </c>
      <c r="C10" s="36" t="s">
        <v>67</v>
      </c>
      <c r="D10" s="36" t="s">
        <v>177</v>
      </c>
      <c r="E10" s="26" t="s">
        <v>192</v>
      </c>
      <c r="F10" s="26" t="s">
        <v>204</v>
      </c>
      <c r="G10" s="26">
        <v>59</v>
      </c>
      <c r="H10" s="37">
        <v>32932</v>
      </c>
      <c r="I10" s="26">
        <v>6</v>
      </c>
      <c r="J10" s="38" t="s">
        <v>236</v>
      </c>
      <c r="K10" s="39">
        <f>[2]Report1!C21</f>
        <v>17891230.02</v>
      </c>
      <c r="L10" s="39">
        <f>[2]Report1!D21</f>
        <v>19841</v>
      </c>
      <c r="M10" s="40">
        <f>[2]Report1!E21</f>
        <v>901.73</v>
      </c>
      <c r="N10" s="29">
        <f>'[3]เขต 8'!K23</f>
        <v>1026.6199999999999</v>
      </c>
      <c r="O10" s="39">
        <f>[2]Report1!F21</f>
        <v>3891495.59</v>
      </c>
      <c r="P10" s="39">
        <f>[2]Report1!G21</f>
        <v>256.82</v>
      </c>
      <c r="Q10" s="41">
        <f>[2]Report1!H21</f>
        <v>15152.8</v>
      </c>
      <c r="R10" s="30">
        <f>'[3]เขต 8'!O23</f>
        <v>20959.64</v>
      </c>
      <c r="S10" s="18" t="str">
        <f t="shared" si="0"/>
        <v>1</v>
      </c>
      <c r="T10" s="18" t="str">
        <f t="shared" si="2"/>
        <v>1</v>
      </c>
      <c r="U10" s="18" t="str">
        <f t="shared" si="1"/>
        <v>1</v>
      </c>
    </row>
    <row r="11" spans="1:21" s="13" customFormat="1" ht="27" x14ac:dyDescent="0.75">
      <c r="A11" s="26" t="s">
        <v>202</v>
      </c>
      <c r="B11" s="36" t="s">
        <v>171</v>
      </c>
      <c r="C11" s="36" t="s">
        <v>68</v>
      </c>
      <c r="D11" s="36" t="s">
        <v>178</v>
      </c>
      <c r="E11" s="26" t="s">
        <v>192</v>
      </c>
      <c r="F11" s="26" t="s">
        <v>204</v>
      </c>
      <c r="G11" s="26">
        <v>60</v>
      </c>
      <c r="H11" s="37">
        <v>55055</v>
      </c>
      <c r="I11" s="26">
        <v>6</v>
      </c>
      <c r="J11" s="38" t="s">
        <v>236</v>
      </c>
      <c r="K11" s="39">
        <f>[2]Report1!C22</f>
        <v>18818956.68</v>
      </c>
      <c r="L11" s="39">
        <f>[2]Report1!D22</f>
        <v>23675</v>
      </c>
      <c r="M11" s="40">
        <f>[2]Report1!E22</f>
        <v>794.89</v>
      </c>
      <c r="N11" s="29">
        <f>'[3]เขต 8'!K24</f>
        <v>1026.6199999999999</v>
      </c>
      <c r="O11" s="39">
        <f>[2]Report1!F22</f>
        <v>6973581.9500000002</v>
      </c>
      <c r="P11" s="39">
        <f>[2]Report1!G22</f>
        <v>501.23</v>
      </c>
      <c r="Q11" s="41">
        <f>[2]Report1!H22</f>
        <v>13912.9</v>
      </c>
      <c r="R11" s="30">
        <f>'[3]เขต 8'!O24</f>
        <v>20959.64</v>
      </c>
      <c r="S11" s="18" t="str">
        <f t="shared" si="0"/>
        <v>1</v>
      </c>
      <c r="T11" s="18" t="str">
        <f t="shared" si="2"/>
        <v>1</v>
      </c>
      <c r="U11" s="18" t="str">
        <f t="shared" si="1"/>
        <v>1</v>
      </c>
    </row>
    <row r="12" spans="1:21" s="13" customFormat="1" ht="27" x14ac:dyDescent="0.75">
      <c r="A12" s="26" t="s">
        <v>202</v>
      </c>
      <c r="B12" s="36" t="s">
        <v>171</v>
      </c>
      <c r="C12" s="36" t="s">
        <v>69</v>
      </c>
      <c r="D12" s="36" t="s">
        <v>179</v>
      </c>
      <c r="E12" s="26" t="s">
        <v>192</v>
      </c>
      <c r="F12" s="26" t="s">
        <v>205</v>
      </c>
      <c r="G12" s="26">
        <v>90</v>
      </c>
      <c r="H12" s="37">
        <v>53472</v>
      </c>
      <c r="I12" s="26">
        <v>10</v>
      </c>
      <c r="J12" s="38" t="s">
        <v>238</v>
      </c>
      <c r="K12" s="39">
        <f>[2]Report1!C23</f>
        <v>30554778.199999999</v>
      </c>
      <c r="L12" s="39">
        <f>[2]Report1!D23</f>
        <v>31094</v>
      </c>
      <c r="M12" s="40">
        <f>[2]Report1!E23</f>
        <v>982.66</v>
      </c>
      <c r="N12" s="29">
        <f>'[3]เขต 8'!K25</f>
        <v>1044.6300000000001</v>
      </c>
      <c r="O12" s="39">
        <f>[2]Report1!F23</f>
        <v>10716411.630000001</v>
      </c>
      <c r="P12" s="39">
        <f>[2]Report1!G23</f>
        <v>856.69</v>
      </c>
      <c r="Q12" s="41">
        <f>[2]Report1!H23</f>
        <v>12509.09</v>
      </c>
      <c r="R12" s="30">
        <f>'[3]เขต 8'!O25</f>
        <v>19996.13</v>
      </c>
      <c r="S12" s="18" t="str">
        <f t="shared" si="0"/>
        <v>1</v>
      </c>
      <c r="T12" s="18" t="str">
        <f t="shared" si="2"/>
        <v>1</v>
      </c>
      <c r="U12" s="18" t="str">
        <f t="shared" si="1"/>
        <v>1</v>
      </c>
    </row>
    <row r="13" spans="1:21" s="13" customFormat="1" ht="27" x14ac:dyDescent="0.75">
      <c r="A13" s="26" t="s">
        <v>202</v>
      </c>
      <c r="B13" s="36" t="s">
        <v>171</v>
      </c>
      <c r="C13" s="36" t="s">
        <v>70</v>
      </c>
      <c r="D13" s="36" t="s">
        <v>180</v>
      </c>
      <c r="E13" s="26" t="s">
        <v>192</v>
      </c>
      <c r="F13" s="26" t="s">
        <v>204</v>
      </c>
      <c r="G13" s="26">
        <v>36</v>
      </c>
      <c r="H13" s="37">
        <v>37939</v>
      </c>
      <c r="I13" s="26">
        <v>6</v>
      </c>
      <c r="J13" s="38" t="s">
        <v>236</v>
      </c>
      <c r="K13" s="39">
        <f>[2]Report1!C24</f>
        <v>16461618.029999999</v>
      </c>
      <c r="L13" s="39">
        <f>[2]Report1!D24</f>
        <v>18154</v>
      </c>
      <c r="M13" s="40">
        <f>[2]Report1!E24</f>
        <v>906.78</v>
      </c>
      <c r="N13" s="29">
        <f>'[3]เขต 8'!K26</f>
        <v>1026.6199999999999</v>
      </c>
      <c r="O13" s="39">
        <f>[2]Report1!F24</f>
        <v>3606445.29</v>
      </c>
      <c r="P13" s="39">
        <f>[2]Report1!G24</f>
        <v>290.64999999999998</v>
      </c>
      <c r="Q13" s="41">
        <f>[2]Report1!H24</f>
        <v>12408.21</v>
      </c>
      <c r="R13" s="30">
        <f>'[3]เขต 8'!O26</f>
        <v>20959.64</v>
      </c>
      <c r="S13" s="18" t="str">
        <f t="shared" si="0"/>
        <v>1</v>
      </c>
      <c r="T13" s="18" t="str">
        <f t="shared" si="2"/>
        <v>1</v>
      </c>
      <c r="U13" s="18" t="str">
        <f t="shared" si="1"/>
        <v>1</v>
      </c>
    </row>
    <row r="14" spans="1:21" s="13" customFormat="1" ht="27" x14ac:dyDescent="0.75">
      <c r="A14" s="26" t="s">
        <v>202</v>
      </c>
      <c r="B14" s="36" t="s">
        <v>171</v>
      </c>
      <c r="C14" s="36" t="s">
        <v>71</v>
      </c>
      <c r="D14" s="36" t="s">
        <v>181</v>
      </c>
      <c r="E14" s="26" t="s">
        <v>192</v>
      </c>
      <c r="F14" s="26" t="s">
        <v>204</v>
      </c>
      <c r="G14" s="26">
        <v>40</v>
      </c>
      <c r="H14" s="37">
        <v>43480</v>
      </c>
      <c r="I14" s="26">
        <v>6</v>
      </c>
      <c r="J14" s="38" t="s">
        <v>236</v>
      </c>
      <c r="K14" s="39">
        <f>[2]Report1!C25</f>
        <v>19199313.850000001</v>
      </c>
      <c r="L14" s="39">
        <f>[2]Report1!D25</f>
        <v>16918</v>
      </c>
      <c r="M14" s="40">
        <f>[2]Report1!E25</f>
        <v>1134.8499999999999</v>
      </c>
      <c r="N14" s="29">
        <f>'[3]เขต 8'!K27</f>
        <v>1026.6199999999999</v>
      </c>
      <c r="O14" s="39">
        <f>[2]Report1!F25</f>
        <v>7084343.9000000004</v>
      </c>
      <c r="P14" s="39">
        <f>[2]Report1!G25</f>
        <v>433.38</v>
      </c>
      <c r="Q14" s="41">
        <f>[2]Report1!H25</f>
        <v>16346.64</v>
      </c>
      <c r="R14" s="30">
        <f>'[3]เขต 8'!O27</f>
        <v>20959.64</v>
      </c>
      <c r="S14" s="18" t="str">
        <f t="shared" si="0"/>
        <v>0</v>
      </c>
      <c r="T14" s="18" t="str">
        <f t="shared" si="2"/>
        <v>1</v>
      </c>
      <c r="U14" s="18" t="str">
        <f t="shared" si="1"/>
        <v>0</v>
      </c>
    </row>
    <row r="15" spans="1:21" s="13" customFormat="1" ht="27" x14ac:dyDescent="0.75">
      <c r="A15" s="26" t="s">
        <v>202</v>
      </c>
      <c r="B15" s="36" t="s">
        <v>171</v>
      </c>
      <c r="C15" s="36" t="s">
        <v>76</v>
      </c>
      <c r="D15" s="36" t="s">
        <v>182</v>
      </c>
      <c r="E15" s="26" t="s">
        <v>192</v>
      </c>
      <c r="F15" s="26" t="s">
        <v>206</v>
      </c>
      <c r="G15" s="26">
        <v>120</v>
      </c>
      <c r="H15" s="37">
        <v>61230</v>
      </c>
      <c r="I15" s="26">
        <v>13</v>
      </c>
      <c r="J15" s="38" t="s">
        <v>239</v>
      </c>
      <c r="K15" s="39">
        <f>[2]Report1!C26</f>
        <v>29899710.379999999</v>
      </c>
      <c r="L15" s="39">
        <f>[2]Report1!D26</f>
        <v>31465</v>
      </c>
      <c r="M15" s="40">
        <f>[2]Report1!E26</f>
        <v>950.25</v>
      </c>
      <c r="N15" s="29">
        <f>'[3]เขต 8'!K28</f>
        <v>1023.9</v>
      </c>
      <c r="O15" s="39">
        <f>[2]Report1!F26</f>
        <v>24932212.329999998</v>
      </c>
      <c r="P15" s="39">
        <f>[2]Report1!G26</f>
        <v>2088.2600000000002</v>
      </c>
      <c r="Q15" s="41">
        <f>[2]Report1!H26</f>
        <v>11939.23</v>
      </c>
      <c r="R15" s="30">
        <f>'[3]เขต 8'!O28</f>
        <v>18952.2</v>
      </c>
      <c r="S15" s="18" t="str">
        <f t="shared" si="0"/>
        <v>1</v>
      </c>
      <c r="T15" s="18" t="str">
        <f t="shared" si="2"/>
        <v>1</v>
      </c>
      <c r="U15" s="18" t="str">
        <f t="shared" si="1"/>
        <v>1</v>
      </c>
    </row>
    <row r="16" spans="1:21" s="13" customFormat="1" ht="27" x14ac:dyDescent="0.75">
      <c r="A16" s="26" t="s">
        <v>202</v>
      </c>
      <c r="B16" s="36" t="s">
        <v>171</v>
      </c>
      <c r="C16" s="36" t="s">
        <v>87</v>
      </c>
      <c r="D16" s="36" t="s">
        <v>207</v>
      </c>
      <c r="E16" s="26" t="s">
        <v>192</v>
      </c>
      <c r="F16" s="26" t="s">
        <v>208</v>
      </c>
      <c r="G16" s="26">
        <v>35</v>
      </c>
      <c r="H16" s="37">
        <v>11548</v>
      </c>
      <c r="I16" s="26">
        <v>2</v>
      </c>
      <c r="J16" s="38" t="s">
        <v>240</v>
      </c>
      <c r="K16" s="39">
        <f>[2]Report1!C27</f>
        <v>6063848.2699999996</v>
      </c>
      <c r="L16" s="39">
        <f>[2]Report1!D27</f>
        <v>7452</v>
      </c>
      <c r="M16" s="40">
        <f>[2]Report1!E27</f>
        <v>813.72</v>
      </c>
      <c r="N16" s="29">
        <f>'[3]เขต 8'!K29</f>
        <v>1225.42</v>
      </c>
      <c r="O16" s="39">
        <f>[2]Report1!F27</f>
        <v>1694776.67</v>
      </c>
      <c r="P16" s="39">
        <f>[2]Report1!G27</f>
        <v>117.72</v>
      </c>
      <c r="Q16" s="41">
        <f>[2]Report1!H27</f>
        <v>14396.33</v>
      </c>
      <c r="R16" s="30">
        <f>'[3]เขต 8'!O29</f>
        <v>32057.25</v>
      </c>
      <c r="S16" s="18" t="str">
        <f t="shared" si="0"/>
        <v>1</v>
      </c>
      <c r="T16" s="18" t="str">
        <f t="shared" si="2"/>
        <v>1</v>
      </c>
      <c r="U16" s="18" t="str">
        <f t="shared" si="1"/>
        <v>1</v>
      </c>
    </row>
    <row r="17" spans="1:21" s="13" customFormat="1" ht="27" x14ac:dyDescent="0.75">
      <c r="A17" s="26" t="s">
        <v>202</v>
      </c>
      <c r="B17" s="36" t="s">
        <v>89</v>
      </c>
      <c r="C17" s="36" t="s">
        <v>37</v>
      </c>
      <c r="D17" s="36" t="s">
        <v>90</v>
      </c>
      <c r="E17" s="26" t="s">
        <v>193</v>
      </c>
      <c r="F17" s="26" t="s">
        <v>203</v>
      </c>
      <c r="G17" s="26">
        <v>274</v>
      </c>
      <c r="H17" s="37">
        <v>76768</v>
      </c>
      <c r="I17" s="26">
        <v>16</v>
      </c>
      <c r="J17" s="38" t="s">
        <v>235</v>
      </c>
      <c r="K17" s="39">
        <f>[2]Report1!C28</f>
        <v>51444688.210000001</v>
      </c>
      <c r="L17" s="39">
        <f>[2]Report1!D28</f>
        <v>43122</v>
      </c>
      <c r="M17" s="40">
        <f>[2]Report1!E28</f>
        <v>1193</v>
      </c>
      <c r="N17" s="29">
        <f>'[3]เขต 8'!K31</f>
        <v>1214.48</v>
      </c>
      <c r="O17" s="39">
        <f>[2]Report1!F28</f>
        <v>74604140.969999999</v>
      </c>
      <c r="P17" s="39">
        <f>[2]Report1!G28</f>
        <v>4036.11</v>
      </c>
      <c r="Q17" s="41">
        <f>[2]Report1!H28</f>
        <v>18484.150000000001</v>
      </c>
      <c r="R17" s="30">
        <f>'[3]เขต 8'!O31</f>
        <v>19483.52</v>
      </c>
      <c r="S17" s="18" t="str">
        <f t="shared" si="0"/>
        <v>1</v>
      </c>
      <c r="T17" s="18" t="str">
        <f t="shared" si="2"/>
        <v>1</v>
      </c>
      <c r="U17" s="18" t="str">
        <f t="shared" si="1"/>
        <v>1</v>
      </c>
    </row>
    <row r="18" spans="1:21" s="13" customFormat="1" ht="27" x14ac:dyDescent="0.75">
      <c r="A18" s="26" t="s">
        <v>202</v>
      </c>
      <c r="B18" s="36" t="s">
        <v>89</v>
      </c>
      <c r="C18" s="36" t="s">
        <v>38</v>
      </c>
      <c r="D18" s="36" t="s">
        <v>91</v>
      </c>
      <c r="E18" s="26" t="s">
        <v>192</v>
      </c>
      <c r="F18" s="26" t="s">
        <v>204</v>
      </c>
      <c r="G18" s="26">
        <v>45</v>
      </c>
      <c r="H18" s="37">
        <v>41820</v>
      </c>
      <c r="I18" s="26">
        <v>6</v>
      </c>
      <c r="J18" s="38" t="s">
        <v>236</v>
      </c>
      <c r="K18" s="39">
        <f>[2]Report1!C29</f>
        <v>17260703.109999999</v>
      </c>
      <c r="L18" s="39">
        <f>[2]Report1!D29</f>
        <v>16169</v>
      </c>
      <c r="M18" s="40">
        <f>[2]Report1!E29</f>
        <v>1067.52</v>
      </c>
      <c r="N18" s="29">
        <f>'[3]เขต 8'!K32</f>
        <v>1026.6199999999999</v>
      </c>
      <c r="O18" s="39">
        <f>[2]Report1!F29</f>
        <v>5310361.66</v>
      </c>
      <c r="P18" s="39">
        <f>[2]Report1!G29</f>
        <v>463.1</v>
      </c>
      <c r="Q18" s="41">
        <f>[2]Report1!H29</f>
        <v>11466.97</v>
      </c>
      <c r="R18" s="30">
        <f>'[3]เขต 8'!O32</f>
        <v>20959.64</v>
      </c>
      <c r="S18" s="18" t="str">
        <f t="shared" si="0"/>
        <v>0</v>
      </c>
      <c r="T18" s="18" t="str">
        <f t="shared" si="2"/>
        <v>1</v>
      </c>
      <c r="U18" s="18" t="str">
        <f t="shared" si="1"/>
        <v>0</v>
      </c>
    </row>
    <row r="19" spans="1:21" s="13" customFormat="1" ht="27" x14ac:dyDescent="0.75">
      <c r="A19" s="26" t="s">
        <v>202</v>
      </c>
      <c r="B19" s="36" t="s">
        <v>89</v>
      </c>
      <c r="C19" s="36" t="s">
        <v>40</v>
      </c>
      <c r="D19" s="36" t="s">
        <v>92</v>
      </c>
      <c r="E19" s="26" t="s">
        <v>192</v>
      </c>
      <c r="F19" s="26" t="s">
        <v>204</v>
      </c>
      <c r="G19" s="26">
        <v>74</v>
      </c>
      <c r="H19" s="37">
        <v>48560</v>
      </c>
      <c r="I19" s="26">
        <v>6</v>
      </c>
      <c r="J19" s="38" t="s">
        <v>236</v>
      </c>
      <c r="K19" s="39">
        <f>[2]Report1!C30</f>
        <v>20104527.440000001</v>
      </c>
      <c r="L19" s="39">
        <f>[2]Report1!D30</f>
        <v>22931</v>
      </c>
      <c r="M19" s="40">
        <f>[2]Report1!E30</f>
        <v>876.74</v>
      </c>
      <c r="N19" s="29">
        <f>'[3]เขต 8'!K33</f>
        <v>1026.6199999999999</v>
      </c>
      <c r="O19" s="39">
        <f>[2]Report1!F30</f>
        <v>10387432.24</v>
      </c>
      <c r="P19" s="39">
        <f>[2]Report1!G30</f>
        <v>833.18</v>
      </c>
      <c r="Q19" s="41">
        <f>[2]Report1!H30</f>
        <v>12467.24</v>
      </c>
      <c r="R19" s="30">
        <f>'[3]เขต 8'!O33</f>
        <v>20959.64</v>
      </c>
      <c r="S19" s="18" t="str">
        <f t="shared" si="0"/>
        <v>1</v>
      </c>
      <c r="T19" s="18" t="str">
        <f t="shared" si="2"/>
        <v>1</v>
      </c>
      <c r="U19" s="18" t="str">
        <f t="shared" si="1"/>
        <v>1</v>
      </c>
    </row>
    <row r="20" spans="1:21" s="13" customFormat="1" ht="27" x14ac:dyDescent="0.75">
      <c r="A20" s="26" t="s">
        <v>202</v>
      </c>
      <c r="B20" s="36" t="s">
        <v>89</v>
      </c>
      <c r="C20" s="36" t="s">
        <v>43</v>
      </c>
      <c r="D20" s="36" t="s">
        <v>93</v>
      </c>
      <c r="E20" s="26" t="s">
        <v>192</v>
      </c>
      <c r="F20" s="26" t="s">
        <v>206</v>
      </c>
      <c r="G20" s="26">
        <v>116</v>
      </c>
      <c r="H20" s="37">
        <v>53836</v>
      </c>
      <c r="I20" s="26">
        <v>13</v>
      </c>
      <c r="J20" s="38" t="s">
        <v>239</v>
      </c>
      <c r="K20" s="39">
        <f>[2]Report1!C31</f>
        <v>22295113.93</v>
      </c>
      <c r="L20" s="39">
        <f>[2]Report1!D31</f>
        <v>19554</v>
      </c>
      <c r="M20" s="40">
        <f>[2]Report1!E31</f>
        <v>1140.18</v>
      </c>
      <c r="N20" s="29">
        <f>'[3]เขต 8'!K34</f>
        <v>1023.9</v>
      </c>
      <c r="O20" s="39">
        <f>[2]Report1!F31</f>
        <v>16565131.67</v>
      </c>
      <c r="P20" s="39">
        <f>[2]Report1!G31</f>
        <v>903.87</v>
      </c>
      <c r="Q20" s="41">
        <f>[2]Report1!H31</f>
        <v>18326.86</v>
      </c>
      <c r="R20" s="30">
        <f>'[3]เขต 8'!O34</f>
        <v>18952.2</v>
      </c>
      <c r="S20" s="18" t="str">
        <f t="shared" si="0"/>
        <v>0</v>
      </c>
      <c r="T20" s="18" t="str">
        <f t="shared" si="2"/>
        <v>1</v>
      </c>
      <c r="U20" s="18" t="str">
        <f t="shared" si="1"/>
        <v>0</v>
      </c>
    </row>
    <row r="21" spans="1:21" s="13" customFormat="1" ht="27" x14ac:dyDescent="0.75">
      <c r="A21" s="26" t="s">
        <v>202</v>
      </c>
      <c r="B21" s="36" t="s">
        <v>89</v>
      </c>
      <c r="C21" s="36" t="s">
        <v>44</v>
      </c>
      <c r="D21" s="36" t="s">
        <v>94</v>
      </c>
      <c r="E21" s="26" t="s">
        <v>192</v>
      </c>
      <c r="F21" s="26" t="s">
        <v>204</v>
      </c>
      <c r="G21" s="26">
        <v>37</v>
      </c>
      <c r="H21" s="37">
        <v>31312</v>
      </c>
      <c r="I21" s="26">
        <v>6</v>
      </c>
      <c r="J21" s="38" t="s">
        <v>236</v>
      </c>
      <c r="K21" s="39">
        <f>[2]Report1!C32</f>
        <v>14564194.4</v>
      </c>
      <c r="L21" s="39">
        <f>[2]Report1!D32</f>
        <v>18232</v>
      </c>
      <c r="M21" s="40">
        <f>[2]Report1!E32</f>
        <v>798.83</v>
      </c>
      <c r="N21" s="29">
        <f>'[3]เขต 8'!K35</f>
        <v>1026.6199999999999</v>
      </c>
      <c r="O21" s="39">
        <f>[2]Report1!F32</f>
        <v>6539163.2300000004</v>
      </c>
      <c r="P21" s="39">
        <f>[2]Report1!G32</f>
        <v>420.76</v>
      </c>
      <c r="Q21" s="41">
        <f>[2]Report1!H32</f>
        <v>15541.4</v>
      </c>
      <c r="R21" s="30">
        <f>'[3]เขต 8'!O35</f>
        <v>20959.64</v>
      </c>
      <c r="S21" s="18" t="str">
        <f t="shared" si="0"/>
        <v>1</v>
      </c>
      <c r="T21" s="18" t="str">
        <f t="shared" si="2"/>
        <v>1</v>
      </c>
      <c r="U21" s="18" t="str">
        <f t="shared" si="1"/>
        <v>1</v>
      </c>
    </row>
    <row r="22" spans="1:21" s="13" customFormat="1" ht="27" x14ac:dyDescent="0.75">
      <c r="A22" s="26" t="s">
        <v>202</v>
      </c>
      <c r="B22" s="36" t="s">
        <v>89</v>
      </c>
      <c r="C22" s="36" t="s">
        <v>45</v>
      </c>
      <c r="D22" s="36" t="s">
        <v>95</v>
      </c>
      <c r="E22" s="26" t="s">
        <v>192</v>
      </c>
      <c r="F22" s="26" t="s">
        <v>204</v>
      </c>
      <c r="G22" s="26">
        <v>58</v>
      </c>
      <c r="H22" s="37">
        <v>30842</v>
      </c>
      <c r="I22" s="26">
        <v>6</v>
      </c>
      <c r="J22" s="38" t="s">
        <v>236</v>
      </c>
      <c r="K22" s="39">
        <f>[2]Report1!C33</f>
        <v>14323418.289999999</v>
      </c>
      <c r="L22" s="39">
        <f>[2]Report1!D33</f>
        <v>15610</v>
      </c>
      <c r="M22" s="40">
        <f>[2]Report1!E33</f>
        <v>917.58</v>
      </c>
      <c r="N22" s="29">
        <f>'[3]เขต 8'!K36</f>
        <v>1026.6199999999999</v>
      </c>
      <c r="O22" s="39">
        <f>[2]Report1!F33</f>
        <v>7015622.0899999999</v>
      </c>
      <c r="P22" s="39">
        <f>[2]Report1!G33</f>
        <v>298.12</v>
      </c>
      <c r="Q22" s="41">
        <f>[2]Report1!H33</f>
        <v>23532.880000000001</v>
      </c>
      <c r="R22" s="30">
        <f>'[3]เขต 8'!O36</f>
        <v>20959.64</v>
      </c>
      <c r="S22" s="18" t="str">
        <f t="shared" si="0"/>
        <v>1</v>
      </c>
      <c r="T22" s="18" t="str">
        <f t="shared" si="2"/>
        <v>0</v>
      </c>
      <c r="U22" s="18" t="str">
        <f t="shared" si="1"/>
        <v>0</v>
      </c>
    </row>
    <row r="23" spans="1:21" s="13" customFormat="1" ht="27" x14ac:dyDescent="0.75">
      <c r="A23" s="26" t="s">
        <v>202</v>
      </c>
      <c r="B23" s="36" t="s">
        <v>89</v>
      </c>
      <c r="C23" s="36" t="s">
        <v>46</v>
      </c>
      <c r="D23" s="36" t="s">
        <v>96</v>
      </c>
      <c r="E23" s="26" t="s">
        <v>192</v>
      </c>
      <c r="F23" s="26" t="s">
        <v>204</v>
      </c>
      <c r="G23" s="26">
        <v>38</v>
      </c>
      <c r="H23" s="37">
        <v>31876</v>
      </c>
      <c r="I23" s="26">
        <v>6</v>
      </c>
      <c r="J23" s="38" t="s">
        <v>236</v>
      </c>
      <c r="K23" s="39">
        <f>[2]Report1!C34</f>
        <v>12683477.59</v>
      </c>
      <c r="L23" s="39">
        <f>[2]Report1!D34</f>
        <v>14121</v>
      </c>
      <c r="M23" s="40">
        <f>[2]Report1!E34</f>
        <v>898.2</v>
      </c>
      <c r="N23" s="29">
        <f>'[3]เขต 8'!K37</f>
        <v>1026.6199999999999</v>
      </c>
      <c r="O23" s="39">
        <f>[2]Report1!F34</f>
        <v>4593682.07</v>
      </c>
      <c r="P23" s="39">
        <f>[2]Report1!G34</f>
        <v>300.12</v>
      </c>
      <c r="Q23" s="41">
        <f>[2]Report1!H34</f>
        <v>15306.3</v>
      </c>
      <c r="R23" s="30">
        <f>'[3]เขต 8'!O37</f>
        <v>20959.64</v>
      </c>
      <c r="S23" s="18" t="str">
        <f t="shared" si="0"/>
        <v>1</v>
      </c>
      <c r="T23" s="18" t="str">
        <f t="shared" si="2"/>
        <v>1</v>
      </c>
      <c r="U23" s="18" t="str">
        <f t="shared" si="1"/>
        <v>1</v>
      </c>
    </row>
    <row r="24" spans="1:21" s="13" customFormat="1" ht="27" x14ac:dyDescent="0.75">
      <c r="A24" s="26" t="s">
        <v>202</v>
      </c>
      <c r="B24" s="36" t="s">
        <v>89</v>
      </c>
      <c r="C24" s="36" t="s">
        <v>47</v>
      </c>
      <c r="D24" s="36" t="s">
        <v>97</v>
      </c>
      <c r="E24" s="26" t="s">
        <v>192</v>
      </c>
      <c r="F24" s="26" t="s">
        <v>208</v>
      </c>
      <c r="G24" s="26">
        <v>32</v>
      </c>
      <c r="H24" s="37">
        <v>11279</v>
      </c>
      <c r="I24" s="26">
        <v>2</v>
      </c>
      <c r="J24" s="38" t="s">
        <v>240</v>
      </c>
      <c r="K24" s="39">
        <f>[2]Report1!C35</f>
        <v>7457633.6399999997</v>
      </c>
      <c r="L24" s="39">
        <f>[2]Report1!D35</f>
        <v>7487</v>
      </c>
      <c r="M24" s="40">
        <f>[2]Report1!E35</f>
        <v>996.08</v>
      </c>
      <c r="N24" s="29">
        <f>'[3]เขต 8'!K38</f>
        <v>1225.42</v>
      </c>
      <c r="O24" s="39">
        <f>[2]Report1!F35</f>
        <v>2768298.91</v>
      </c>
      <c r="P24" s="39">
        <f>[2]Report1!G35</f>
        <v>196.83</v>
      </c>
      <c r="Q24" s="41">
        <f>[2]Report1!H35</f>
        <v>14064.44</v>
      </c>
      <c r="R24" s="30">
        <f>'[3]เขต 8'!O38</f>
        <v>32057.25</v>
      </c>
      <c r="S24" s="18" t="str">
        <f t="shared" si="0"/>
        <v>1</v>
      </c>
      <c r="T24" s="18" t="str">
        <f t="shared" si="2"/>
        <v>1</v>
      </c>
      <c r="U24" s="18" t="str">
        <f t="shared" si="1"/>
        <v>1</v>
      </c>
    </row>
    <row r="25" spans="1:21" s="13" customFormat="1" ht="27" x14ac:dyDescent="0.75">
      <c r="A25" s="26" t="s">
        <v>202</v>
      </c>
      <c r="B25" s="36" t="s">
        <v>127</v>
      </c>
      <c r="C25" s="36" t="s">
        <v>2</v>
      </c>
      <c r="D25" s="36" t="s">
        <v>128</v>
      </c>
      <c r="E25" s="26" t="s">
        <v>193</v>
      </c>
      <c r="F25" s="26" t="s">
        <v>203</v>
      </c>
      <c r="G25" s="26">
        <v>541</v>
      </c>
      <c r="H25" s="37">
        <v>92905</v>
      </c>
      <c r="I25" s="26">
        <v>17</v>
      </c>
      <c r="J25" s="38" t="s">
        <v>241</v>
      </c>
      <c r="K25" s="39">
        <f>[2]Report1!C2</f>
        <v>83860123.209999993</v>
      </c>
      <c r="L25" s="39">
        <f>[2]Report1!D2</f>
        <v>71122</v>
      </c>
      <c r="M25" s="40">
        <f>[2]Report1!E2</f>
        <v>1179.0999999999999</v>
      </c>
      <c r="N25" s="29">
        <f>'[3]เขต 8'!K3</f>
        <v>1164.31</v>
      </c>
      <c r="O25" s="39">
        <f>[2]Report1!F2</f>
        <v>142297289.66999999</v>
      </c>
      <c r="P25" s="39">
        <f>[2]Report1!G2</f>
        <v>9866.15</v>
      </c>
      <c r="Q25" s="41">
        <f>[2]Report1!H2</f>
        <v>14422.77</v>
      </c>
      <c r="R25" s="30">
        <f>'[3]เขต 8'!O3</f>
        <v>19889.169999999998</v>
      </c>
      <c r="S25" s="18" t="str">
        <f t="shared" si="0"/>
        <v>0</v>
      </c>
      <c r="T25" s="18" t="str">
        <f t="shared" si="2"/>
        <v>1</v>
      </c>
      <c r="U25" s="18" t="str">
        <f t="shared" si="1"/>
        <v>0</v>
      </c>
    </row>
    <row r="26" spans="1:21" s="13" customFormat="1" ht="27" x14ac:dyDescent="0.75">
      <c r="A26" s="26" t="s">
        <v>202</v>
      </c>
      <c r="B26" s="36" t="s">
        <v>127</v>
      </c>
      <c r="C26" s="36" t="s">
        <v>27</v>
      </c>
      <c r="D26" s="36" t="s">
        <v>129</v>
      </c>
      <c r="E26" s="26" t="s">
        <v>192</v>
      </c>
      <c r="F26" s="26" t="s">
        <v>204</v>
      </c>
      <c r="G26" s="26">
        <v>40</v>
      </c>
      <c r="H26" s="37">
        <v>21409</v>
      </c>
      <c r="I26" s="26">
        <v>5</v>
      </c>
      <c r="J26" s="38" t="s">
        <v>237</v>
      </c>
      <c r="K26" s="39">
        <f>[2]Report1!C3</f>
        <v>8411363.4499999993</v>
      </c>
      <c r="L26" s="39">
        <f>[2]Report1!D3</f>
        <v>11635</v>
      </c>
      <c r="M26" s="40">
        <f>[2]Report1!E3</f>
        <v>722.94</v>
      </c>
      <c r="N26" s="29">
        <f>'[3]เขต 8'!K4</f>
        <v>1054.22</v>
      </c>
      <c r="O26" s="39">
        <f>[2]Report1!F3</f>
        <v>6983068.9199999999</v>
      </c>
      <c r="P26" s="39">
        <f>[2]Report1!G3</f>
        <v>415.22</v>
      </c>
      <c r="Q26" s="41">
        <f>[2]Report1!H3</f>
        <v>16817.68</v>
      </c>
      <c r="R26" s="30">
        <f>'[3]เขต 8'!O4</f>
        <v>24396.39</v>
      </c>
      <c r="S26" s="18" t="str">
        <f t="shared" si="0"/>
        <v>1</v>
      </c>
      <c r="T26" s="18" t="str">
        <f t="shared" si="2"/>
        <v>1</v>
      </c>
      <c r="U26" s="18" t="str">
        <f t="shared" si="1"/>
        <v>1</v>
      </c>
    </row>
    <row r="27" spans="1:21" s="13" customFormat="1" ht="27" x14ac:dyDescent="0.75">
      <c r="A27" s="26" t="s">
        <v>202</v>
      </c>
      <c r="B27" s="36" t="s">
        <v>127</v>
      </c>
      <c r="C27" s="36" t="s">
        <v>28</v>
      </c>
      <c r="D27" s="36" t="s">
        <v>130</v>
      </c>
      <c r="E27" s="26" t="s">
        <v>192</v>
      </c>
      <c r="F27" s="26" t="s">
        <v>204</v>
      </c>
      <c r="G27" s="26">
        <v>59</v>
      </c>
      <c r="H27" s="37">
        <v>47161</v>
      </c>
      <c r="I27" s="26">
        <v>6</v>
      </c>
      <c r="J27" s="38" t="s">
        <v>236</v>
      </c>
      <c r="K27" s="39">
        <f>[2]Report1!C4</f>
        <v>19287862.289999999</v>
      </c>
      <c r="L27" s="39">
        <f>[2]Report1!D4</f>
        <v>23059</v>
      </c>
      <c r="M27" s="40">
        <f>[2]Report1!E4</f>
        <v>836.46</v>
      </c>
      <c r="N27" s="29">
        <f>'[3]เขต 8'!K5</f>
        <v>1026.6199999999999</v>
      </c>
      <c r="O27" s="39">
        <f>[2]Report1!F4</f>
        <v>7711174.3600000003</v>
      </c>
      <c r="P27" s="39">
        <f>[2]Report1!G4</f>
        <v>506.92</v>
      </c>
      <c r="Q27" s="41">
        <f>[2]Report1!H4</f>
        <v>15211.77</v>
      </c>
      <c r="R27" s="30">
        <f>'[3]เขต 8'!O5</f>
        <v>20959.64</v>
      </c>
      <c r="S27" s="18" t="str">
        <f t="shared" si="0"/>
        <v>1</v>
      </c>
      <c r="T27" s="18" t="str">
        <f t="shared" si="2"/>
        <v>1</v>
      </c>
      <c r="U27" s="18" t="str">
        <f t="shared" si="1"/>
        <v>1</v>
      </c>
    </row>
    <row r="28" spans="1:21" s="13" customFormat="1" ht="27" x14ac:dyDescent="0.75">
      <c r="A28" s="26" t="s">
        <v>202</v>
      </c>
      <c r="B28" s="36" t="s">
        <v>127</v>
      </c>
      <c r="C28" s="36" t="s">
        <v>29</v>
      </c>
      <c r="D28" s="36" t="s">
        <v>131</v>
      </c>
      <c r="E28" s="26" t="s">
        <v>192</v>
      </c>
      <c r="F28" s="26" t="s">
        <v>204</v>
      </c>
      <c r="G28" s="26">
        <v>34</v>
      </c>
      <c r="H28" s="37">
        <v>34265</v>
      </c>
      <c r="I28" s="26">
        <v>6</v>
      </c>
      <c r="J28" s="38" t="s">
        <v>236</v>
      </c>
      <c r="K28" s="39">
        <f>[2]Report1!C5</f>
        <v>13762544.77</v>
      </c>
      <c r="L28" s="39">
        <f>[2]Report1!D5</f>
        <v>14974</v>
      </c>
      <c r="M28" s="40">
        <f>[2]Report1!E5</f>
        <v>919.1</v>
      </c>
      <c r="N28" s="29">
        <f>'[3]เขต 8'!K6</f>
        <v>1026.6199999999999</v>
      </c>
      <c r="O28" s="39">
        <f>[2]Report1!F5</f>
        <v>6952072.2400000002</v>
      </c>
      <c r="P28" s="39">
        <f>[2]Report1!G5</f>
        <v>732.32</v>
      </c>
      <c r="Q28" s="41">
        <f>[2]Report1!H5</f>
        <v>9493.2199999999993</v>
      </c>
      <c r="R28" s="30">
        <f>'[3]เขต 8'!O6</f>
        <v>20959.64</v>
      </c>
      <c r="S28" s="18" t="str">
        <f t="shared" si="0"/>
        <v>1</v>
      </c>
      <c r="T28" s="18" t="str">
        <f t="shared" si="2"/>
        <v>1</v>
      </c>
      <c r="U28" s="18" t="str">
        <f t="shared" si="1"/>
        <v>1</v>
      </c>
    </row>
    <row r="29" spans="1:21" s="13" customFormat="1" ht="27" x14ac:dyDescent="0.75">
      <c r="A29" s="26" t="s">
        <v>202</v>
      </c>
      <c r="B29" s="36" t="s">
        <v>127</v>
      </c>
      <c r="C29" s="36" t="s">
        <v>30</v>
      </c>
      <c r="D29" s="36" t="s">
        <v>132</v>
      </c>
      <c r="E29" s="26" t="s">
        <v>192</v>
      </c>
      <c r="F29" s="26" t="s">
        <v>208</v>
      </c>
      <c r="G29" s="26">
        <v>30</v>
      </c>
      <c r="H29" s="37">
        <v>8824</v>
      </c>
      <c r="I29" s="26">
        <v>2</v>
      </c>
      <c r="J29" s="38" t="s">
        <v>240</v>
      </c>
      <c r="K29" s="39">
        <f>[2]Report1!C6</f>
        <v>8306309.6799999997</v>
      </c>
      <c r="L29" s="39">
        <f>[2]Report1!D6</f>
        <v>6412</v>
      </c>
      <c r="M29" s="40">
        <f>[2]Report1!E6</f>
        <v>1295.43</v>
      </c>
      <c r="N29" s="29">
        <f>'[3]เขต 8'!K7</f>
        <v>1225.42</v>
      </c>
      <c r="O29" s="39">
        <f>[2]Report1!F6</f>
        <v>2657770.27</v>
      </c>
      <c r="P29" s="39">
        <f>[2]Report1!G6</f>
        <v>128.24</v>
      </c>
      <c r="Q29" s="41">
        <f>[2]Report1!H6</f>
        <v>20724.23</v>
      </c>
      <c r="R29" s="30">
        <f>'[3]เขต 8'!O7</f>
        <v>32057.25</v>
      </c>
      <c r="S29" s="18" t="str">
        <f t="shared" si="0"/>
        <v>0</v>
      </c>
      <c r="T29" s="18" t="str">
        <f t="shared" si="2"/>
        <v>1</v>
      </c>
      <c r="U29" s="18" t="str">
        <f t="shared" si="1"/>
        <v>0</v>
      </c>
    </row>
    <row r="30" spans="1:21" s="13" customFormat="1" ht="27" x14ac:dyDescent="0.75">
      <c r="A30" s="26" t="s">
        <v>202</v>
      </c>
      <c r="B30" s="36" t="s">
        <v>127</v>
      </c>
      <c r="C30" s="36" t="s">
        <v>31</v>
      </c>
      <c r="D30" s="36" t="s">
        <v>133</v>
      </c>
      <c r="E30" s="26" t="s">
        <v>192</v>
      </c>
      <c r="F30" s="26" t="s">
        <v>204</v>
      </c>
      <c r="G30" s="26">
        <v>32</v>
      </c>
      <c r="H30" s="37">
        <v>18132</v>
      </c>
      <c r="I30" s="26">
        <v>5</v>
      </c>
      <c r="J30" s="38" t="s">
        <v>237</v>
      </c>
      <c r="K30" s="39">
        <f>[2]Report1!C7</f>
        <v>8548716.4499999993</v>
      </c>
      <c r="L30" s="39">
        <f>[2]Report1!D7</f>
        <v>14403</v>
      </c>
      <c r="M30" s="40">
        <f>[2]Report1!E7</f>
        <v>593.54</v>
      </c>
      <c r="N30" s="29">
        <f>'[3]เขต 8'!K8</f>
        <v>1054.22</v>
      </c>
      <c r="O30" s="39">
        <f>[2]Report1!F7</f>
        <v>3595296.81</v>
      </c>
      <c r="P30" s="39">
        <f>[2]Report1!G7</f>
        <v>297.49</v>
      </c>
      <c r="Q30" s="41">
        <f>[2]Report1!H7</f>
        <v>12085.62</v>
      </c>
      <c r="R30" s="30">
        <f>'[3]เขต 8'!O8</f>
        <v>24396.39</v>
      </c>
      <c r="S30" s="18" t="str">
        <f t="shared" si="0"/>
        <v>1</v>
      </c>
      <c r="T30" s="18" t="str">
        <f t="shared" si="2"/>
        <v>1</v>
      </c>
      <c r="U30" s="18" t="str">
        <f t="shared" si="1"/>
        <v>1</v>
      </c>
    </row>
    <row r="31" spans="1:21" s="13" customFormat="1" ht="27" x14ac:dyDescent="0.75">
      <c r="A31" s="26" t="s">
        <v>202</v>
      </c>
      <c r="B31" s="36" t="s">
        <v>127</v>
      </c>
      <c r="C31" s="36" t="s">
        <v>32</v>
      </c>
      <c r="D31" s="36" t="s">
        <v>134</v>
      </c>
      <c r="E31" s="26" t="s">
        <v>192</v>
      </c>
      <c r="F31" s="26" t="s">
        <v>204</v>
      </c>
      <c r="G31" s="26">
        <v>45</v>
      </c>
      <c r="H31" s="37">
        <v>21233</v>
      </c>
      <c r="I31" s="26">
        <v>5</v>
      </c>
      <c r="J31" s="38" t="s">
        <v>237</v>
      </c>
      <c r="K31" s="39">
        <f>[2]Report1!C8</f>
        <v>11256104.58</v>
      </c>
      <c r="L31" s="39">
        <f>[2]Report1!D8</f>
        <v>11224</v>
      </c>
      <c r="M31" s="40">
        <f>[2]Report1!E8</f>
        <v>1002.86</v>
      </c>
      <c r="N31" s="29">
        <f>'[3]เขต 8'!K9</f>
        <v>1054.22</v>
      </c>
      <c r="O31" s="39">
        <f>[2]Report1!F8</f>
        <v>4161724.15</v>
      </c>
      <c r="P31" s="39">
        <f>[2]Report1!G8</f>
        <v>322.29000000000002</v>
      </c>
      <c r="Q31" s="41">
        <f>[2]Report1!H8</f>
        <v>12912.85</v>
      </c>
      <c r="R31" s="30">
        <f>'[3]เขต 8'!O9</f>
        <v>24396.39</v>
      </c>
      <c r="S31" s="18" t="str">
        <f t="shared" si="0"/>
        <v>1</v>
      </c>
      <c r="T31" s="18" t="str">
        <f t="shared" si="2"/>
        <v>1</v>
      </c>
      <c r="U31" s="18" t="str">
        <f t="shared" si="1"/>
        <v>1</v>
      </c>
    </row>
    <row r="32" spans="1:21" s="13" customFormat="1" ht="27" x14ac:dyDescent="0.75">
      <c r="A32" s="26" t="s">
        <v>202</v>
      </c>
      <c r="B32" s="36" t="s">
        <v>127</v>
      </c>
      <c r="C32" s="36" t="s">
        <v>33</v>
      </c>
      <c r="D32" s="36" t="s">
        <v>135</v>
      </c>
      <c r="E32" s="26" t="s">
        <v>192</v>
      </c>
      <c r="F32" s="26" t="s">
        <v>206</v>
      </c>
      <c r="G32" s="26">
        <v>113</v>
      </c>
      <c r="H32" s="37">
        <v>86991</v>
      </c>
      <c r="I32" s="26">
        <v>13</v>
      </c>
      <c r="J32" s="38" t="s">
        <v>239</v>
      </c>
      <c r="K32" s="39">
        <f>[2]Report1!C9</f>
        <v>30908143.989999998</v>
      </c>
      <c r="L32" s="39">
        <f>[2]Report1!D9</f>
        <v>35420</v>
      </c>
      <c r="M32" s="40">
        <f>[2]Report1!E9</f>
        <v>872.62</v>
      </c>
      <c r="N32" s="29">
        <f>'[3]เขต 8'!K10</f>
        <v>1023.9</v>
      </c>
      <c r="O32" s="39">
        <f>[2]Report1!F9</f>
        <v>27225605.870000001</v>
      </c>
      <c r="P32" s="39">
        <f>[2]Report1!G9</f>
        <v>1904.31</v>
      </c>
      <c r="Q32" s="41">
        <f>[2]Report1!H9</f>
        <v>14296.82</v>
      </c>
      <c r="R32" s="30">
        <f>'[3]เขต 8'!O10</f>
        <v>18952.2</v>
      </c>
      <c r="S32" s="18" t="str">
        <f t="shared" si="0"/>
        <v>1</v>
      </c>
      <c r="T32" s="18" t="str">
        <f t="shared" si="2"/>
        <v>1</v>
      </c>
      <c r="U32" s="18" t="str">
        <f t="shared" si="1"/>
        <v>1</v>
      </c>
    </row>
    <row r="33" spans="1:21" s="13" customFormat="1" ht="27" x14ac:dyDescent="0.75">
      <c r="A33" s="26" t="s">
        <v>202</v>
      </c>
      <c r="B33" s="36" t="s">
        <v>127</v>
      </c>
      <c r="C33" s="36" t="s">
        <v>34</v>
      </c>
      <c r="D33" s="36" t="s">
        <v>136</v>
      </c>
      <c r="E33" s="26" t="s">
        <v>192</v>
      </c>
      <c r="F33" s="26" t="s">
        <v>204</v>
      </c>
      <c r="G33" s="26">
        <v>42</v>
      </c>
      <c r="H33" s="37">
        <v>26805</v>
      </c>
      <c r="I33" s="26">
        <v>5</v>
      </c>
      <c r="J33" s="38" t="s">
        <v>237</v>
      </c>
      <c r="K33" s="39">
        <f>[2]Report1!C10</f>
        <v>9315309.1199999992</v>
      </c>
      <c r="L33" s="39">
        <f>[2]Report1!D10</f>
        <v>14419</v>
      </c>
      <c r="M33" s="40">
        <f>[2]Report1!E10</f>
        <v>646.04</v>
      </c>
      <c r="N33" s="29">
        <f>'[3]เขต 8'!K11</f>
        <v>1054.22</v>
      </c>
      <c r="O33" s="39">
        <f>[2]Report1!F10</f>
        <v>5419521.4400000004</v>
      </c>
      <c r="P33" s="39">
        <f>[2]Report1!G10</f>
        <v>336.43</v>
      </c>
      <c r="Q33" s="41">
        <f>[2]Report1!H10</f>
        <v>16108.86</v>
      </c>
      <c r="R33" s="30">
        <f>'[3]เขต 8'!O11</f>
        <v>24396.39</v>
      </c>
      <c r="S33" s="18" t="str">
        <f t="shared" si="0"/>
        <v>1</v>
      </c>
      <c r="T33" s="18" t="str">
        <f t="shared" si="2"/>
        <v>1</v>
      </c>
      <c r="U33" s="18" t="str">
        <f t="shared" si="1"/>
        <v>1</v>
      </c>
    </row>
    <row r="34" spans="1:21" s="13" customFormat="1" ht="27" x14ac:dyDescent="0.75">
      <c r="A34" s="26" t="s">
        <v>202</v>
      </c>
      <c r="B34" s="36" t="s">
        <v>127</v>
      </c>
      <c r="C34" s="36" t="s">
        <v>35</v>
      </c>
      <c r="D34" s="36" t="s">
        <v>137</v>
      </c>
      <c r="E34" s="26" t="s">
        <v>192</v>
      </c>
      <c r="F34" s="26" t="s">
        <v>204</v>
      </c>
      <c r="G34" s="26">
        <v>36</v>
      </c>
      <c r="H34" s="37">
        <v>20120</v>
      </c>
      <c r="I34" s="26">
        <v>5</v>
      </c>
      <c r="J34" s="38" t="s">
        <v>237</v>
      </c>
      <c r="K34" s="39">
        <f>[2]Report1!C11</f>
        <v>10966962.01</v>
      </c>
      <c r="L34" s="39">
        <f>[2]Report1!D11</f>
        <v>13005</v>
      </c>
      <c r="M34" s="40">
        <f>[2]Report1!E11</f>
        <v>843.29</v>
      </c>
      <c r="N34" s="29">
        <f>'[3]เขต 8'!K12</f>
        <v>1054.22</v>
      </c>
      <c r="O34" s="39">
        <f>[2]Report1!F11</f>
        <v>6302462.4100000001</v>
      </c>
      <c r="P34" s="39">
        <f>[2]Report1!G11</f>
        <v>451.57</v>
      </c>
      <c r="Q34" s="41">
        <f>[2]Report1!H11</f>
        <v>13956.67</v>
      </c>
      <c r="R34" s="30">
        <f>'[3]เขต 8'!O12</f>
        <v>24396.39</v>
      </c>
      <c r="S34" s="18" t="str">
        <f t="shared" si="0"/>
        <v>1</v>
      </c>
      <c r="T34" s="18" t="str">
        <f t="shared" si="2"/>
        <v>1</v>
      </c>
      <c r="U34" s="18" t="str">
        <f t="shared" si="1"/>
        <v>1</v>
      </c>
    </row>
    <row r="35" spans="1:21" s="13" customFormat="1" ht="27" x14ac:dyDescent="0.75">
      <c r="A35" s="26" t="s">
        <v>202</v>
      </c>
      <c r="B35" s="36" t="s">
        <v>127</v>
      </c>
      <c r="C35" s="36" t="s">
        <v>36</v>
      </c>
      <c r="D35" s="36" t="s">
        <v>138</v>
      </c>
      <c r="E35" s="26" t="s">
        <v>192</v>
      </c>
      <c r="F35" s="26" t="s">
        <v>204</v>
      </c>
      <c r="G35" s="26">
        <v>40</v>
      </c>
      <c r="H35" s="37">
        <v>32222</v>
      </c>
      <c r="I35" s="26">
        <v>6</v>
      </c>
      <c r="J35" s="38" t="s">
        <v>236</v>
      </c>
      <c r="K35" s="39">
        <f>[2]Report1!C12</f>
        <v>16631030.02</v>
      </c>
      <c r="L35" s="39">
        <f>[2]Report1!D12</f>
        <v>21646</v>
      </c>
      <c r="M35" s="40">
        <f>[2]Report1!E12</f>
        <v>768.32</v>
      </c>
      <c r="N35" s="29">
        <f>'[3]เขต 8'!K13</f>
        <v>1026.6199999999999</v>
      </c>
      <c r="O35" s="39">
        <f>[2]Report1!F12</f>
        <v>6183546.79</v>
      </c>
      <c r="P35" s="39">
        <f>[2]Report1!G12</f>
        <v>426.41</v>
      </c>
      <c r="Q35" s="41">
        <f>[2]Report1!H12</f>
        <v>14501.53</v>
      </c>
      <c r="R35" s="30">
        <f>'[3]เขต 8'!O13</f>
        <v>20959.64</v>
      </c>
      <c r="S35" s="18" t="str">
        <f t="shared" si="0"/>
        <v>1</v>
      </c>
      <c r="T35" s="18" t="str">
        <f t="shared" si="2"/>
        <v>1</v>
      </c>
      <c r="U35" s="18" t="str">
        <f t="shared" si="1"/>
        <v>1</v>
      </c>
    </row>
    <row r="36" spans="1:21" s="13" customFormat="1" ht="27" x14ac:dyDescent="0.75">
      <c r="A36" s="26" t="s">
        <v>202</v>
      </c>
      <c r="B36" s="36" t="s">
        <v>127</v>
      </c>
      <c r="C36" s="36" t="s">
        <v>73</v>
      </c>
      <c r="D36" s="36" t="s">
        <v>139</v>
      </c>
      <c r="E36" s="26" t="s">
        <v>192</v>
      </c>
      <c r="F36" s="26" t="s">
        <v>206</v>
      </c>
      <c r="G36" s="26">
        <v>60</v>
      </c>
      <c r="H36" s="37">
        <v>41779</v>
      </c>
      <c r="I36" s="26">
        <v>12</v>
      </c>
      <c r="J36" s="38" t="s">
        <v>242</v>
      </c>
      <c r="K36" s="39">
        <f>[2]Report1!C13</f>
        <v>21024363.719999999</v>
      </c>
      <c r="L36" s="39">
        <f>[2]Report1!D13</f>
        <v>25517</v>
      </c>
      <c r="M36" s="40">
        <f>[2]Report1!E13</f>
        <v>823.94</v>
      </c>
      <c r="N36" s="29">
        <f>'[3]เขต 8'!K14</f>
        <v>1069.74</v>
      </c>
      <c r="O36" s="39">
        <f>[2]Report1!F13</f>
        <v>10123946.710000001</v>
      </c>
      <c r="P36" s="39">
        <f>[2]Report1!G13</f>
        <v>752.77</v>
      </c>
      <c r="Q36" s="41">
        <f>[2]Report1!H13</f>
        <v>13448.89</v>
      </c>
      <c r="R36" s="30">
        <f>'[3]เขต 8'!O14</f>
        <v>21415.040000000001</v>
      </c>
      <c r="S36" s="18" t="str">
        <f t="shared" si="0"/>
        <v>1</v>
      </c>
      <c r="T36" s="18" t="str">
        <f t="shared" si="2"/>
        <v>1</v>
      </c>
      <c r="U36" s="18" t="str">
        <f t="shared" si="1"/>
        <v>1</v>
      </c>
    </row>
    <row r="37" spans="1:21" s="13" customFormat="1" ht="27" x14ac:dyDescent="0.75">
      <c r="A37" s="26" t="s">
        <v>202</v>
      </c>
      <c r="B37" s="36" t="s">
        <v>127</v>
      </c>
      <c r="C37" s="36" t="s">
        <v>77</v>
      </c>
      <c r="D37" s="36" t="s">
        <v>140</v>
      </c>
      <c r="E37" s="26" t="s">
        <v>192</v>
      </c>
      <c r="F37" s="26" t="s">
        <v>204</v>
      </c>
      <c r="G37" s="26">
        <v>38</v>
      </c>
      <c r="H37" s="37">
        <v>31384</v>
      </c>
      <c r="I37" s="26">
        <v>6</v>
      </c>
      <c r="J37" s="38" t="s">
        <v>236</v>
      </c>
      <c r="K37" s="39">
        <f>[2]Report1!C14</f>
        <v>12457871.630000001</v>
      </c>
      <c r="L37" s="39">
        <f>[2]Report1!D14</f>
        <v>13295</v>
      </c>
      <c r="M37" s="40">
        <f>[2]Report1!E14</f>
        <v>937.03</v>
      </c>
      <c r="N37" s="29">
        <f>'[3]เขต 8'!K15</f>
        <v>1026.6199999999999</v>
      </c>
      <c r="O37" s="39">
        <f>[2]Report1!F14</f>
        <v>5903918.5300000003</v>
      </c>
      <c r="P37" s="39">
        <f>[2]Report1!G14</f>
        <v>312.89999999999998</v>
      </c>
      <c r="Q37" s="41">
        <f>[2]Report1!H14</f>
        <v>18868.39</v>
      </c>
      <c r="R37" s="30">
        <f>'[3]เขต 8'!O15</f>
        <v>20959.64</v>
      </c>
      <c r="S37" s="18" t="str">
        <f t="shared" ref="S37:S68" si="3">IF(AND(M37&lt;=N37),"1","0")</f>
        <v>1</v>
      </c>
      <c r="T37" s="18" t="str">
        <f t="shared" si="2"/>
        <v>1</v>
      </c>
      <c r="U37" s="18" t="str">
        <f t="shared" ref="U37:U68" si="4">IF(AND(M37&lt;=N37,Q37&lt;=R37),"1","0")</f>
        <v>1</v>
      </c>
    </row>
    <row r="38" spans="1:21" s="13" customFormat="1" ht="27" x14ac:dyDescent="0.75">
      <c r="A38" s="26" t="s">
        <v>202</v>
      </c>
      <c r="B38" s="36" t="s">
        <v>127</v>
      </c>
      <c r="C38" s="36" t="s">
        <v>86</v>
      </c>
      <c r="D38" s="36" t="s">
        <v>141</v>
      </c>
      <c r="E38" s="26" t="s">
        <v>192</v>
      </c>
      <c r="F38" s="26" t="s">
        <v>204</v>
      </c>
      <c r="G38" s="26">
        <v>33</v>
      </c>
      <c r="H38" s="37">
        <v>19972</v>
      </c>
      <c r="I38" s="26">
        <v>5</v>
      </c>
      <c r="J38" s="38" t="s">
        <v>237</v>
      </c>
      <c r="K38" s="39">
        <f>[2]Report1!C15</f>
        <v>8834177.0199999996</v>
      </c>
      <c r="L38" s="39">
        <f>[2]Report1!D15</f>
        <v>11751</v>
      </c>
      <c r="M38" s="40">
        <f>[2]Report1!E15</f>
        <v>751.78</v>
      </c>
      <c r="N38" s="29">
        <f>'[3]เขต 8'!K16</f>
        <v>1054.22</v>
      </c>
      <c r="O38" s="39">
        <f>[2]Report1!F15</f>
        <v>3256879.06</v>
      </c>
      <c r="P38" s="39">
        <f>[2]Report1!G15</f>
        <v>235.39</v>
      </c>
      <c r="Q38" s="41">
        <f>[2]Report1!H15</f>
        <v>13836.16</v>
      </c>
      <c r="R38" s="30">
        <f>'[3]เขต 8'!O16</f>
        <v>24396.39</v>
      </c>
      <c r="S38" s="18" t="str">
        <f t="shared" si="3"/>
        <v>1</v>
      </c>
      <c r="T38" s="18" t="str">
        <f t="shared" si="2"/>
        <v>1</v>
      </c>
      <c r="U38" s="18" t="str">
        <f t="shared" si="4"/>
        <v>1</v>
      </c>
    </row>
    <row r="39" spans="1:21" s="13" customFormat="1" ht="27" x14ac:dyDescent="0.75">
      <c r="A39" s="26" t="s">
        <v>202</v>
      </c>
      <c r="B39" s="36" t="s">
        <v>152</v>
      </c>
      <c r="C39" s="36" t="s">
        <v>4</v>
      </c>
      <c r="D39" s="36" t="s">
        <v>153</v>
      </c>
      <c r="E39" s="26" t="s">
        <v>191</v>
      </c>
      <c r="F39" s="26" t="s">
        <v>209</v>
      </c>
      <c r="G39" s="26">
        <v>909</v>
      </c>
      <c r="H39" s="37">
        <v>144119</v>
      </c>
      <c r="I39" s="26">
        <v>19</v>
      </c>
      <c r="J39" s="38" t="s">
        <v>243</v>
      </c>
      <c r="K39" s="39">
        <f>[2]Report1!C36</f>
        <v>253213165.43000001</v>
      </c>
      <c r="L39" s="39">
        <f>[2]Report1!D36</f>
        <v>148619</v>
      </c>
      <c r="M39" s="40">
        <f>[2]Report1!E36</f>
        <v>1703.77</v>
      </c>
      <c r="N39" s="29">
        <f>'[3]เขต 8'!K40</f>
        <v>1628.46</v>
      </c>
      <c r="O39" s="39">
        <f>[2]Report1!F36</f>
        <v>271541507.36000001</v>
      </c>
      <c r="P39" s="39">
        <f>[2]Report1!G36</f>
        <v>16733.71</v>
      </c>
      <c r="Q39" s="41">
        <f>[2]Report1!H36</f>
        <v>16227.21</v>
      </c>
      <c r="R39" s="30">
        <f>'[3]เขต 8'!O40</f>
        <v>17654.64</v>
      </c>
      <c r="S39" s="18" t="str">
        <f t="shared" si="3"/>
        <v>0</v>
      </c>
      <c r="T39" s="18" t="str">
        <f t="shared" si="2"/>
        <v>1</v>
      </c>
      <c r="U39" s="18" t="str">
        <f t="shared" si="4"/>
        <v>0</v>
      </c>
    </row>
    <row r="40" spans="1:21" s="13" customFormat="1" ht="27" x14ac:dyDescent="0.75">
      <c r="A40" s="26" t="s">
        <v>202</v>
      </c>
      <c r="B40" s="36" t="s">
        <v>152</v>
      </c>
      <c r="C40" s="36" t="s">
        <v>48</v>
      </c>
      <c r="D40" s="36" t="s">
        <v>154</v>
      </c>
      <c r="E40" s="26" t="s">
        <v>192</v>
      </c>
      <c r="F40" s="26" t="s">
        <v>204</v>
      </c>
      <c r="G40" s="26">
        <v>40</v>
      </c>
      <c r="H40" s="37">
        <v>35944</v>
      </c>
      <c r="I40" s="26">
        <v>6</v>
      </c>
      <c r="J40" s="38" t="s">
        <v>236</v>
      </c>
      <c r="K40" s="39">
        <f>[2]Report1!C37</f>
        <v>13022591.74</v>
      </c>
      <c r="L40" s="39">
        <f>[2]Report1!D37</f>
        <v>18418</v>
      </c>
      <c r="M40" s="40">
        <f>[2]Report1!E37</f>
        <v>707.06</v>
      </c>
      <c r="N40" s="29">
        <f>'[3]เขต 8'!K41</f>
        <v>1026.6199999999999</v>
      </c>
      <c r="O40" s="39">
        <f>[2]Report1!F37</f>
        <v>7190924.3200000003</v>
      </c>
      <c r="P40" s="39">
        <f>[2]Report1!G37</f>
        <v>581.9</v>
      </c>
      <c r="Q40" s="41">
        <f>[2]Report1!H37</f>
        <v>12357.69</v>
      </c>
      <c r="R40" s="30">
        <f>'[3]เขต 8'!O41</f>
        <v>20959.64</v>
      </c>
      <c r="S40" s="18" t="str">
        <f t="shared" si="3"/>
        <v>1</v>
      </c>
      <c r="T40" s="18" t="str">
        <f t="shared" si="2"/>
        <v>1</v>
      </c>
      <c r="U40" s="18" t="str">
        <f t="shared" si="4"/>
        <v>1</v>
      </c>
    </row>
    <row r="41" spans="1:21" s="13" customFormat="1" ht="27" x14ac:dyDescent="0.75">
      <c r="A41" s="26" t="s">
        <v>202</v>
      </c>
      <c r="B41" s="36" t="s">
        <v>152</v>
      </c>
      <c r="C41" s="36" t="s">
        <v>49</v>
      </c>
      <c r="D41" s="36" t="s">
        <v>155</v>
      </c>
      <c r="E41" s="26" t="s">
        <v>192</v>
      </c>
      <c r="F41" s="26" t="s">
        <v>204</v>
      </c>
      <c r="G41" s="26">
        <v>39</v>
      </c>
      <c r="H41" s="37">
        <v>24067</v>
      </c>
      <c r="I41" s="26">
        <v>5</v>
      </c>
      <c r="J41" s="38" t="s">
        <v>237</v>
      </c>
      <c r="K41" s="39">
        <f>[2]Report1!C38</f>
        <v>11901911.02</v>
      </c>
      <c r="L41" s="39">
        <f>[2]Report1!D38</f>
        <v>11866</v>
      </c>
      <c r="M41" s="40">
        <f>[2]Report1!E38</f>
        <v>1003.03</v>
      </c>
      <c r="N41" s="29">
        <f>'[3]เขต 8'!K42</f>
        <v>1054.22</v>
      </c>
      <c r="O41" s="39">
        <f>[2]Report1!F38</f>
        <v>3466456.48</v>
      </c>
      <c r="P41" s="39">
        <f>[2]Report1!G38</f>
        <v>272.58</v>
      </c>
      <c r="Q41" s="41">
        <f>[2]Report1!H38</f>
        <v>12717.41</v>
      </c>
      <c r="R41" s="30">
        <f>'[3]เขต 8'!O42</f>
        <v>24396.39</v>
      </c>
      <c r="S41" s="18" t="str">
        <f t="shared" si="3"/>
        <v>1</v>
      </c>
      <c r="T41" s="18" t="str">
        <f t="shared" si="2"/>
        <v>1</v>
      </c>
      <c r="U41" s="18" t="str">
        <f t="shared" si="4"/>
        <v>1</v>
      </c>
    </row>
    <row r="42" spans="1:21" s="13" customFormat="1" ht="27" x14ac:dyDescent="0.75">
      <c r="A42" s="26" t="s">
        <v>202</v>
      </c>
      <c r="B42" s="36" t="s">
        <v>152</v>
      </c>
      <c r="C42" s="36" t="s">
        <v>50</v>
      </c>
      <c r="D42" s="36" t="s">
        <v>156</v>
      </c>
      <c r="E42" s="26" t="s">
        <v>192</v>
      </c>
      <c r="F42" s="26" t="s">
        <v>204</v>
      </c>
      <c r="G42" s="26">
        <v>90</v>
      </c>
      <c r="H42" s="37">
        <v>55513</v>
      </c>
      <c r="I42" s="26">
        <v>6</v>
      </c>
      <c r="J42" s="38" t="s">
        <v>236</v>
      </c>
      <c r="K42" s="39">
        <f>[2]Report1!C39</f>
        <v>25284025.800000001</v>
      </c>
      <c r="L42" s="39">
        <f>[2]Report1!D39</f>
        <v>24208</v>
      </c>
      <c r="M42" s="40">
        <f>[2]Report1!E39</f>
        <v>1044.45</v>
      </c>
      <c r="N42" s="29">
        <f>'[3]เขต 8'!K43</f>
        <v>1026.6199999999999</v>
      </c>
      <c r="O42" s="39">
        <f>[2]Report1!F39</f>
        <v>16110347.73</v>
      </c>
      <c r="P42" s="39">
        <f>[2]Report1!G39</f>
        <v>908.37</v>
      </c>
      <c r="Q42" s="41">
        <f>[2]Report1!H39</f>
        <v>17735.48</v>
      </c>
      <c r="R42" s="30">
        <f>'[3]เขต 8'!O43</f>
        <v>20959.64</v>
      </c>
      <c r="S42" s="18" t="str">
        <f t="shared" si="3"/>
        <v>0</v>
      </c>
      <c r="T42" s="18" t="str">
        <f t="shared" si="2"/>
        <v>1</v>
      </c>
      <c r="U42" s="18" t="str">
        <f t="shared" si="4"/>
        <v>0</v>
      </c>
    </row>
    <row r="43" spans="1:21" s="13" customFormat="1" ht="27" x14ac:dyDescent="0.75">
      <c r="A43" s="26" t="s">
        <v>202</v>
      </c>
      <c r="B43" s="36" t="s">
        <v>152</v>
      </c>
      <c r="C43" s="36" t="s">
        <v>51</v>
      </c>
      <c r="D43" s="36" t="s">
        <v>157</v>
      </c>
      <c r="E43" s="26" t="s">
        <v>192</v>
      </c>
      <c r="F43" s="26" t="s">
        <v>205</v>
      </c>
      <c r="G43" s="26">
        <v>103</v>
      </c>
      <c r="H43" s="37">
        <v>39521</v>
      </c>
      <c r="I43" s="26">
        <v>9</v>
      </c>
      <c r="J43" s="38" t="s">
        <v>239</v>
      </c>
      <c r="K43" s="39">
        <f>[2]Report1!C40</f>
        <v>18432722.629999999</v>
      </c>
      <c r="L43" s="39">
        <f>[2]Report1!D40</f>
        <v>23276</v>
      </c>
      <c r="M43" s="40">
        <f>[2]Report1!E40</f>
        <v>791.92</v>
      </c>
      <c r="N43" s="29">
        <f>'[3]เขต 8'!K44</f>
        <v>1023.9</v>
      </c>
      <c r="O43" s="39">
        <f>[2]Report1!F40</f>
        <v>17462819.670000002</v>
      </c>
      <c r="P43" s="39">
        <f>[2]Report1!G40</f>
        <v>1406.73</v>
      </c>
      <c r="Q43" s="41">
        <f>[2]Report1!H40</f>
        <v>12413.78</v>
      </c>
      <c r="R43" s="30">
        <f>'[3]เขต 8'!O44</f>
        <v>18952.2</v>
      </c>
      <c r="S43" s="18" t="str">
        <f t="shared" si="3"/>
        <v>1</v>
      </c>
      <c r="T43" s="18" t="str">
        <f t="shared" si="2"/>
        <v>1</v>
      </c>
      <c r="U43" s="18" t="str">
        <f t="shared" si="4"/>
        <v>1</v>
      </c>
    </row>
    <row r="44" spans="1:21" s="13" customFormat="1" ht="27" x14ac:dyDescent="0.75">
      <c r="A44" s="26" t="s">
        <v>202</v>
      </c>
      <c r="B44" s="36" t="s">
        <v>152</v>
      </c>
      <c r="C44" s="36" t="s">
        <v>52</v>
      </c>
      <c r="D44" s="36" t="s">
        <v>158</v>
      </c>
      <c r="E44" s="26" t="s">
        <v>192</v>
      </c>
      <c r="F44" s="26" t="s">
        <v>204</v>
      </c>
      <c r="G44" s="26">
        <v>38</v>
      </c>
      <c r="H44" s="37">
        <v>37339</v>
      </c>
      <c r="I44" s="26">
        <v>6</v>
      </c>
      <c r="J44" s="38" t="s">
        <v>236</v>
      </c>
      <c r="K44" s="39">
        <f>[2]Report1!C41</f>
        <v>16941664.920000002</v>
      </c>
      <c r="L44" s="39">
        <f>[2]Report1!D41</f>
        <v>18893</v>
      </c>
      <c r="M44" s="40">
        <f>[2]Report1!E41</f>
        <v>896.72</v>
      </c>
      <c r="N44" s="29">
        <f>'[3]เขต 8'!K45</f>
        <v>1026.6199999999999</v>
      </c>
      <c r="O44" s="39">
        <f>[2]Report1!F41</f>
        <v>5741251.5300000003</v>
      </c>
      <c r="P44" s="39">
        <f>[2]Report1!G41</f>
        <v>297.33</v>
      </c>
      <c r="Q44" s="41">
        <f>[2]Report1!H41</f>
        <v>19309.47</v>
      </c>
      <c r="R44" s="30">
        <f>'[3]เขต 8'!O45</f>
        <v>20959.64</v>
      </c>
      <c r="S44" s="18" t="str">
        <f t="shared" si="3"/>
        <v>1</v>
      </c>
      <c r="T44" s="18" t="str">
        <f t="shared" si="2"/>
        <v>1</v>
      </c>
      <c r="U44" s="18" t="str">
        <f t="shared" si="4"/>
        <v>1</v>
      </c>
    </row>
    <row r="45" spans="1:21" s="13" customFormat="1" ht="27" x14ac:dyDescent="0.75">
      <c r="A45" s="26" t="s">
        <v>202</v>
      </c>
      <c r="B45" s="36" t="s">
        <v>152</v>
      </c>
      <c r="C45" s="36" t="s">
        <v>53</v>
      </c>
      <c r="D45" s="36" t="s">
        <v>159</v>
      </c>
      <c r="E45" s="26" t="s">
        <v>192</v>
      </c>
      <c r="F45" s="26" t="s">
        <v>208</v>
      </c>
      <c r="G45" s="26">
        <v>15</v>
      </c>
      <c r="H45" s="37">
        <v>10627</v>
      </c>
      <c r="I45" s="26">
        <v>2</v>
      </c>
      <c r="J45" s="38" t="s">
        <v>240</v>
      </c>
      <c r="K45" s="39">
        <f>[2]Report1!C42</f>
        <v>6090556.6500000004</v>
      </c>
      <c r="L45" s="39">
        <f>[2]Report1!D42</f>
        <v>5196</v>
      </c>
      <c r="M45" s="40">
        <f>[2]Report1!E42</f>
        <v>1172.1600000000001</v>
      </c>
      <c r="N45" s="29">
        <f>'[3]เขต 8'!K46</f>
        <v>1225.42</v>
      </c>
      <c r="O45" s="39">
        <f>[2]Report1!F42</f>
        <v>3009020.49</v>
      </c>
      <c r="P45" s="39">
        <f>[2]Report1!G42</f>
        <v>117.94</v>
      </c>
      <c r="Q45" s="41">
        <f>[2]Report1!H42</f>
        <v>25513.119999999999</v>
      </c>
      <c r="R45" s="30">
        <f>'[3]เขต 8'!O46</f>
        <v>32057.25</v>
      </c>
      <c r="S45" s="18" t="str">
        <f t="shared" si="3"/>
        <v>1</v>
      </c>
      <c r="T45" s="18" t="str">
        <f t="shared" si="2"/>
        <v>1</v>
      </c>
      <c r="U45" s="18" t="str">
        <f t="shared" si="4"/>
        <v>1</v>
      </c>
    </row>
    <row r="46" spans="1:21" s="13" customFormat="1" ht="27" x14ac:dyDescent="0.75">
      <c r="A46" s="26" t="s">
        <v>202</v>
      </c>
      <c r="B46" s="36" t="s">
        <v>152</v>
      </c>
      <c r="C46" s="36" t="s">
        <v>54</v>
      </c>
      <c r="D46" s="36" t="s">
        <v>160</v>
      </c>
      <c r="E46" s="26" t="s">
        <v>193</v>
      </c>
      <c r="F46" s="26" t="s">
        <v>210</v>
      </c>
      <c r="G46" s="26">
        <v>246</v>
      </c>
      <c r="H46" s="37">
        <v>92525</v>
      </c>
      <c r="I46" s="26">
        <v>15</v>
      </c>
      <c r="J46" s="38" t="s">
        <v>244</v>
      </c>
      <c r="K46" s="39">
        <f>[2]Report1!C43</f>
        <v>41809109.670000002</v>
      </c>
      <c r="L46" s="39">
        <f>[2]Report1!D43</f>
        <v>48258</v>
      </c>
      <c r="M46" s="40">
        <f>[2]Report1!E43</f>
        <v>866.37</v>
      </c>
      <c r="N46" s="29">
        <f>'[3]เขต 8'!K47</f>
        <v>1076.23</v>
      </c>
      <c r="O46" s="39">
        <f>[2]Report1!F43</f>
        <v>42618980.07</v>
      </c>
      <c r="P46" s="39">
        <f>[2]Report1!G43</f>
        <v>4002.63</v>
      </c>
      <c r="Q46" s="41">
        <f>[2]Report1!H43</f>
        <v>10647.74</v>
      </c>
      <c r="R46" s="30">
        <f>'[3]เขต 8'!O47</f>
        <v>21030.959999999999</v>
      </c>
      <c r="S46" s="18" t="str">
        <f t="shared" si="3"/>
        <v>1</v>
      </c>
      <c r="T46" s="18" t="str">
        <f t="shared" si="2"/>
        <v>1</v>
      </c>
      <c r="U46" s="18" t="str">
        <f t="shared" si="4"/>
        <v>1</v>
      </c>
    </row>
    <row r="47" spans="1:21" s="13" customFormat="1" ht="27" x14ac:dyDescent="0.75">
      <c r="A47" s="26" t="s">
        <v>202</v>
      </c>
      <c r="B47" s="36" t="s">
        <v>152</v>
      </c>
      <c r="C47" s="36" t="s">
        <v>55</v>
      </c>
      <c r="D47" s="36" t="s">
        <v>161</v>
      </c>
      <c r="E47" s="26" t="s">
        <v>192</v>
      </c>
      <c r="F47" s="26" t="s">
        <v>204</v>
      </c>
      <c r="G47" s="26">
        <v>40</v>
      </c>
      <c r="H47" s="37">
        <v>30686</v>
      </c>
      <c r="I47" s="26">
        <v>6</v>
      </c>
      <c r="J47" s="38" t="s">
        <v>236</v>
      </c>
      <c r="K47" s="39">
        <f>[2]Report1!C44</f>
        <v>13819678.029999999</v>
      </c>
      <c r="L47" s="39">
        <f>[2]Report1!D44</f>
        <v>15408</v>
      </c>
      <c r="M47" s="40">
        <f>[2]Report1!E44</f>
        <v>896.92</v>
      </c>
      <c r="N47" s="29">
        <f>'[3]เขต 8'!K48</f>
        <v>1026.6199999999999</v>
      </c>
      <c r="O47" s="39">
        <f>[2]Report1!F44</f>
        <v>4821619.05</v>
      </c>
      <c r="P47" s="39">
        <f>[2]Report1!G44</f>
        <v>384.87</v>
      </c>
      <c r="Q47" s="41">
        <f>[2]Report1!H44</f>
        <v>12528.03</v>
      </c>
      <c r="R47" s="30">
        <f>'[3]เขต 8'!O48</f>
        <v>20959.64</v>
      </c>
      <c r="S47" s="18" t="str">
        <f t="shared" si="3"/>
        <v>1</v>
      </c>
      <c r="T47" s="18" t="str">
        <f t="shared" si="2"/>
        <v>1</v>
      </c>
      <c r="U47" s="18" t="str">
        <f t="shared" si="4"/>
        <v>1</v>
      </c>
    </row>
    <row r="48" spans="1:21" s="13" customFormat="1" ht="27" x14ac:dyDescent="0.75">
      <c r="A48" s="26" t="s">
        <v>202</v>
      </c>
      <c r="B48" s="36" t="s">
        <v>152</v>
      </c>
      <c r="C48" s="36" t="s">
        <v>56</v>
      </c>
      <c r="D48" s="36" t="s">
        <v>162</v>
      </c>
      <c r="E48" s="26" t="s">
        <v>192</v>
      </c>
      <c r="F48" s="26" t="s">
        <v>205</v>
      </c>
      <c r="G48" s="26">
        <v>78</v>
      </c>
      <c r="H48" s="37">
        <v>53059</v>
      </c>
      <c r="I48" s="26">
        <v>10</v>
      </c>
      <c r="J48" s="38" t="s">
        <v>238</v>
      </c>
      <c r="K48" s="39">
        <f>[2]Report1!C45</f>
        <v>24769571.23</v>
      </c>
      <c r="L48" s="39">
        <f>[2]Report1!D45</f>
        <v>24431</v>
      </c>
      <c r="M48" s="40">
        <f>[2]Report1!E45</f>
        <v>1013.86</v>
      </c>
      <c r="N48" s="29">
        <f>'[3]เขต 8'!K49</f>
        <v>1044.6300000000001</v>
      </c>
      <c r="O48" s="39">
        <f>[2]Report1!F45</f>
        <v>12386797.34</v>
      </c>
      <c r="P48" s="39">
        <f>[2]Report1!G45</f>
        <v>1380.81</v>
      </c>
      <c r="Q48" s="41">
        <f>[2]Report1!H45</f>
        <v>8970.65</v>
      </c>
      <c r="R48" s="30">
        <f>'[3]เขต 8'!O49</f>
        <v>19996.13</v>
      </c>
      <c r="S48" s="18" t="str">
        <f t="shared" si="3"/>
        <v>1</v>
      </c>
      <c r="T48" s="18" t="str">
        <f t="shared" si="2"/>
        <v>1</v>
      </c>
      <c r="U48" s="18" t="str">
        <f t="shared" si="4"/>
        <v>1</v>
      </c>
    </row>
    <row r="49" spans="1:21" s="13" customFormat="1" ht="27" x14ac:dyDescent="0.75">
      <c r="A49" s="26" t="s">
        <v>202</v>
      </c>
      <c r="B49" s="36" t="s">
        <v>152</v>
      </c>
      <c r="C49" s="36" t="s">
        <v>57</v>
      </c>
      <c r="D49" s="36" t="s">
        <v>163</v>
      </c>
      <c r="E49" s="26" t="s">
        <v>192</v>
      </c>
      <c r="F49" s="26" t="s">
        <v>205</v>
      </c>
      <c r="G49" s="26">
        <v>123</v>
      </c>
      <c r="H49" s="37">
        <v>53459</v>
      </c>
      <c r="I49" s="26">
        <v>10</v>
      </c>
      <c r="J49" s="38" t="s">
        <v>238</v>
      </c>
      <c r="K49" s="39">
        <f>[2]Report1!C46</f>
        <v>22114282.829999998</v>
      </c>
      <c r="L49" s="39">
        <f>[2]Report1!D46</f>
        <v>23954</v>
      </c>
      <c r="M49" s="40">
        <f>[2]Report1!E46</f>
        <v>923.2</v>
      </c>
      <c r="N49" s="29">
        <f>'[3]เขต 8'!K50</f>
        <v>1044.6300000000001</v>
      </c>
      <c r="O49" s="39">
        <f>[2]Report1!F46</f>
        <v>10230838.289999999</v>
      </c>
      <c r="P49" s="39">
        <f>[2]Report1!G46</f>
        <v>1178.4000000000001</v>
      </c>
      <c r="Q49" s="41">
        <f>[2]Report1!H46</f>
        <v>8681.98</v>
      </c>
      <c r="R49" s="30">
        <f>'[3]เขต 8'!O50</f>
        <v>19996.13</v>
      </c>
      <c r="S49" s="18" t="str">
        <f t="shared" si="3"/>
        <v>1</v>
      </c>
      <c r="T49" s="18" t="str">
        <f t="shared" si="2"/>
        <v>1</v>
      </c>
      <c r="U49" s="18" t="str">
        <f t="shared" si="4"/>
        <v>1</v>
      </c>
    </row>
    <row r="50" spans="1:21" s="13" customFormat="1" ht="27" x14ac:dyDescent="0.75">
      <c r="A50" s="26" t="s">
        <v>202</v>
      </c>
      <c r="B50" s="36" t="s">
        <v>152</v>
      </c>
      <c r="C50" s="36" t="s">
        <v>58</v>
      </c>
      <c r="D50" s="36" t="s">
        <v>164</v>
      </c>
      <c r="E50" s="26" t="s">
        <v>192</v>
      </c>
      <c r="F50" s="26" t="s">
        <v>204</v>
      </c>
      <c r="G50" s="26">
        <v>42</v>
      </c>
      <c r="H50" s="37">
        <v>26548</v>
      </c>
      <c r="I50" s="26">
        <v>5</v>
      </c>
      <c r="J50" s="38" t="s">
        <v>237</v>
      </c>
      <c r="K50" s="39">
        <f>[2]Report1!C47</f>
        <v>11788334.75</v>
      </c>
      <c r="L50" s="39">
        <f>[2]Report1!D47</f>
        <v>19729</v>
      </c>
      <c r="M50" s="40">
        <f>[2]Report1!E47</f>
        <v>597.51</v>
      </c>
      <c r="N50" s="29">
        <f>'[3]เขต 8'!K51</f>
        <v>1054.22</v>
      </c>
      <c r="O50" s="39">
        <f>[2]Report1!F47</f>
        <v>5805545.5199999996</v>
      </c>
      <c r="P50" s="39">
        <f>[2]Report1!G47</f>
        <v>410.6</v>
      </c>
      <c r="Q50" s="41">
        <f>[2]Report1!H47</f>
        <v>14139.13</v>
      </c>
      <c r="R50" s="30">
        <f>'[3]เขต 8'!O51</f>
        <v>24396.39</v>
      </c>
      <c r="S50" s="18" t="str">
        <f t="shared" si="3"/>
        <v>1</v>
      </c>
      <c r="T50" s="18" t="str">
        <f t="shared" si="2"/>
        <v>1</v>
      </c>
      <c r="U50" s="18" t="str">
        <f t="shared" si="4"/>
        <v>1</v>
      </c>
    </row>
    <row r="51" spans="1:21" s="13" customFormat="1" ht="27" x14ac:dyDescent="0.75">
      <c r="A51" s="26" t="s">
        <v>202</v>
      </c>
      <c r="B51" s="36" t="s">
        <v>152</v>
      </c>
      <c r="C51" s="36" t="s">
        <v>59</v>
      </c>
      <c r="D51" s="36" t="s">
        <v>165</v>
      </c>
      <c r="E51" s="26" t="s">
        <v>192</v>
      </c>
      <c r="F51" s="26" t="s">
        <v>204</v>
      </c>
      <c r="G51" s="26">
        <v>38</v>
      </c>
      <c r="H51" s="37">
        <v>17941</v>
      </c>
      <c r="I51" s="26">
        <v>5</v>
      </c>
      <c r="J51" s="38" t="s">
        <v>237</v>
      </c>
      <c r="K51" s="39">
        <f>[2]Report1!C48</f>
        <v>9171340.6300000008</v>
      </c>
      <c r="L51" s="39">
        <f>[2]Report1!D48</f>
        <v>9306</v>
      </c>
      <c r="M51" s="40">
        <f>[2]Report1!E48</f>
        <v>985.53</v>
      </c>
      <c r="N51" s="29">
        <f>'[3]เขต 8'!K52</f>
        <v>1054.22</v>
      </c>
      <c r="O51" s="39">
        <f>[2]Report1!F48</f>
        <v>3953769.29</v>
      </c>
      <c r="P51" s="39">
        <f>[2]Report1!G48</f>
        <v>231.65</v>
      </c>
      <c r="Q51" s="41">
        <f>[2]Report1!H48</f>
        <v>17068.13</v>
      </c>
      <c r="R51" s="30">
        <f>'[3]เขต 8'!O52</f>
        <v>24396.39</v>
      </c>
      <c r="S51" s="18" t="str">
        <f t="shared" si="3"/>
        <v>1</v>
      </c>
      <c r="T51" s="18" t="str">
        <f t="shared" si="2"/>
        <v>1</v>
      </c>
      <c r="U51" s="18" t="str">
        <f t="shared" si="4"/>
        <v>1</v>
      </c>
    </row>
    <row r="52" spans="1:21" s="13" customFormat="1" ht="27" x14ac:dyDescent="0.75">
      <c r="A52" s="26" t="s">
        <v>202</v>
      </c>
      <c r="B52" s="36" t="s">
        <v>152</v>
      </c>
      <c r="C52" s="36" t="s">
        <v>60</v>
      </c>
      <c r="D52" s="36" t="s">
        <v>166</v>
      </c>
      <c r="E52" s="26" t="s">
        <v>192</v>
      </c>
      <c r="F52" s="26" t="s">
        <v>204</v>
      </c>
      <c r="G52" s="26">
        <v>42</v>
      </c>
      <c r="H52" s="37">
        <v>24830</v>
      </c>
      <c r="I52" s="26">
        <v>5</v>
      </c>
      <c r="J52" s="38" t="s">
        <v>237</v>
      </c>
      <c r="K52" s="39">
        <f>[2]Report1!C49</f>
        <v>12419697.609999999</v>
      </c>
      <c r="L52" s="39">
        <f>[2]Report1!D49</f>
        <v>16675</v>
      </c>
      <c r="M52" s="40">
        <f>[2]Report1!E49</f>
        <v>744.81</v>
      </c>
      <c r="N52" s="29">
        <f>'[3]เขต 8'!K53</f>
        <v>1054.22</v>
      </c>
      <c r="O52" s="39">
        <f>[2]Report1!F49</f>
        <v>7501364.8899999997</v>
      </c>
      <c r="P52" s="39">
        <f>[2]Report1!G49</f>
        <v>627.57000000000005</v>
      </c>
      <c r="Q52" s="41">
        <f>[2]Report1!H49</f>
        <v>11953.12</v>
      </c>
      <c r="R52" s="30">
        <f>'[3]เขต 8'!O53</f>
        <v>24396.39</v>
      </c>
      <c r="S52" s="18" t="str">
        <f t="shared" si="3"/>
        <v>1</v>
      </c>
      <c r="T52" s="18" t="str">
        <f t="shared" si="2"/>
        <v>1</v>
      </c>
      <c r="U52" s="18" t="str">
        <f t="shared" si="4"/>
        <v>1</v>
      </c>
    </row>
    <row r="53" spans="1:21" s="13" customFormat="1" ht="27" x14ac:dyDescent="0.75">
      <c r="A53" s="26" t="s">
        <v>202</v>
      </c>
      <c r="B53" s="36" t="s">
        <v>152</v>
      </c>
      <c r="C53" s="36" t="s">
        <v>61</v>
      </c>
      <c r="D53" s="36" t="s">
        <v>167</v>
      </c>
      <c r="E53" s="26" t="s">
        <v>192</v>
      </c>
      <c r="F53" s="26" t="s">
        <v>204</v>
      </c>
      <c r="G53" s="26">
        <v>40</v>
      </c>
      <c r="H53" s="37">
        <v>33198</v>
      </c>
      <c r="I53" s="26">
        <v>6</v>
      </c>
      <c r="J53" s="38" t="s">
        <v>236</v>
      </c>
      <c r="K53" s="39">
        <f>[2]Report1!C50</f>
        <v>12603082.58</v>
      </c>
      <c r="L53" s="39">
        <f>[2]Report1!D50</f>
        <v>15919</v>
      </c>
      <c r="M53" s="40">
        <f>[2]Report1!E50</f>
        <v>791.7</v>
      </c>
      <c r="N53" s="29">
        <f>'[3]เขต 8'!K54</f>
        <v>1026.6199999999999</v>
      </c>
      <c r="O53" s="39">
        <f>[2]Report1!F50</f>
        <v>4300806.32</v>
      </c>
      <c r="P53" s="39">
        <f>[2]Report1!G50</f>
        <v>288.45</v>
      </c>
      <c r="Q53" s="41">
        <f>[2]Report1!H50</f>
        <v>14910.09</v>
      </c>
      <c r="R53" s="30">
        <f>'[3]เขต 8'!O54</f>
        <v>20959.64</v>
      </c>
      <c r="S53" s="18" t="str">
        <f t="shared" si="3"/>
        <v>1</v>
      </c>
      <c r="T53" s="18" t="str">
        <f t="shared" si="2"/>
        <v>1</v>
      </c>
      <c r="U53" s="18" t="str">
        <f t="shared" si="4"/>
        <v>1</v>
      </c>
    </row>
    <row r="54" spans="1:21" s="13" customFormat="1" ht="27" x14ac:dyDescent="0.75">
      <c r="A54" s="26" t="s">
        <v>202</v>
      </c>
      <c r="B54" s="36" t="s">
        <v>152</v>
      </c>
      <c r="C54" s="36" t="s">
        <v>62</v>
      </c>
      <c r="D54" s="36" t="s">
        <v>168</v>
      </c>
      <c r="E54" s="26" t="s">
        <v>192</v>
      </c>
      <c r="F54" s="26" t="s">
        <v>204</v>
      </c>
      <c r="G54" s="26">
        <v>35</v>
      </c>
      <c r="H54" s="37">
        <v>28207</v>
      </c>
      <c r="I54" s="26">
        <v>5</v>
      </c>
      <c r="J54" s="38" t="s">
        <v>237</v>
      </c>
      <c r="K54" s="39">
        <f>[2]Report1!C51</f>
        <v>12221721.26</v>
      </c>
      <c r="L54" s="39">
        <f>[2]Report1!D51</f>
        <v>17127</v>
      </c>
      <c r="M54" s="40">
        <f>[2]Report1!E51</f>
        <v>713.59</v>
      </c>
      <c r="N54" s="29">
        <f>'[3]เขต 8'!K55</f>
        <v>1054.22</v>
      </c>
      <c r="O54" s="39">
        <f>[2]Report1!F51</f>
        <v>3411715.64</v>
      </c>
      <c r="P54" s="39">
        <f>[2]Report1!G51</f>
        <v>324.11</v>
      </c>
      <c r="Q54" s="41">
        <f>[2]Report1!H51</f>
        <v>10526.47</v>
      </c>
      <c r="R54" s="30">
        <f>'[3]เขต 8'!O55</f>
        <v>24396.39</v>
      </c>
      <c r="S54" s="18" t="str">
        <f t="shared" si="3"/>
        <v>1</v>
      </c>
      <c r="T54" s="18" t="str">
        <f t="shared" si="2"/>
        <v>1</v>
      </c>
      <c r="U54" s="18" t="str">
        <f t="shared" si="4"/>
        <v>1</v>
      </c>
    </row>
    <row r="55" spans="1:21" s="13" customFormat="1" ht="27" x14ac:dyDescent="0.75">
      <c r="A55" s="26" t="s">
        <v>202</v>
      </c>
      <c r="B55" s="36" t="s">
        <v>152</v>
      </c>
      <c r="C55" s="36" t="s">
        <v>75</v>
      </c>
      <c r="D55" s="36" t="s">
        <v>169</v>
      </c>
      <c r="E55" s="26" t="s">
        <v>193</v>
      </c>
      <c r="F55" s="26" t="s">
        <v>203</v>
      </c>
      <c r="G55" s="26">
        <v>301</v>
      </c>
      <c r="H55" s="37">
        <v>114215</v>
      </c>
      <c r="I55" s="26">
        <v>16</v>
      </c>
      <c r="J55" s="38" t="s">
        <v>235</v>
      </c>
      <c r="K55" s="39">
        <f>[2]Report1!C52</f>
        <v>53624475.829999998</v>
      </c>
      <c r="L55" s="39">
        <f>[2]Report1!D52</f>
        <v>61537</v>
      </c>
      <c r="M55" s="40">
        <f>[2]Report1!E52</f>
        <v>871.42</v>
      </c>
      <c r="N55" s="29">
        <f>'[3]เขต 8'!K56</f>
        <v>1214.48</v>
      </c>
      <c r="O55" s="39">
        <f>[2]Report1!F52</f>
        <v>50462932.960000001</v>
      </c>
      <c r="P55" s="39">
        <f>[2]Report1!G52</f>
        <v>4268.58</v>
      </c>
      <c r="Q55" s="41">
        <f>[2]Report1!H52</f>
        <v>11821.96</v>
      </c>
      <c r="R55" s="30">
        <f>'[3]เขต 8'!O56</f>
        <v>19483.52</v>
      </c>
      <c r="S55" s="18" t="str">
        <f t="shared" si="3"/>
        <v>1</v>
      </c>
      <c r="T55" s="18" t="str">
        <f t="shared" si="2"/>
        <v>1</v>
      </c>
      <c r="U55" s="18" t="str">
        <f t="shared" si="4"/>
        <v>1</v>
      </c>
    </row>
    <row r="56" spans="1:21" s="13" customFormat="1" ht="27" x14ac:dyDescent="0.75">
      <c r="A56" s="26" t="s">
        <v>202</v>
      </c>
      <c r="B56" s="36" t="s">
        <v>152</v>
      </c>
      <c r="C56" s="36" t="s">
        <v>78</v>
      </c>
      <c r="D56" s="36" t="s">
        <v>170</v>
      </c>
      <c r="E56" s="26" t="s">
        <v>192</v>
      </c>
      <c r="F56" s="26" t="s">
        <v>204</v>
      </c>
      <c r="G56" s="26">
        <v>40</v>
      </c>
      <c r="H56" s="37">
        <v>28522</v>
      </c>
      <c r="I56" s="26">
        <v>5</v>
      </c>
      <c r="J56" s="38" t="s">
        <v>237</v>
      </c>
      <c r="K56" s="39">
        <f>[2]Report1!C53</f>
        <v>9000774.9399999995</v>
      </c>
      <c r="L56" s="39">
        <f>[2]Report1!D53</f>
        <v>11445</v>
      </c>
      <c r="M56" s="40">
        <f>[2]Report1!E53</f>
        <v>786.44</v>
      </c>
      <c r="N56" s="29">
        <f>'[3]เขต 8'!K57</f>
        <v>1054.22</v>
      </c>
      <c r="O56" s="39">
        <f>[2]Report1!F53</f>
        <v>6371279.8399999999</v>
      </c>
      <c r="P56" s="39">
        <f>[2]Report1!G53</f>
        <v>410.37</v>
      </c>
      <c r="Q56" s="41">
        <f>[2]Report1!H53</f>
        <v>15525.61</v>
      </c>
      <c r="R56" s="30">
        <f>'[3]เขต 8'!O57</f>
        <v>24396.39</v>
      </c>
      <c r="S56" s="18" t="str">
        <f t="shared" si="3"/>
        <v>1</v>
      </c>
      <c r="T56" s="18" t="str">
        <f t="shared" si="2"/>
        <v>1</v>
      </c>
      <c r="U56" s="18" t="str">
        <f t="shared" si="4"/>
        <v>1</v>
      </c>
    </row>
    <row r="57" spans="1:21" s="13" customFormat="1" ht="27" x14ac:dyDescent="0.75">
      <c r="A57" s="26" t="s">
        <v>202</v>
      </c>
      <c r="B57" s="36" t="s">
        <v>142</v>
      </c>
      <c r="C57" s="36" t="s">
        <v>3</v>
      </c>
      <c r="D57" s="36" t="s">
        <v>143</v>
      </c>
      <c r="E57" s="26" t="s">
        <v>193</v>
      </c>
      <c r="F57" s="26" t="s">
        <v>203</v>
      </c>
      <c r="G57" s="26">
        <v>420</v>
      </c>
      <c r="H57" s="37">
        <v>113857</v>
      </c>
      <c r="I57" s="26">
        <v>17</v>
      </c>
      <c r="J57" s="38" t="s">
        <v>241</v>
      </c>
      <c r="K57" s="39">
        <f>[2]Report1!C54</f>
        <v>73253970.030000001</v>
      </c>
      <c r="L57" s="39">
        <f>[2]Report1!D54</f>
        <v>85082</v>
      </c>
      <c r="M57" s="40">
        <f>[2]Report1!E54</f>
        <v>860.98</v>
      </c>
      <c r="N57" s="29">
        <f>'[3]เขต 8'!K59</f>
        <v>1164.31</v>
      </c>
      <c r="O57" s="39">
        <f>[2]Report1!F54</f>
        <v>102724250.66</v>
      </c>
      <c r="P57" s="39">
        <f>[2]Report1!G54</f>
        <v>9167.15</v>
      </c>
      <c r="Q57" s="41">
        <f>[2]Report1!H54</f>
        <v>11205.69</v>
      </c>
      <c r="R57" s="30">
        <f>'[3]เขต 8'!O59</f>
        <v>19889.169999999998</v>
      </c>
      <c r="S57" s="18" t="str">
        <f t="shared" si="3"/>
        <v>1</v>
      </c>
      <c r="T57" s="18" t="str">
        <f t="shared" si="2"/>
        <v>1</v>
      </c>
      <c r="U57" s="18" t="str">
        <f t="shared" si="4"/>
        <v>1</v>
      </c>
    </row>
    <row r="58" spans="1:21" s="13" customFormat="1" ht="27" x14ac:dyDescent="0.75">
      <c r="A58" s="26" t="s">
        <v>202</v>
      </c>
      <c r="B58" s="36" t="s">
        <v>142</v>
      </c>
      <c r="C58" s="36" t="s">
        <v>39</v>
      </c>
      <c r="D58" s="36" t="s">
        <v>144</v>
      </c>
      <c r="E58" s="26" t="s">
        <v>192</v>
      </c>
      <c r="F58" s="26" t="s">
        <v>206</v>
      </c>
      <c r="G58" s="26">
        <v>113</v>
      </c>
      <c r="H58" s="37">
        <v>58808</v>
      </c>
      <c r="I58" s="26">
        <v>13</v>
      </c>
      <c r="J58" s="38" t="s">
        <v>239</v>
      </c>
      <c r="K58" s="39">
        <f>[2]Report1!C55</f>
        <v>24824861.510000002</v>
      </c>
      <c r="L58" s="39">
        <f>[2]Report1!D55</f>
        <v>26802</v>
      </c>
      <c r="M58" s="40">
        <f>[2]Report1!E55</f>
        <v>926.23</v>
      </c>
      <c r="N58" s="29">
        <f>'[3]เขต 8'!K60</f>
        <v>1023.9</v>
      </c>
      <c r="O58" s="39">
        <f>[2]Report1!F55</f>
        <v>22814740.190000001</v>
      </c>
      <c r="P58" s="39">
        <f>[2]Report1!G55</f>
        <v>1421.91</v>
      </c>
      <c r="Q58" s="41">
        <f>[2]Report1!H55</f>
        <v>16045.11</v>
      </c>
      <c r="R58" s="30">
        <f>'[3]เขต 8'!O60</f>
        <v>18952.2</v>
      </c>
      <c r="S58" s="18" t="str">
        <f t="shared" si="3"/>
        <v>1</v>
      </c>
      <c r="T58" s="18" t="str">
        <f t="shared" si="2"/>
        <v>1</v>
      </c>
      <c r="U58" s="18" t="str">
        <f t="shared" si="4"/>
        <v>1</v>
      </c>
    </row>
    <row r="59" spans="1:21" s="13" customFormat="1" ht="27" x14ac:dyDescent="0.75">
      <c r="A59" s="26" t="s">
        <v>202</v>
      </c>
      <c r="B59" s="36" t="s">
        <v>142</v>
      </c>
      <c r="C59" s="36" t="s">
        <v>41</v>
      </c>
      <c r="D59" s="36" t="s">
        <v>145</v>
      </c>
      <c r="E59" s="26" t="s">
        <v>192</v>
      </c>
      <c r="F59" s="26" t="s">
        <v>204</v>
      </c>
      <c r="G59" s="26">
        <v>36</v>
      </c>
      <c r="H59" s="37">
        <v>23615</v>
      </c>
      <c r="I59" s="26">
        <v>5</v>
      </c>
      <c r="J59" s="38" t="s">
        <v>237</v>
      </c>
      <c r="K59" s="39">
        <f>[2]Report1!C56</f>
        <v>11596840.66</v>
      </c>
      <c r="L59" s="39">
        <f>[2]Report1!D56</f>
        <v>12069</v>
      </c>
      <c r="M59" s="40">
        <f>[2]Report1!E56</f>
        <v>960.88</v>
      </c>
      <c r="N59" s="29">
        <f>'[3]เขต 8'!K61</f>
        <v>1054.22</v>
      </c>
      <c r="O59" s="39">
        <f>[2]Report1!F56</f>
        <v>5020461.4000000004</v>
      </c>
      <c r="P59" s="39">
        <f>[2]Report1!G56</f>
        <v>235.46</v>
      </c>
      <c r="Q59" s="41">
        <f>[2]Report1!H56</f>
        <v>21321.8</v>
      </c>
      <c r="R59" s="30">
        <f>'[3]เขต 8'!O61</f>
        <v>24396.39</v>
      </c>
      <c r="S59" s="18" t="str">
        <f t="shared" si="3"/>
        <v>1</v>
      </c>
      <c r="T59" s="18" t="str">
        <f t="shared" si="2"/>
        <v>1</v>
      </c>
      <c r="U59" s="18" t="str">
        <f t="shared" si="4"/>
        <v>1</v>
      </c>
    </row>
    <row r="60" spans="1:21" s="13" customFormat="1" ht="27" x14ac:dyDescent="0.75">
      <c r="A60" s="26" t="s">
        <v>202</v>
      </c>
      <c r="B60" s="36" t="s">
        <v>142</v>
      </c>
      <c r="C60" s="36" t="s">
        <v>42</v>
      </c>
      <c r="D60" s="36" t="s">
        <v>146</v>
      </c>
      <c r="E60" s="26" t="s">
        <v>192</v>
      </c>
      <c r="F60" s="26" t="s">
        <v>204</v>
      </c>
      <c r="G60" s="26">
        <v>47</v>
      </c>
      <c r="H60" s="37">
        <v>20444</v>
      </c>
      <c r="I60" s="26">
        <v>5</v>
      </c>
      <c r="J60" s="38" t="s">
        <v>237</v>
      </c>
      <c r="K60" s="39">
        <f>[2]Report1!C57</f>
        <v>15439350.779999999</v>
      </c>
      <c r="L60" s="39">
        <f>[2]Report1!D57</f>
        <v>14782</v>
      </c>
      <c r="M60" s="40">
        <f>[2]Report1!E57</f>
        <v>1044.47</v>
      </c>
      <c r="N60" s="29">
        <f>'[3]เขต 8'!K62</f>
        <v>1054.22</v>
      </c>
      <c r="O60" s="39">
        <f>[2]Report1!F57</f>
        <v>4623471.5</v>
      </c>
      <c r="P60" s="39">
        <f>[2]Report1!G57</f>
        <v>225.87</v>
      </c>
      <c r="Q60" s="41">
        <f>[2]Report1!H57</f>
        <v>20469.21</v>
      </c>
      <c r="R60" s="30">
        <f>'[3]เขต 8'!O62</f>
        <v>24396.39</v>
      </c>
      <c r="S60" s="18" t="str">
        <f t="shared" si="3"/>
        <v>1</v>
      </c>
      <c r="T60" s="18" t="str">
        <f t="shared" si="2"/>
        <v>1</v>
      </c>
      <c r="U60" s="18" t="str">
        <f t="shared" si="4"/>
        <v>1</v>
      </c>
    </row>
    <row r="61" spans="1:21" s="13" customFormat="1" ht="27" x14ac:dyDescent="0.75">
      <c r="A61" s="26" t="s">
        <v>202</v>
      </c>
      <c r="B61" s="36" t="s">
        <v>142</v>
      </c>
      <c r="C61" s="36" t="s">
        <v>74</v>
      </c>
      <c r="D61" s="36" t="s">
        <v>147</v>
      </c>
      <c r="E61" s="26" t="s">
        <v>193</v>
      </c>
      <c r="F61" s="26" t="s">
        <v>210</v>
      </c>
      <c r="G61" s="26">
        <v>266</v>
      </c>
      <c r="H61" s="37">
        <v>63858</v>
      </c>
      <c r="I61" s="26">
        <v>15</v>
      </c>
      <c r="J61" s="38" t="s">
        <v>244</v>
      </c>
      <c r="K61" s="39">
        <f>[2]Report1!C58</f>
        <v>41091383.560000002</v>
      </c>
      <c r="L61" s="39">
        <f>[2]Report1!D58</f>
        <v>43712</v>
      </c>
      <c r="M61" s="40">
        <f>[2]Report1!E58</f>
        <v>940.05</v>
      </c>
      <c r="N61" s="29">
        <f>'[3]เขต 8'!K63</f>
        <v>1076.23</v>
      </c>
      <c r="O61" s="39">
        <f>[2]Report1!F58</f>
        <v>71915099.810000002</v>
      </c>
      <c r="P61" s="39">
        <f>[2]Report1!G58</f>
        <v>5021.79</v>
      </c>
      <c r="Q61" s="41">
        <f>[2]Report1!H58</f>
        <v>14320.61</v>
      </c>
      <c r="R61" s="30">
        <f>'[3]เขต 8'!O63</f>
        <v>21030.959999999999</v>
      </c>
      <c r="S61" s="18" t="str">
        <f t="shared" si="3"/>
        <v>1</v>
      </c>
      <c r="T61" s="18" t="str">
        <f t="shared" si="2"/>
        <v>1</v>
      </c>
      <c r="U61" s="18" t="str">
        <f t="shared" si="4"/>
        <v>1</v>
      </c>
    </row>
    <row r="62" spans="1:21" s="13" customFormat="1" ht="27" x14ac:dyDescent="0.75">
      <c r="A62" s="26" t="s">
        <v>202</v>
      </c>
      <c r="B62" s="36" t="s">
        <v>142</v>
      </c>
      <c r="C62" s="36" t="s">
        <v>79</v>
      </c>
      <c r="D62" s="36" t="s">
        <v>148</v>
      </c>
      <c r="E62" s="26" t="s">
        <v>192</v>
      </c>
      <c r="F62" s="26" t="s">
        <v>208</v>
      </c>
      <c r="G62" s="26">
        <v>34</v>
      </c>
      <c r="H62" s="37">
        <v>20258</v>
      </c>
      <c r="I62" s="26">
        <v>3</v>
      </c>
      <c r="J62" s="38" t="s">
        <v>245</v>
      </c>
      <c r="K62" s="39">
        <f>[2]Report1!C59</f>
        <v>6116811.5599999996</v>
      </c>
      <c r="L62" s="39">
        <f>[2]Report1!D59</f>
        <v>10091</v>
      </c>
      <c r="M62" s="40">
        <f>[2]Report1!E59</f>
        <v>606.16999999999996</v>
      </c>
      <c r="N62" s="29">
        <f>'[3]เขต 8'!K64</f>
        <v>970.05</v>
      </c>
      <c r="O62" s="39">
        <f>[2]Report1!F59</f>
        <v>3768034.28</v>
      </c>
      <c r="P62" s="39">
        <f>[2]Report1!G59</f>
        <v>346.04</v>
      </c>
      <c r="Q62" s="41">
        <f>[2]Report1!H59</f>
        <v>10888.89</v>
      </c>
      <c r="R62" s="30">
        <f>'[3]เขต 8'!O64</f>
        <v>21943.06</v>
      </c>
      <c r="S62" s="18" t="str">
        <f t="shared" si="3"/>
        <v>1</v>
      </c>
      <c r="T62" s="18" t="str">
        <f t="shared" si="2"/>
        <v>1</v>
      </c>
      <c r="U62" s="18" t="str">
        <f t="shared" si="4"/>
        <v>1</v>
      </c>
    </row>
    <row r="63" spans="1:21" s="13" customFormat="1" ht="27" x14ac:dyDescent="0.75">
      <c r="A63" s="26" t="s">
        <v>202</v>
      </c>
      <c r="B63" s="36" t="s">
        <v>142</v>
      </c>
      <c r="C63" s="36" t="s">
        <v>83</v>
      </c>
      <c r="D63" s="36" t="s">
        <v>149</v>
      </c>
      <c r="E63" s="26" t="s">
        <v>192</v>
      </c>
      <c r="F63" s="26" t="s">
        <v>208</v>
      </c>
      <c r="G63" s="26">
        <v>24</v>
      </c>
      <c r="H63" s="37">
        <v>11935</v>
      </c>
      <c r="I63" s="26">
        <v>2</v>
      </c>
      <c r="J63" s="38" t="s">
        <v>240</v>
      </c>
      <c r="K63" s="39">
        <f>[2]Report1!C60</f>
        <v>6467368.0899999999</v>
      </c>
      <c r="L63" s="39">
        <f>[2]Report1!D60</f>
        <v>5701</v>
      </c>
      <c r="M63" s="40">
        <f>[2]Report1!E60</f>
        <v>1134.43</v>
      </c>
      <c r="N63" s="29">
        <f>'[3]เขต 8'!K65</f>
        <v>1225.42</v>
      </c>
      <c r="O63" s="39">
        <f>[2]Report1!F60</f>
        <v>2864636.54</v>
      </c>
      <c r="P63" s="39">
        <f>[2]Report1!G60</f>
        <v>141.22999999999999</v>
      </c>
      <c r="Q63" s="41">
        <f>[2]Report1!H60</f>
        <v>20283.36</v>
      </c>
      <c r="R63" s="30">
        <f>'[3]เขต 8'!O65</f>
        <v>32057.25</v>
      </c>
      <c r="S63" s="18" t="str">
        <f t="shared" si="3"/>
        <v>1</v>
      </c>
      <c r="T63" s="18" t="str">
        <f t="shared" si="2"/>
        <v>1</v>
      </c>
      <c r="U63" s="18" t="str">
        <f t="shared" si="4"/>
        <v>1</v>
      </c>
    </row>
    <row r="64" spans="1:21" s="13" customFormat="1" ht="27" x14ac:dyDescent="0.75">
      <c r="A64" s="26" t="s">
        <v>202</v>
      </c>
      <c r="B64" s="36" t="s">
        <v>142</v>
      </c>
      <c r="C64" s="36" t="s">
        <v>84</v>
      </c>
      <c r="D64" s="36" t="s">
        <v>150</v>
      </c>
      <c r="E64" s="26" t="s">
        <v>192</v>
      </c>
      <c r="F64" s="26" t="s">
        <v>204</v>
      </c>
      <c r="G64" s="26">
        <v>30</v>
      </c>
      <c r="H64" s="37">
        <v>36734</v>
      </c>
      <c r="I64" s="26">
        <v>6</v>
      </c>
      <c r="J64" s="38" t="s">
        <v>236</v>
      </c>
      <c r="K64" s="39">
        <f>[2]Report1!C61</f>
        <v>9820972.3699999992</v>
      </c>
      <c r="L64" s="39">
        <f>[2]Report1!D61</f>
        <v>10769</v>
      </c>
      <c r="M64" s="40">
        <f>[2]Report1!E61</f>
        <v>911.97</v>
      </c>
      <c r="N64" s="29">
        <f>'[3]เขต 8'!K66</f>
        <v>1026.6199999999999</v>
      </c>
      <c r="O64" s="39">
        <f>[2]Report1!F61</f>
        <v>4141010.42</v>
      </c>
      <c r="P64" s="39">
        <f>[2]Report1!G61</f>
        <v>301.79000000000002</v>
      </c>
      <c r="Q64" s="41">
        <f>[2]Report1!H61</f>
        <v>13721.5</v>
      </c>
      <c r="R64" s="30">
        <f>'[3]เขต 8'!O66</f>
        <v>20959.64</v>
      </c>
      <c r="S64" s="18" t="str">
        <f t="shared" si="3"/>
        <v>1</v>
      </c>
      <c r="T64" s="18" t="str">
        <f t="shared" si="2"/>
        <v>1</v>
      </c>
      <c r="U64" s="18" t="str">
        <f t="shared" si="4"/>
        <v>1</v>
      </c>
    </row>
    <row r="65" spans="1:21" s="13" customFormat="1" ht="27" x14ac:dyDescent="0.75">
      <c r="A65" s="26" t="s">
        <v>202</v>
      </c>
      <c r="B65" s="36" t="s">
        <v>142</v>
      </c>
      <c r="C65" s="36" t="s">
        <v>85</v>
      </c>
      <c r="D65" s="36" t="s">
        <v>151</v>
      </c>
      <c r="E65" s="26" t="s">
        <v>192</v>
      </c>
      <c r="F65" s="26" t="s">
        <v>208</v>
      </c>
      <c r="G65" s="26">
        <v>30</v>
      </c>
      <c r="H65" s="37">
        <v>29056</v>
      </c>
      <c r="I65" s="26">
        <v>4</v>
      </c>
      <c r="J65" s="38" t="s">
        <v>237</v>
      </c>
      <c r="K65" s="39">
        <f>[2]Report1!C62</f>
        <v>9702800.1699999999</v>
      </c>
      <c r="L65" s="39">
        <f>[2]Report1!D62</f>
        <v>10403</v>
      </c>
      <c r="M65" s="40">
        <f>[2]Report1!E62</f>
        <v>932.69</v>
      </c>
      <c r="N65" s="29">
        <f>'[3]เขต 8'!K67</f>
        <v>1054.22</v>
      </c>
      <c r="O65" s="39">
        <f>[2]Report1!F62</f>
        <v>3419590.47</v>
      </c>
      <c r="P65" s="39">
        <f>[2]Report1!G62</f>
        <v>200.4</v>
      </c>
      <c r="Q65" s="41">
        <f>[2]Report1!H62</f>
        <v>17063.47</v>
      </c>
      <c r="R65" s="30">
        <f>'[3]เขต 8'!O67</f>
        <v>24396.39</v>
      </c>
      <c r="S65" s="18" t="str">
        <f t="shared" si="3"/>
        <v>1</v>
      </c>
      <c r="T65" s="18" t="str">
        <f t="shared" si="2"/>
        <v>1</v>
      </c>
      <c r="U65" s="18" t="str">
        <f t="shared" si="4"/>
        <v>1</v>
      </c>
    </row>
    <row r="66" spans="1:21" s="13" customFormat="1" ht="27" x14ac:dyDescent="0.75">
      <c r="A66" s="26" t="s">
        <v>202</v>
      </c>
      <c r="B66" s="36" t="s">
        <v>98</v>
      </c>
      <c r="C66" s="36" t="s">
        <v>1</v>
      </c>
      <c r="D66" s="36" t="s">
        <v>99</v>
      </c>
      <c r="E66" s="26" t="s">
        <v>193</v>
      </c>
      <c r="F66" s="26" t="s">
        <v>203</v>
      </c>
      <c r="G66" s="26">
        <v>351</v>
      </c>
      <c r="H66" s="37">
        <v>100640</v>
      </c>
      <c r="I66" s="26">
        <v>16</v>
      </c>
      <c r="J66" s="38" t="s">
        <v>235</v>
      </c>
      <c r="K66" s="39">
        <f>[2]Report1!C63</f>
        <v>54654935.509999998</v>
      </c>
      <c r="L66" s="39">
        <f>[2]Report1!D63</f>
        <v>60816</v>
      </c>
      <c r="M66" s="40">
        <f>[2]Report1!E63</f>
        <v>898.69</v>
      </c>
      <c r="N66" s="29">
        <f>'[3]เขต 8'!K69</f>
        <v>1214.48</v>
      </c>
      <c r="O66" s="39">
        <f>[2]Report1!F63</f>
        <v>69324969.930000007</v>
      </c>
      <c r="P66" s="39">
        <f>[2]Report1!G63</f>
        <v>6008.94</v>
      </c>
      <c r="Q66" s="41">
        <f>[2]Report1!H63</f>
        <v>11536.98</v>
      </c>
      <c r="R66" s="30">
        <f>'[3]เขต 8'!O69</f>
        <v>19483.52</v>
      </c>
      <c r="S66" s="18" t="str">
        <f t="shared" si="3"/>
        <v>1</v>
      </c>
      <c r="T66" s="18" t="str">
        <f t="shared" si="2"/>
        <v>1</v>
      </c>
      <c r="U66" s="18" t="str">
        <f t="shared" si="4"/>
        <v>1</v>
      </c>
    </row>
    <row r="67" spans="1:21" s="13" customFormat="1" ht="27" x14ac:dyDescent="0.75">
      <c r="A67" s="26" t="s">
        <v>202</v>
      </c>
      <c r="B67" s="36" t="s">
        <v>98</v>
      </c>
      <c r="C67" s="36" t="s">
        <v>6</v>
      </c>
      <c r="D67" s="36" t="s">
        <v>100</v>
      </c>
      <c r="E67" s="26" t="s">
        <v>192</v>
      </c>
      <c r="F67" s="26" t="s">
        <v>205</v>
      </c>
      <c r="G67" s="26">
        <v>78</v>
      </c>
      <c r="H67" s="37">
        <v>69726</v>
      </c>
      <c r="I67" s="26">
        <v>10</v>
      </c>
      <c r="J67" s="38" t="s">
        <v>238</v>
      </c>
      <c r="K67" s="39">
        <f>[2]Report1!C64</f>
        <v>22687188.530000001</v>
      </c>
      <c r="L67" s="39">
        <f>[2]Report1!D64</f>
        <v>35868</v>
      </c>
      <c r="M67" s="40">
        <f>[2]Report1!E64</f>
        <v>632.52</v>
      </c>
      <c r="N67" s="29">
        <f>'[3]เขต 8'!K70</f>
        <v>1044.6300000000001</v>
      </c>
      <c r="O67" s="39">
        <f>[2]Report1!F64</f>
        <v>9901836.9700000007</v>
      </c>
      <c r="P67" s="39">
        <f>[2]Report1!G64</f>
        <v>663.49</v>
      </c>
      <c r="Q67" s="41">
        <f>[2]Report1!H64</f>
        <v>14923.94</v>
      </c>
      <c r="R67" s="30">
        <f>'[3]เขต 8'!O70</f>
        <v>19996.13</v>
      </c>
      <c r="S67" s="18" t="str">
        <f t="shared" si="3"/>
        <v>1</v>
      </c>
      <c r="T67" s="18" t="str">
        <f t="shared" si="2"/>
        <v>1</v>
      </c>
      <c r="U67" s="18" t="str">
        <f t="shared" si="4"/>
        <v>1</v>
      </c>
    </row>
    <row r="68" spans="1:21" s="13" customFormat="1" ht="27" x14ac:dyDescent="0.75">
      <c r="A68" s="26" t="s">
        <v>202</v>
      </c>
      <c r="B68" s="36" t="s">
        <v>98</v>
      </c>
      <c r="C68" s="36" t="s">
        <v>7</v>
      </c>
      <c r="D68" s="36" t="s">
        <v>101</v>
      </c>
      <c r="E68" s="26" t="s">
        <v>192</v>
      </c>
      <c r="F68" s="26" t="s">
        <v>204</v>
      </c>
      <c r="G68" s="26">
        <v>40</v>
      </c>
      <c r="H68" s="37">
        <v>47182</v>
      </c>
      <c r="I68" s="26">
        <v>6</v>
      </c>
      <c r="J68" s="38" t="s">
        <v>236</v>
      </c>
      <c r="K68" s="39">
        <f>[2]Report1!C65</f>
        <v>17924303.940000001</v>
      </c>
      <c r="L68" s="39">
        <f>[2]Report1!D65</f>
        <v>16358</v>
      </c>
      <c r="M68" s="40">
        <f>[2]Report1!E65</f>
        <v>1095.75</v>
      </c>
      <c r="N68" s="29">
        <f>'[3]เขต 8'!K71</f>
        <v>1026.6199999999999</v>
      </c>
      <c r="O68" s="39">
        <f>[2]Report1!F65</f>
        <v>6501304.1299999999</v>
      </c>
      <c r="P68" s="39">
        <f>[2]Report1!G65</f>
        <v>335.26</v>
      </c>
      <c r="Q68" s="41">
        <f>[2]Report1!H65</f>
        <v>19392.05</v>
      </c>
      <c r="R68" s="30">
        <f>'[3]เขต 8'!O71</f>
        <v>20959.64</v>
      </c>
      <c r="S68" s="18" t="str">
        <f t="shared" si="3"/>
        <v>0</v>
      </c>
      <c r="T68" s="18" t="str">
        <f t="shared" si="2"/>
        <v>1</v>
      </c>
      <c r="U68" s="18" t="str">
        <f t="shared" si="4"/>
        <v>0</v>
      </c>
    </row>
    <row r="69" spans="1:21" s="13" customFormat="1" ht="27" x14ac:dyDescent="0.75">
      <c r="A69" s="26" t="s">
        <v>202</v>
      </c>
      <c r="B69" s="36" t="s">
        <v>98</v>
      </c>
      <c r="C69" s="36" t="s">
        <v>8</v>
      </c>
      <c r="D69" s="36" t="s">
        <v>102</v>
      </c>
      <c r="E69" s="26" t="s">
        <v>192</v>
      </c>
      <c r="F69" s="26" t="s">
        <v>205</v>
      </c>
      <c r="G69" s="26">
        <v>90</v>
      </c>
      <c r="H69" s="37">
        <v>82587</v>
      </c>
      <c r="I69" s="26">
        <v>10</v>
      </c>
      <c r="J69" s="38" t="s">
        <v>238</v>
      </c>
      <c r="K69" s="39">
        <f>[2]Report1!C66</f>
        <v>25009991.949999999</v>
      </c>
      <c r="L69" s="39">
        <f>[2]Report1!D66</f>
        <v>27853</v>
      </c>
      <c r="M69" s="40">
        <f>[2]Report1!E66</f>
        <v>897.93</v>
      </c>
      <c r="N69" s="29">
        <f>'[3]เขต 8'!K72</f>
        <v>1044.6300000000001</v>
      </c>
      <c r="O69" s="39">
        <f>[2]Report1!F66</f>
        <v>16364042.07</v>
      </c>
      <c r="P69" s="39">
        <f>[2]Report1!G66</f>
        <v>1113.6400000000001</v>
      </c>
      <c r="Q69" s="41">
        <f>[2]Report1!H66</f>
        <v>14694.17</v>
      </c>
      <c r="R69" s="30">
        <f>'[3]เขต 8'!O72</f>
        <v>19996.13</v>
      </c>
      <c r="S69" s="18" t="str">
        <f t="shared" ref="S69:S92" si="5">IF(AND(M69&lt;=N69),"1","0")</f>
        <v>1</v>
      </c>
      <c r="T69" s="18" t="str">
        <f t="shared" si="2"/>
        <v>1</v>
      </c>
      <c r="U69" s="18" t="str">
        <f t="shared" ref="U69:U92" si="6">IF(AND(M69&lt;=N69,Q69&lt;=R69),"1","0")</f>
        <v>1</v>
      </c>
    </row>
    <row r="70" spans="1:21" s="13" customFormat="1" ht="27" x14ac:dyDescent="0.75">
      <c r="A70" s="26" t="s">
        <v>202</v>
      </c>
      <c r="B70" s="36" t="s">
        <v>98</v>
      </c>
      <c r="C70" s="36" t="s">
        <v>9</v>
      </c>
      <c r="D70" s="36" t="s">
        <v>103</v>
      </c>
      <c r="E70" s="26" t="s">
        <v>192</v>
      </c>
      <c r="F70" s="26" t="s">
        <v>204</v>
      </c>
      <c r="G70" s="26">
        <v>40</v>
      </c>
      <c r="H70" s="37">
        <v>53672</v>
      </c>
      <c r="I70" s="26">
        <v>6</v>
      </c>
      <c r="J70" s="38" t="s">
        <v>236</v>
      </c>
      <c r="K70" s="39">
        <f>[2]Report1!C67</f>
        <v>17073775.68</v>
      </c>
      <c r="L70" s="39">
        <f>[2]Report1!D67</f>
        <v>16203</v>
      </c>
      <c r="M70" s="40">
        <f>[2]Report1!E67</f>
        <v>1053.74</v>
      </c>
      <c r="N70" s="29">
        <f>'[3]เขต 8'!K73</f>
        <v>1026.6199999999999</v>
      </c>
      <c r="O70" s="39">
        <f>[2]Report1!F67</f>
        <v>9086479.4600000009</v>
      </c>
      <c r="P70" s="39">
        <f>[2]Report1!G67</f>
        <v>418.84</v>
      </c>
      <c r="Q70" s="41">
        <f>[2]Report1!H67</f>
        <v>21694.39</v>
      </c>
      <c r="R70" s="30">
        <f>'[3]เขต 8'!O73</f>
        <v>20959.64</v>
      </c>
      <c r="S70" s="18" t="str">
        <f t="shared" si="5"/>
        <v>0</v>
      </c>
      <c r="T70" s="18" t="str">
        <f t="shared" ref="T70:T92" si="7">IF(AND(Q70&lt;=R70),"1","0")</f>
        <v>0</v>
      </c>
      <c r="U70" s="18" t="str">
        <f t="shared" si="6"/>
        <v>0</v>
      </c>
    </row>
    <row r="71" spans="1:21" s="13" customFormat="1" ht="27" x14ac:dyDescent="0.75">
      <c r="A71" s="26" t="s">
        <v>202</v>
      </c>
      <c r="B71" s="36" t="s">
        <v>98</v>
      </c>
      <c r="C71" s="36" t="s">
        <v>80</v>
      </c>
      <c r="D71" s="36" t="s">
        <v>104</v>
      </c>
      <c r="E71" s="26" t="s">
        <v>192</v>
      </c>
      <c r="F71" s="26" t="s">
        <v>204</v>
      </c>
      <c r="G71" s="26">
        <v>46</v>
      </c>
      <c r="H71" s="37">
        <v>29031</v>
      </c>
      <c r="I71" s="26">
        <v>5</v>
      </c>
      <c r="J71" s="38" t="s">
        <v>237</v>
      </c>
      <c r="K71" s="39">
        <f>[2]Report1!C68</f>
        <v>12366708.359999999</v>
      </c>
      <c r="L71" s="39">
        <f>[2]Report1!D68</f>
        <v>13214</v>
      </c>
      <c r="M71" s="40">
        <f>[2]Report1!E68</f>
        <v>935.88</v>
      </c>
      <c r="N71" s="29">
        <f>'[3]เขต 8'!K74</f>
        <v>1054.22</v>
      </c>
      <c r="O71" s="39">
        <f>[2]Report1!F68</f>
        <v>5755529.5800000001</v>
      </c>
      <c r="P71" s="39">
        <f>[2]Report1!G68</f>
        <v>385.4</v>
      </c>
      <c r="Q71" s="41">
        <f>[2]Report1!H68</f>
        <v>14933.87</v>
      </c>
      <c r="R71" s="30">
        <f>'[3]เขต 8'!O74</f>
        <v>24396.39</v>
      </c>
      <c r="S71" s="18" t="str">
        <f t="shared" si="5"/>
        <v>1</v>
      </c>
      <c r="T71" s="18" t="str">
        <f t="shared" si="7"/>
        <v>1</v>
      </c>
      <c r="U71" s="18" t="str">
        <f t="shared" si="6"/>
        <v>1</v>
      </c>
    </row>
    <row r="72" spans="1:21" s="13" customFormat="1" ht="27" x14ac:dyDescent="0.75">
      <c r="A72" s="26" t="s">
        <v>202</v>
      </c>
      <c r="B72" s="36" t="s">
        <v>105</v>
      </c>
      <c r="C72" s="36" t="s">
        <v>0</v>
      </c>
      <c r="D72" s="36" t="s">
        <v>106</v>
      </c>
      <c r="E72" s="26" t="s">
        <v>191</v>
      </c>
      <c r="F72" s="26" t="s">
        <v>209</v>
      </c>
      <c r="G72" s="26">
        <v>1154</v>
      </c>
      <c r="H72" s="37">
        <v>259511</v>
      </c>
      <c r="I72" s="26">
        <v>20</v>
      </c>
      <c r="J72" s="38" t="s">
        <v>246</v>
      </c>
      <c r="K72" s="39">
        <f>[2]Report1!C69</f>
        <v>224213600.53999999</v>
      </c>
      <c r="L72" s="39">
        <f>[2]Report1!D69</f>
        <v>168304</v>
      </c>
      <c r="M72" s="40">
        <f>[2]Report1!E69</f>
        <v>1332.19</v>
      </c>
      <c r="N72" s="29">
        <f>'[3]เขต 8'!K76</f>
        <v>1595.74</v>
      </c>
      <c r="O72" s="39">
        <f>[2]Report1!F69</f>
        <v>470660071.39999998</v>
      </c>
      <c r="P72" s="39">
        <f>[2]Report1!G69</f>
        <v>25371.53</v>
      </c>
      <c r="Q72" s="41">
        <f>[2]Report1!H69</f>
        <v>18550.72</v>
      </c>
      <c r="R72" s="30">
        <f>'[3]เขต 8'!O76</f>
        <v>19638.310000000001</v>
      </c>
      <c r="S72" s="18" t="str">
        <f t="shared" si="5"/>
        <v>1</v>
      </c>
      <c r="T72" s="18" t="str">
        <f t="shared" si="7"/>
        <v>1</v>
      </c>
      <c r="U72" s="18" t="str">
        <f t="shared" si="6"/>
        <v>1</v>
      </c>
    </row>
    <row r="73" spans="1:21" s="13" customFormat="1" ht="27" x14ac:dyDescent="0.75">
      <c r="A73" s="26" t="s">
        <v>202</v>
      </c>
      <c r="B73" s="36" t="s">
        <v>105</v>
      </c>
      <c r="C73" s="36" t="s">
        <v>10</v>
      </c>
      <c r="D73" s="36" t="s">
        <v>107</v>
      </c>
      <c r="E73" s="26" t="s">
        <v>192</v>
      </c>
      <c r="F73" s="26" t="s">
        <v>204</v>
      </c>
      <c r="G73" s="26">
        <v>52</v>
      </c>
      <c r="H73" s="37">
        <v>51752</v>
      </c>
      <c r="I73" s="26">
        <v>6</v>
      </c>
      <c r="J73" s="38" t="s">
        <v>236</v>
      </c>
      <c r="K73" s="39">
        <f>[2]Report1!C70</f>
        <v>18991279.82</v>
      </c>
      <c r="L73" s="39">
        <f>[2]Report1!D70</f>
        <v>23949</v>
      </c>
      <c r="M73" s="40">
        <f>[2]Report1!E70</f>
        <v>792.99</v>
      </c>
      <c r="N73" s="29">
        <f>'[3]เขต 8'!K77</f>
        <v>1026.6199999999999</v>
      </c>
      <c r="O73" s="39">
        <f>[2]Report1!F70</f>
        <v>7609564.3399999999</v>
      </c>
      <c r="P73" s="39">
        <f>[2]Report1!G70</f>
        <v>434.47</v>
      </c>
      <c r="Q73" s="41">
        <f>[2]Report1!H70</f>
        <v>17514.62</v>
      </c>
      <c r="R73" s="30">
        <f>'[3]เขต 8'!O77</f>
        <v>20959.64</v>
      </c>
      <c r="S73" s="18" t="str">
        <f t="shared" si="5"/>
        <v>1</v>
      </c>
      <c r="T73" s="18" t="str">
        <f t="shared" si="7"/>
        <v>1</v>
      </c>
      <c r="U73" s="18" t="str">
        <f t="shared" si="6"/>
        <v>1</v>
      </c>
    </row>
    <row r="74" spans="1:21" s="13" customFormat="1" ht="27" x14ac:dyDescent="0.75">
      <c r="A74" s="26" t="s">
        <v>202</v>
      </c>
      <c r="B74" s="36" t="s">
        <v>105</v>
      </c>
      <c r="C74" s="36" t="s">
        <v>11</v>
      </c>
      <c r="D74" s="36" t="s">
        <v>108</v>
      </c>
      <c r="E74" s="26" t="s">
        <v>192</v>
      </c>
      <c r="F74" s="26" t="s">
        <v>204</v>
      </c>
      <c r="G74" s="26">
        <v>60</v>
      </c>
      <c r="H74" s="37">
        <v>49952</v>
      </c>
      <c r="I74" s="26">
        <v>6</v>
      </c>
      <c r="J74" s="38" t="s">
        <v>236</v>
      </c>
      <c r="K74" s="39">
        <f>[2]Report1!C71</f>
        <v>14135824.34</v>
      </c>
      <c r="L74" s="39">
        <f>[2]Report1!D71</f>
        <v>17627</v>
      </c>
      <c r="M74" s="40">
        <f>[2]Report1!E71</f>
        <v>801.94</v>
      </c>
      <c r="N74" s="29">
        <f>'[3]เขต 8'!K78</f>
        <v>1026.6199999999999</v>
      </c>
      <c r="O74" s="39">
        <f>[2]Report1!F71</f>
        <v>8287081.5099999998</v>
      </c>
      <c r="P74" s="39">
        <f>[2]Report1!G71</f>
        <v>539.23</v>
      </c>
      <c r="Q74" s="41">
        <f>[2]Report1!H71</f>
        <v>15368.26</v>
      </c>
      <c r="R74" s="30">
        <f>'[3]เขต 8'!O78</f>
        <v>20959.64</v>
      </c>
      <c r="S74" s="18" t="str">
        <f t="shared" si="5"/>
        <v>1</v>
      </c>
      <c r="T74" s="18" t="str">
        <f t="shared" si="7"/>
        <v>1</v>
      </c>
      <c r="U74" s="18" t="str">
        <f t="shared" si="6"/>
        <v>1</v>
      </c>
    </row>
    <row r="75" spans="1:21" s="13" customFormat="1" ht="27" x14ac:dyDescent="0.75">
      <c r="A75" s="26" t="s">
        <v>202</v>
      </c>
      <c r="B75" s="36" t="s">
        <v>105</v>
      </c>
      <c r="C75" s="36" t="s">
        <v>12</v>
      </c>
      <c r="D75" s="36" t="s">
        <v>109</v>
      </c>
      <c r="E75" s="26" t="s">
        <v>193</v>
      </c>
      <c r="F75" s="26" t="s">
        <v>210</v>
      </c>
      <c r="G75" s="26">
        <v>234</v>
      </c>
      <c r="H75" s="37">
        <v>84526</v>
      </c>
      <c r="I75" s="26">
        <v>15</v>
      </c>
      <c r="J75" s="38" t="s">
        <v>244</v>
      </c>
      <c r="K75" s="39">
        <f>[2]Report1!C72</f>
        <v>54565521.210000001</v>
      </c>
      <c r="L75" s="39">
        <f>[2]Report1!D72</f>
        <v>57573</v>
      </c>
      <c r="M75" s="40">
        <f>[2]Report1!E72</f>
        <v>947.76</v>
      </c>
      <c r="N75" s="29">
        <f>'[3]เขต 8'!K79</f>
        <v>1076.23</v>
      </c>
      <c r="O75" s="39">
        <f>[2]Report1!F72</f>
        <v>65712122.210000001</v>
      </c>
      <c r="P75" s="39">
        <f>[2]Report1!G72</f>
        <v>4996.8599999999997</v>
      </c>
      <c r="Q75" s="41">
        <f>[2]Report1!H72</f>
        <v>13150.68</v>
      </c>
      <c r="R75" s="30">
        <f>'[3]เขต 8'!O79</f>
        <v>21030.959999999999</v>
      </c>
      <c r="S75" s="18" t="str">
        <f t="shared" si="5"/>
        <v>1</v>
      </c>
      <c r="T75" s="18" t="str">
        <f t="shared" si="7"/>
        <v>1</v>
      </c>
      <c r="U75" s="18" t="str">
        <f t="shared" si="6"/>
        <v>1</v>
      </c>
    </row>
    <row r="76" spans="1:21" s="13" customFormat="1" ht="27" x14ac:dyDescent="0.75">
      <c r="A76" s="26" t="s">
        <v>202</v>
      </c>
      <c r="B76" s="36" t="s">
        <v>105</v>
      </c>
      <c r="C76" s="36" t="s">
        <v>13</v>
      </c>
      <c r="D76" s="36" t="s">
        <v>110</v>
      </c>
      <c r="E76" s="26" t="s">
        <v>192</v>
      </c>
      <c r="F76" s="26" t="s">
        <v>208</v>
      </c>
      <c r="G76" s="26">
        <v>8</v>
      </c>
      <c r="H76" s="37">
        <v>4061</v>
      </c>
      <c r="I76" s="26">
        <v>2</v>
      </c>
      <c r="J76" s="38" t="s">
        <v>240</v>
      </c>
      <c r="K76" s="39">
        <f>[2]Report1!C73</f>
        <v>6010014.8200000003</v>
      </c>
      <c r="L76" s="39">
        <f>[2]Report1!D73</f>
        <v>4898</v>
      </c>
      <c r="M76" s="40">
        <f>[2]Report1!E73</f>
        <v>1227.03</v>
      </c>
      <c r="N76" s="29">
        <f>'[3]เขต 8'!K80</f>
        <v>1225.42</v>
      </c>
      <c r="O76" s="39">
        <f>[2]Report1!F73</f>
        <v>1977522.15</v>
      </c>
      <c r="P76" s="39">
        <f>[2]Report1!G73</f>
        <v>67.75</v>
      </c>
      <c r="Q76" s="41">
        <f>[2]Report1!H73</f>
        <v>29188.04</v>
      </c>
      <c r="R76" s="30">
        <f>'[3]เขต 8'!O80</f>
        <v>32057.25</v>
      </c>
      <c r="S76" s="18" t="str">
        <f t="shared" si="5"/>
        <v>0</v>
      </c>
      <c r="T76" s="18" t="str">
        <f t="shared" si="7"/>
        <v>1</v>
      </c>
      <c r="U76" s="18" t="str">
        <f t="shared" si="6"/>
        <v>0</v>
      </c>
    </row>
    <row r="77" spans="1:21" s="13" customFormat="1" ht="27" x14ac:dyDescent="0.75">
      <c r="A77" s="26" t="s">
        <v>202</v>
      </c>
      <c r="B77" s="36" t="s">
        <v>105</v>
      </c>
      <c r="C77" s="36" t="s">
        <v>14</v>
      </c>
      <c r="D77" s="36" t="s">
        <v>111</v>
      </c>
      <c r="E77" s="26" t="s">
        <v>192</v>
      </c>
      <c r="F77" s="26" t="s">
        <v>204</v>
      </c>
      <c r="G77" s="26">
        <v>40</v>
      </c>
      <c r="H77" s="37">
        <v>37153</v>
      </c>
      <c r="I77" s="26">
        <v>6</v>
      </c>
      <c r="J77" s="38" t="s">
        <v>236</v>
      </c>
      <c r="K77" s="39">
        <f>[2]Report1!C74</f>
        <v>14978155.33</v>
      </c>
      <c r="L77" s="39">
        <f>[2]Report1!D74</f>
        <v>18230</v>
      </c>
      <c r="M77" s="40">
        <f>[2]Report1!E74</f>
        <v>821.62</v>
      </c>
      <c r="N77" s="29">
        <f>'[3]เขต 8'!K81</f>
        <v>1026.6199999999999</v>
      </c>
      <c r="O77" s="39">
        <f>[2]Report1!F74</f>
        <v>4989410.03</v>
      </c>
      <c r="P77" s="39">
        <f>[2]Report1!G74</f>
        <v>352.68</v>
      </c>
      <c r="Q77" s="41">
        <f>[2]Report1!H74</f>
        <v>14147.3</v>
      </c>
      <c r="R77" s="30">
        <f>'[3]เขต 8'!O81</f>
        <v>20959.64</v>
      </c>
      <c r="S77" s="18" t="str">
        <f t="shared" si="5"/>
        <v>1</v>
      </c>
      <c r="T77" s="18" t="str">
        <f t="shared" si="7"/>
        <v>1</v>
      </c>
      <c r="U77" s="18" t="str">
        <f t="shared" si="6"/>
        <v>1</v>
      </c>
    </row>
    <row r="78" spans="1:21" s="13" customFormat="1" ht="27" x14ac:dyDescent="0.75">
      <c r="A78" s="26" t="s">
        <v>202</v>
      </c>
      <c r="B78" s="36" t="s">
        <v>105</v>
      </c>
      <c r="C78" s="36" t="s">
        <v>15</v>
      </c>
      <c r="D78" s="36" t="s">
        <v>112</v>
      </c>
      <c r="E78" s="26" t="s">
        <v>192</v>
      </c>
      <c r="F78" s="26" t="s">
        <v>206</v>
      </c>
      <c r="G78" s="26">
        <v>173</v>
      </c>
      <c r="H78" s="37">
        <v>91710</v>
      </c>
      <c r="I78" s="26">
        <v>13</v>
      </c>
      <c r="J78" s="38" t="s">
        <v>239</v>
      </c>
      <c r="K78" s="39">
        <f>[2]Report1!C75</f>
        <v>33800025.200000003</v>
      </c>
      <c r="L78" s="39">
        <f>[2]Report1!D75</f>
        <v>38177</v>
      </c>
      <c r="M78" s="40">
        <f>[2]Report1!E75</f>
        <v>885.35</v>
      </c>
      <c r="N78" s="29">
        <f>'[3]เขต 8'!K82</f>
        <v>1023.9</v>
      </c>
      <c r="O78" s="39">
        <f>[2]Report1!F75</f>
        <v>26738128.73</v>
      </c>
      <c r="P78" s="39">
        <f>[2]Report1!G75</f>
        <v>1668.93</v>
      </c>
      <c r="Q78" s="41">
        <f>[2]Report1!H75</f>
        <v>16021.1</v>
      </c>
      <c r="R78" s="30">
        <f>'[3]เขต 8'!O82</f>
        <v>18952.2</v>
      </c>
      <c r="S78" s="18" t="str">
        <f t="shared" si="5"/>
        <v>1</v>
      </c>
      <c r="T78" s="18" t="str">
        <f t="shared" si="7"/>
        <v>1</v>
      </c>
      <c r="U78" s="18" t="str">
        <f t="shared" si="6"/>
        <v>1</v>
      </c>
    </row>
    <row r="79" spans="1:21" s="13" customFormat="1" ht="27" x14ac:dyDescent="0.75">
      <c r="A79" s="26" t="s">
        <v>202</v>
      </c>
      <c r="B79" s="36" t="s">
        <v>105</v>
      </c>
      <c r="C79" s="36" t="s">
        <v>16</v>
      </c>
      <c r="D79" s="36" t="s">
        <v>113</v>
      </c>
      <c r="E79" s="26" t="s">
        <v>192</v>
      </c>
      <c r="F79" s="26" t="s">
        <v>204</v>
      </c>
      <c r="G79" s="26">
        <v>30</v>
      </c>
      <c r="H79" s="37">
        <v>25272</v>
      </c>
      <c r="I79" s="26">
        <v>5</v>
      </c>
      <c r="J79" s="38" t="s">
        <v>237</v>
      </c>
      <c r="K79" s="39">
        <f>[2]Report1!C76</f>
        <v>11289646.43</v>
      </c>
      <c r="L79" s="39">
        <f>[2]Report1!D76</f>
        <v>13183</v>
      </c>
      <c r="M79" s="40">
        <f>[2]Report1!E76</f>
        <v>856.38</v>
      </c>
      <c r="N79" s="29">
        <f>'[3]เขต 8'!K83</f>
        <v>1054.22</v>
      </c>
      <c r="O79" s="39">
        <f>[2]Report1!F76</f>
        <v>4113398.6</v>
      </c>
      <c r="P79" s="39">
        <f>[2]Report1!G76</f>
        <v>289.08999999999997</v>
      </c>
      <c r="Q79" s="41">
        <f>[2]Report1!H76</f>
        <v>14228.78</v>
      </c>
      <c r="R79" s="30">
        <f>'[3]เขต 8'!O83</f>
        <v>24396.39</v>
      </c>
      <c r="S79" s="18" t="str">
        <f t="shared" si="5"/>
        <v>1</v>
      </c>
      <c r="T79" s="18" t="str">
        <f t="shared" si="7"/>
        <v>1</v>
      </c>
      <c r="U79" s="18" t="str">
        <f t="shared" si="6"/>
        <v>1</v>
      </c>
    </row>
    <row r="80" spans="1:21" s="13" customFormat="1" ht="27" x14ac:dyDescent="0.75">
      <c r="A80" s="26" t="s">
        <v>202</v>
      </c>
      <c r="B80" s="36" t="s">
        <v>105</v>
      </c>
      <c r="C80" s="36" t="s">
        <v>17</v>
      </c>
      <c r="D80" s="36" t="s">
        <v>114</v>
      </c>
      <c r="E80" s="26" t="s">
        <v>192</v>
      </c>
      <c r="F80" s="26" t="s">
        <v>204</v>
      </c>
      <c r="G80" s="26">
        <v>30</v>
      </c>
      <c r="H80" s="37">
        <v>29850</v>
      </c>
      <c r="I80" s="26">
        <v>5</v>
      </c>
      <c r="J80" s="38" t="s">
        <v>237</v>
      </c>
      <c r="K80" s="39">
        <f>[2]Report1!C77</f>
        <v>12802040.609999999</v>
      </c>
      <c r="L80" s="39">
        <f>[2]Report1!D77</f>
        <v>14063</v>
      </c>
      <c r="M80" s="40">
        <f>[2]Report1!E77</f>
        <v>910.33</v>
      </c>
      <c r="N80" s="29">
        <f>'[3]เขต 8'!K84</f>
        <v>1054.22</v>
      </c>
      <c r="O80" s="39">
        <f>[2]Report1!F77</f>
        <v>2373345.5299999998</v>
      </c>
      <c r="P80" s="39">
        <f>[2]Report1!G77</f>
        <v>182.01</v>
      </c>
      <c r="Q80" s="41">
        <f>[2]Report1!H77</f>
        <v>13039.29</v>
      </c>
      <c r="R80" s="30">
        <f>'[3]เขต 8'!O84</f>
        <v>24396.39</v>
      </c>
      <c r="S80" s="18" t="str">
        <f t="shared" si="5"/>
        <v>1</v>
      </c>
      <c r="T80" s="18" t="str">
        <f t="shared" si="7"/>
        <v>1</v>
      </c>
      <c r="U80" s="18" t="str">
        <f t="shared" si="6"/>
        <v>1</v>
      </c>
    </row>
    <row r="81" spans="1:21" s="13" customFormat="1" ht="27" x14ac:dyDescent="0.75">
      <c r="A81" s="26" t="s">
        <v>202</v>
      </c>
      <c r="B81" s="36" t="s">
        <v>105</v>
      </c>
      <c r="C81" s="36" t="s">
        <v>18</v>
      </c>
      <c r="D81" s="36" t="s">
        <v>115</v>
      </c>
      <c r="E81" s="26" t="s">
        <v>192</v>
      </c>
      <c r="F81" s="26" t="s">
        <v>204</v>
      </c>
      <c r="G81" s="26">
        <v>36</v>
      </c>
      <c r="H81" s="37">
        <v>36573</v>
      </c>
      <c r="I81" s="26">
        <v>6</v>
      </c>
      <c r="J81" s="38" t="s">
        <v>236</v>
      </c>
      <c r="K81" s="39">
        <f>[2]Report1!C78</f>
        <v>14383704.66</v>
      </c>
      <c r="L81" s="39">
        <f>[2]Report1!D78</f>
        <v>19575</v>
      </c>
      <c r="M81" s="40">
        <f>[2]Report1!E78</f>
        <v>734.8</v>
      </c>
      <c r="N81" s="29">
        <f>'[3]เขต 8'!K85</f>
        <v>1026.6199999999999</v>
      </c>
      <c r="O81" s="39">
        <f>[2]Report1!F78</f>
        <v>4681916.68</v>
      </c>
      <c r="P81" s="39">
        <f>[2]Report1!G78</f>
        <v>329.34</v>
      </c>
      <c r="Q81" s="41">
        <f>[2]Report1!H78</f>
        <v>14216.06</v>
      </c>
      <c r="R81" s="30">
        <f>'[3]เขต 8'!O85</f>
        <v>20959.64</v>
      </c>
      <c r="S81" s="18" t="str">
        <f t="shared" si="5"/>
        <v>1</v>
      </c>
      <c r="T81" s="18" t="str">
        <f t="shared" si="7"/>
        <v>1</v>
      </c>
      <c r="U81" s="18" t="str">
        <f t="shared" si="6"/>
        <v>1</v>
      </c>
    </row>
    <row r="82" spans="1:21" s="13" customFormat="1" ht="27" x14ac:dyDescent="0.75">
      <c r="A82" s="26" t="s">
        <v>202</v>
      </c>
      <c r="B82" s="36" t="s">
        <v>105</v>
      </c>
      <c r="C82" s="36" t="s">
        <v>19</v>
      </c>
      <c r="D82" s="36" t="s">
        <v>116</v>
      </c>
      <c r="E82" s="26" t="s">
        <v>192</v>
      </c>
      <c r="F82" s="26" t="s">
        <v>204</v>
      </c>
      <c r="G82" s="26">
        <v>55</v>
      </c>
      <c r="H82" s="37">
        <v>43596</v>
      </c>
      <c r="I82" s="26">
        <v>6</v>
      </c>
      <c r="J82" s="38" t="s">
        <v>236</v>
      </c>
      <c r="K82" s="39">
        <f>[2]Report1!C79</f>
        <v>19882790.100000001</v>
      </c>
      <c r="L82" s="39">
        <f>[2]Report1!D79</f>
        <v>24686</v>
      </c>
      <c r="M82" s="40">
        <f>[2]Report1!E79</f>
        <v>805.43</v>
      </c>
      <c r="N82" s="29">
        <f>'[3]เขต 8'!K86</f>
        <v>1026.6199999999999</v>
      </c>
      <c r="O82" s="39">
        <f>[2]Report1!F79</f>
        <v>8943237.6400000006</v>
      </c>
      <c r="P82" s="39">
        <f>[2]Report1!G79</f>
        <v>538.92999999999995</v>
      </c>
      <c r="Q82" s="41">
        <f>[2]Report1!H79</f>
        <v>16594.28</v>
      </c>
      <c r="R82" s="30">
        <f>'[3]เขต 8'!O86</f>
        <v>20959.64</v>
      </c>
      <c r="S82" s="18" t="str">
        <f t="shared" si="5"/>
        <v>1</v>
      </c>
      <c r="T82" s="18" t="str">
        <f t="shared" si="7"/>
        <v>1</v>
      </c>
      <c r="U82" s="18" t="str">
        <f t="shared" si="6"/>
        <v>1</v>
      </c>
    </row>
    <row r="83" spans="1:21" s="13" customFormat="1" ht="27" x14ac:dyDescent="0.75">
      <c r="A83" s="26" t="s">
        <v>202</v>
      </c>
      <c r="B83" s="36" t="s">
        <v>105</v>
      </c>
      <c r="C83" s="36" t="s">
        <v>20</v>
      </c>
      <c r="D83" s="36" t="s">
        <v>117</v>
      </c>
      <c r="E83" s="26" t="s">
        <v>192</v>
      </c>
      <c r="F83" s="26" t="s">
        <v>206</v>
      </c>
      <c r="G83" s="26">
        <v>114</v>
      </c>
      <c r="H83" s="37">
        <v>87077</v>
      </c>
      <c r="I83" s="26">
        <v>13</v>
      </c>
      <c r="J83" s="38" t="s">
        <v>239</v>
      </c>
      <c r="K83" s="39">
        <f>[2]Report1!C80</f>
        <v>30197955.699999999</v>
      </c>
      <c r="L83" s="39">
        <f>[2]Report1!D80</f>
        <v>38986</v>
      </c>
      <c r="M83" s="40">
        <f>[2]Report1!E80</f>
        <v>774.58</v>
      </c>
      <c r="N83" s="29">
        <f>'[3]เขต 8'!K87</f>
        <v>1023.9</v>
      </c>
      <c r="O83" s="39">
        <f>[2]Report1!F80</f>
        <v>22976676.059999999</v>
      </c>
      <c r="P83" s="39">
        <f>[2]Report1!G80</f>
        <v>1849.2</v>
      </c>
      <c r="Q83" s="41">
        <f>[2]Report1!H80</f>
        <v>12425.2</v>
      </c>
      <c r="R83" s="30">
        <f>'[3]เขต 8'!O87</f>
        <v>18952.2</v>
      </c>
      <c r="S83" s="18" t="str">
        <f t="shared" si="5"/>
        <v>1</v>
      </c>
      <c r="T83" s="18" t="str">
        <f t="shared" si="7"/>
        <v>1</v>
      </c>
      <c r="U83" s="18" t="str">
        <f t="shared" si="6"/>
        <v>1</v>
      </c>
    </row>
    <row r="84" spans="1:21" s="13" customFormat="1" ht="27" x14ac:dyDescent="0.75">
      <c r="A84" s="26" t="s">
        <v>202</v>
      </c>
      <c r="B84" s="36" t="s">
        <v>105</v>
      </c>
      <c r="C84" s="36" t="s">
        <v>21</v>
      </c>
      <c r="D84" s="36" t="s">
        <v>118</v>
      </c>
      <c r="E84" s="26" t="s">
        <v>192</v>
      </c>
      <c r="F84" s="26" t="s">
        <v>204</v>
      </c>
      <c r="G84" s="26">
        <v>88</v>
      </c>
      <c r="H84" s="37">
        <v>46833</v>
      </c>
      <c r="I84" s="26">
        <v>6</v>
      </c>
      <c r="J84" s="38" t="s">
        <v>236</v>
      </c>
      <c r="K84" s="39">
        <f>[2]Report1!C81</f>
        <v>16629003.77</v>
      </c>
      <c r="L84" s="39">
        <f>[2]Report1!D81</f>
        <v>23099</v>
      </c>
      <c r="M84" s="40">
        <f>[2]Report1!E81</f>
        <v>719.9</v>
      </c>
      <c r="N84" s="29">
        <f>'[3]เขต 8'!K88</f>
        <v>1026.6199999999999</v>
      </c>
      <c r="O84" s="39">
        <f>[2]Report1!F81</f>
        <v>7847280.1299999999</v>
      </c>
      <c r="P84" s="39">
        <f>[2]Report1!G81</f>
        <v>653.63</v>
      </c>
      <c r="Q84" s="41">
        <f>[2]Report1!H81</f>
        <v>12005.71</v>
      </c>
      <c r="R84" s="30">
        <f>'[3]เขต 8'!O88</f>
        <v>20959.64</v>
      </c>
      <c r="S84" s="18" t="str">
        <f t="shared" si="5"/>
        <v>1</v>
      </c>
      <c r="T84" s="18" t="str">
        <f t="shared" si="7"/>
        <v>1</v>
      </c>
      <c r="U84" s="18" t="str">
        <f t="shared" si="6"/>
        <v>1</v>
      </c>
    </row>
    <row r="85" spans="1:21" s="13" customFormat="1" ht="27" x14ac:dyDescent="0.75">
      <c r="A85" s="26" t="s">
        <v>202</v>
      </c>
      <c r="B85" s="36" t="s">
        <v>105</v>
      </c>
      <c r="C85" s="36" t="s">
        <v>22</v>
      </c>
      <c r="D85" s="36" t="s">
        <v>119</v>
      </c>
      <c r="E85" s="26" t="s">
        <v>192</v>
      </c>
      <c r="F85" s="26" t="s">
        <v>206</v>
      </c>
      <c r="G85" s="26">
        <v>114</v>
      </c>
      <c r="H85" s="37">
        <v>88644</v>
      </c>
      <c r="I85" s="26">
        <v>13</v>
      </c>
      <c r="J85" s="38" t="s">
        <v>239</v>
      </c>
      <c r="K85" s="39">
        <f>[2]Report1!C82</f>
        <v>29792823.800000001</v>
      </c>
      <c r="L85" s="39">
        <f>[2]Report1!D82</f>
        <v>35186</v>
      </c>
      <c r="M85" s="40">
        <f>[2]Report1!E82</f>
        <v>846.72</v>
      </c>
      <c r="N85" s="29">
        <f>'[3]เขต 8'!K89</f>
        <v>1023.9</v>
      </c>
      <c r="O85" s="39">
        <f>[2]Report1!F82</f>
        <v>17366309.5</v>
      </c>
      <c r="P85" s="39">
        <f>[2]Report1!G82</f>
        <v>1203.97</v>
      </c>
      <c r="Q85" s="41">
        <f>[2]Report1!H82</f>
        <v>14424.25</v>
      </c>
      <c r="R85" s="30">
        <f>'[3]เขต 8'!O89</f>
        <v>18952.2</v>
      </c>
      <c r="S85" s="18" t="str">
        <f t="shared" si="5"/>
        <v>1</v>
      </c>
      <c r="T85" s="18" t="str">
        <f t="shared" si="7"/>
        <v>1</v>
      </c>
      <c r="U85" s="18" t="str">
        <f t="shared" si="6"/>
        <v>1</v>
      </c>
    </row>
    <row r="86" spans="1:21" s="13" customFormat="1" ht="27" x14ac:dyDescent="0.75">
      <c r="A86" s="26" t="s">
        <v>202</v>
      </c>
      <c r="B86" s="36" t="s">
        <v>105</v>
      </c>
      <c r="C86" s="36" t="s">
        <v>23</v>
      </c>
      <c r="D86" s="36" t="s">
        <v>120</v>
      </c>
      <c r="E86" s="26" t="s">
        <v>192</v>
      </c>
      <c r="F86" s="26" t="s">
        <v>204</v>
      </c>
      <c r="G86" s="26">
        <v>30</v>
      </c>
      <c r="H86" s="37">
        <v>22384</v>
      </c>
      <c r="I86" s="26">
        <v>5</v>
      </c>
      <c r="J86" s="38" t="s">
        <v>237</v>
      </c>
      <c r="K86" s="39">
        <f>[2]Report1!C83</f>
        <v>11933979.41</v>
      </c>
      <c r="L86" s="39">
        <f>[2]Report1!D83</f>
        <v>18287</v>
      </c>
      <c r="M86" s="40">
        <f>[2]Report1!E83</f>
        <v>652.59</v>
      </c>
      <c r="N86" s="29">
        <f>'[3]เขต 8'!K90</f>
        <v>1054.22</v>
      </c>
      <c r="O86" s="39">
        <f>[2]Report1!F83</f>
        <v>1999205.67</v>
      </c>
      <c r="P86" s="39">
        <f>[2]Report1!G83</f>
        <v>174.78</v>
      </c>
      <c r="Q86" s="41">
        <f>[2]Report1!H83</f>
        <v>11438.18</v>
      </c>
      <c r="R86" s="30">
        <f>'[3]เขต 8'!O90</f>
        <v>24396.39</v>
      </c>
      <c r="S86" s="18" t="str">
        <f t="shared" si="5"/>
        <v>1</v>
      </c>
      <c r="T86" s="18" t="str">
        <f t="shared" si="7"/>
        <v>1</v>
      </c>
      <c r="U86" s="18" t="str">
        <f t="shared" si="6"/>
        <v>1</v>
      </c>
    </row>
    <row r="87" spans="1:21" s="13" customFormat="1" ht="27" x14ac:dyDescent="0.75">
      <c r="A87" s="26" t="s">
        <v>202</v>
      </c>
      <c r="B87" s="36" t="s">
        <v>105</v>
      </c>
      <c r="C87" s="36" t="s">
        <v>24</v>
      </c>
      <c r="D87" s="36" t="s">
        <v>121</v>
      </c>
      <c r="E87" s="26" t="s">
        <v>192</v>
      </c>
      <c r="F87" s="26" t="s">
        <v>204</v>
      </c>
      <c r="G87" s="26">
        <v>30</v>
      </c>
      <c r="H87" s="37">
        <v>21097</v>
      </c>
      <c r="I87" s="26">
        <v>5</v>
      </c>
      <c r="J87" s="38" t="s">
        <v>237</v>
      </c>
      <c r="K87" s="39">
        <f>[2]Report1!C84</f>
        <v>10059550.73</v>
      </c>
      <c r="L87" s="39">
        <f>[2]Report1!D84</f>
        <v>13369</v>
      </c>
      <c r="M87" s="40">
        <f>[2]Report1!E84</f>
        <v>752.45</v>
      </c>
      <c r="N87" s="29">
        <f>'[3]เขต 8'!K91</f>
        <v>1054.22</v>
      </c>
      <c r="O87" s="39">
        <f>[2]Report1!F84</f>
        <v>3114003.62</v>
      </c>
      <c r="P87" s="39">
        <f>[2]Report1!G84</f>
        <v>195.88</v>
      </c>
      <c r="Q87" s="41">
        <f>[2]Report1!H84</f>
        <v>15897.28</v>
      </c>
      <c r="R87" s="30">
        <f>'[3]เขต 8'!O91</f>
        <v>24396.39</v>
      </c>
      <c r="S87" s="18" t="str">
        <f t="shared" si="5"/>
        <v>1</v>
      </c>
      <c r="T87" s="18" t="str">
        <f t="shared" si="7"/>
        <v>1</v>
      </c>
      <c r="U87" s="18" t="str">
        <f t="shared" si="6"/>
        <v>1</v>
      </c>
    </row>
    <row r="88" spans="1:21" s="13" customFormat="1" ht="27" x14ac:dyDescent="0.75">
      <c r="A88" s="26" t="s">
        <v>202</v>
      </c>
      <c r="B88" s="36" t="s">
        <v>105</v>
      </c>
      <c r="C88" s="36" t="s">
        <v>25</v>
      </c>
      <c r="D88" s="36" t="s">
        <v>122</v>
      </c>
      <c r="E88" s="26" t="s">
        <v>192</v>
      </c>
      <c r="F88" s="26" t="s">
        <v>204</v>
      </c>
      <c r="G88" s="26">
        <v>36</v>
      </c>
      <c r="H88" s="37">
        <v>23846</v>
      </c>
      <c r="I88" s="26">
        <v>5</v>
      </c>
      <c r="J88" s="38" t="s">
        <v>237</v>
      </c>
      <c r="K88" s="39">
        <f>[2]Report1!C85</f>
        <v>9809550.6099999994</v>
      </c>
      <c r="L88" s="39">
        <f>[2]Report1!D85</f>
        <v>11509</v>
      </c>
      <c r="M88" s="40">
        <f>[2]Report1!E85</f>
        <v>852.34</v>
      </c>
      <c r="N88" s="29">
        <f>'[3]เขต 8'!K92</f>
        <v>1054.22</v>
      </c>
      <c r="O88" s="39">
        <f>[2]Report1!F85</f>
        <v>3397331.86</v>
      </c>
      <c r="P88" s="39">
        <f>[2]Report1!G85</f>
        <v>262.52</v>
      </c>
      <c r="Q88" s="41">
        <f>[2]Report1!H85</f>
        <v>12941.33</v>
      </c>
      <c r="R88" s="30">
        <f>'[3]เขต 8'!O92</f>
        <v>24396.39</v>
      </c>
      <c r="S88" s="18" t="str">
        <f t="shared" si="5"/>
        <v>1</v>
      </c>
      <c r="T88" s="18" t="str">
        <f t="shared" si="7"/>
        <v>1</v>
      </c>
      <c r="U88" s="18" t="str">
        <f t="shared" si="6"/>
        <v>1</v>
      </c>
    </row>
    <row r="89" spans="1:21" s="13" customFormat="1" ht="27" x14ac:dyDescent="0.75">
      <c r="A89" s="26" t="s">
        <v>202</v>
      </c>
      <c r="B89" s="36" t="s">
        <v>105</v>
      </c>
      <c r="C89" s="36" t="s">
        <v>26</v>
      </c>
      <c r="D89" s="36" t="s">
        <v>123</v>
      </c>
      <c r="E89" s="26" t="s">
        <v>192</v>
      </c>
      <c r="F89" s="26" t="s">
        <v>204</v>
      </c>
      <c r="G89" s="26">
        <v>30</v>
      </c>
      <c r="H89" s="37">
        <v>19462</v>
      </c>
      <c r="I89" s="26">
        <v>5</v>
      </c>
      <c r="J89" s="38" t="s">
        <v>237</v>
      </c>
      <c r="K89" s="39">
        <f>[2]Report1!C86</f>
        <v>10156777.560000001</v>
      </c>
      <c r="L89" s="39">
        <f>[2]Report1!D86</f>
        <v>13025</v>
      </c>
      <c r="M89" s="40">
        <f>[2]Report1!E86</f>
        <v>779.79</v>
      </c>
      <c r="N89" s="29">
        <f>'[3]เขต 8'!K93</f>
        <v>1054.22</v>
      </c>
      <c r="O89" s="39">
        <f>[2]Report1!F86</f>
        <v>2598441.15</v>
      </c>
      <c r="P89" s="39">
        <f>[2]Report1!G86</f>
        <v>257.93</v>
      </c>
      <c r="Q89" s="41">
        <f>[2]Report1!H86</f>
        <v>10074.18</v>
      </c>
      <c r="R89" s="30">
        <f>'[3]เขต 8'!O93</f>
        <v>24396.39</v>
      </c>
      <c r="S89" s="18" t="str">
        <f t="shared" si="5"/>
        <v>1</v>
      </c>
      <c r="T89" s="18" t="str">
        <f t="shared" si="7"/>
        <v>1</v>
      </c>
      <c r="U89" s="18" t="str">
        <f t="shared" si="6"/>
        <v>1</v>
      </c>
    </row>
    <row r="90" spans="1:21" s="13" customFormat="1" ht="27" x14ac:dyDescent="0.75">
      <c r="A90" s="26" t="s">
        <v>202</v>
      </c>
      <c r="B90" s="36" t="s">
        <v>105</v>
      </c>
      <c r="C90" s="36" t="s">
        <v>72</v>
      </c>
      <c r="D90" s="36" t="s">
        <v>124</v>
      </c>
      <c r="E90" s="26" t="s">
        <v>192</v>
      </c>
      <c r="F90" s="26" t="s">
        <v>206</v>
      </c>
      <c r="G90" s="26">
        <v>139</v>
      </c>
      <c r="H90" s="37">
        <v>98564</v>
      </c>
      <c r="I90" s="26">
        <v>13</v>
      </c>
      <c r="J90" s="38" t="s">
        <v>239</v>
      </c>
      <c r="K90" s="39">
        <f>[2]Report1!C87</f>
        <v>33860610.759999998</v>
      </c>
      <c r="L90" s="39">
        <f>[2]Report1!D87</f>
        <v>48905</v>
      </c>
      <c r="M90" s="40">
        <f>[2]Report1!E87</f>
        <v>692.38</v>
      </c>
      <c r="N90" s="29">
        <f>'[3]เขต 8'!K94</f>
        <v>1023.9</v>
      </c>
      <c r="O90" s="39">
        <f>[2]Report1!F87</f>
        <v>28487805.109999999</v>
      </c>
      <c r="P90" s="39">
        <f>[2]Report1!G87</f>
        <v>1912.85</v>
      </c>
      <c r="Q90" s="41">
        <f>[2]Report1!H87</f>
        <v>14892.84</v>
      </c>
      <c r="R90" s="30">
        <f>'[3]เขต 8'!O94</f>
        <v>18952.2</v>
      </c>
      <c r="S90" s="18" t="str">
        <f t="shared" si="5"/>
        <v>1</v>
      </c>
      <c r="T90" s="18" t="str">
        <f t="shared" si="7"/>
        <v>1</v>
      </c>
      <c r="U90" s="18" t="str">
        <f t="shared" si="6"/>
        <v>1</v>
      </c>
    </row>
    <row r="91" spans="1:21" s="13" customFormat="1" ht="27" x14ac:dyDescent="0.75">
      <c r="A91" s="26" t="s">
        <v>202</v>
      </c>
      <c r="B91" s="36" t="s">
        <v>105</v>
      </c>
      <c r="C91" s="36" t="s">
        <v>81</v>
      </c>
      <c r="D91" s="36" t="s">
        <v>125</v>
      </c>
      <c r="E91" s="26" t="s">
        <v>192</v>
      </c>
      <c r="F91" s="26" t="s">
        <v>208</v>
      </c>
      <c r="G91" s="26">
        <v>30</v>
      </c>
      <c r="H91" s="37">
        <v>18224</v>
      </c>
      <c r="I91" s="26">
        <v>3</v>
      </c>
      <c r="J91" s="38" t="s">
        <v>245</v>
      </c>
      <c r="K91" s="39">
        <f>[2]Report1!C88</f>
        <v>7952408.9500000002</v>
      </c>
      <c r="L91" s="39">
        <f>[2]Report1!D88</f>
        <v>10083</v>
      </c>
      <c r="M91" s="40">
        <f>[2]Report1!E88</f>
        <v>788.69</v>
      </c>
      <c r="N91" s="29">
        <f>'[3]เขต 8'!K95</f>
        <v>970.05</v>
      </c>
      <c r="O91" s="39">
        <f>[2]Report1!F88</f>
        <v>2971389.59</v>
      </c>
      <c r="P91" s="39">
        <f>[2]Report1!G88</f>
        <v>209.74</v>
      </c>
      <c r="Q91" s="41">
        <f>[2]Report1!H88</f>
        <v>14167.28</v>
      </c>
      <c r="R91" s="30">
        <f>'[3]เขต 8'!O95</f>
        <v>21943.06</v>
      </c>
      <c r="S91" s="18" t="str">
        <f t="shared" si="5"/>
        <v>1</v>
      </c>
      <c r="T91" s="18" t="str">
        <f t="shared" si="7"/>
        <v>1</v>
      </c>
      <c r="U91" s="18" t="str">
        <f t="shared" si="6"/>
        <v>1</v>
      </c>
    </row>
    <row r="92" spans="1:21" s="13" customFormat="1" ht="27" x14ac:dyDescent="0.75">
      <c r="A92" s="26" t="s">
        <v>202</v>
      </c>
      <c r="B92" s="36" t="s">
        <v>105</v>
      </c>
      <c r="C92" s="36" t="s">
        <v>82</v>
      </c>
      <c r="D92" s="36" t="s">
        <v>126</v>
      </c>
      <c r="E92" s="26" t="s">
        <v>192</v>
      </c>
      <c r="F92" s="26" t="s">
        <v>208</v>
      </c>
      <c r="G92" s="26">
        <v>30</v>
      </c>
      <c r="H92" s="37">
        <v>19204</v>
      </c>
      <c r="I92" s="26">
        <v>3</v>
      </c>
      <c r="J92" s="38" t="s">
        <v>245</v>
      </c>
      <c r="K92" s="39">
        <f>[2]Report1!C89</f>
        <v>7833655.7199999997</v>
      </c>
      <c r="L92" s="39">
        <f>[2]Report1!D89</f>
        <v>8759</v>
      </c>
      <c r="M92" s="40">
        <f>[2]Report1!E89</f>
        <v>894.36</v>
      </c>
      <c r="N92" s="29">
        <f>'[3]เขต 8'!K96</f>
        <v>970.05</v>
      </c>
      <c r="O92" s="39">
        <f>[2]Report1!F89</f>
        <v>2547471.9700000002</v>
      </c>
      <c r="P92" s="39">
        <f>[2]Report1!G89</f>
        <v>211.8</v>
      </c>
      <c r="Q92" s="41">
        <f>[2]Report1!H89</f>
        <v>12027.84</v>
      </c>
      <c r="R92" s="30">
        <f>'[3]เขต 8'!O96</f>
        <v>21943.06</v>
      </c>
      <c r="S92" s="18" t="str">
        <f t="shared" si="5"/>
        <v>1</v>
      </c>
      <c r="T92" s="18" t="str">
        <f t="shared" si="7"/>
        <v>1</v>
      </c>
      <c r="U92" s="18" t="str">
        <f t="shared" si="6"/>
        <v>1</v>
      </c>
    </row>
    <row r="93" spans="1:21" s="13" customFormat="1" x14ac:dyDescent="0.6">
      <c r="A93" s="100" t="s">
        <v>186</v>
      </c>
      <c r="B93" s="101"/>
      <c r="C93" s="102"/>
      <c r="D93" s="27"/>
      <c r="E93" s="31"/>
      <c r="F93" s="31"/>
      <c r="G93" s="31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8">
        <f>COUNTIF(U5:U92,"1")</f>
        <v>75</v>
      </c>
    </row>
    <row r="94" spans="1:21" ht="27.6" x14ac:dyDescent="0.8">
      <c r="R94" s="11" t="s">
        <v>187</v>
      </c>
      <c r="S94" s="53">
        <f>COUNTIF(S5:S92,1)</f>
        <v>76</v>
      </c>
      <c r="T94" s="53">
        <f>COUNTIF(T5:T92,1)</f>
        <v>86</v>
      </c>
      <c r="U94" s="53">
        <f>COUNTIF(U5:U92,1)</f>
        <v>75</v>
      </c>
    </row>
    <row r="95" spans="1:21" ht="27.6" x14ac:dyDescent="0.8">
      <c r="R95" s="11" t="s">
        <v>171</v>
      </c>
      <c r="S95" s="11">
        <f>COUNTIF(S5:S16,1)</f>
        <v>9</v>
      </c>
      <c r="T95" s="11">
        <f>COUNTIF(T5:T16,1)</f>
        <v>12</v>
      </c>
      <c r="U95" s="11">
        <f>COUNTIF(U5:U16,1)</f>
        <v>9</v>
      </c>
    </row>
    <row r="96" spans="1:21" ht="27.6" x14ac:dyDescent="0.8">
      <c r="R96" s="11" t="s">
        <v>89</v>
      </c>
      <c r="S96" s="11">
        <f>COUNTIF(S17:S24,1)</f>
        <v>6</v>
      </c>
      <c r="T96" s="11">
        <f>COUNTIF(T17:T24,1)</f>
        <v>7</v>
      </c>
      <c r="U96" s="11">
        <f>COUNTIF(U17:U24,1)</f>
        <v>5</v>
      </c>
    </row>
    <row r="97" spans="18:21" ht="27.6" x14ac:dyDescent="0.8">
      <c r="R97" s="11" t="s">
        <v>127</v>
      </c>
      <c r="S97" s="11">
        <f>COUNTIF(S25:S38,1)</f>
        <v>12</v>
      </c>
      <c r="T97" s="11">
        <f>COUNTIF(T25:T38,1)</f>
        <v>14</v>
      </c>
      <c r="U97" s="11">
        <f>COUNTIF(U25:U38,1)</f>
        <v>12</v>
      </c>
    </row>
    <row r="98" spans="18:21" ht="27.6" x14ac:dyDescent="0.8">
      <c r="R98" s="11" t="s">
        <v>152</v>
      </c>
      <c r="S98" s="11">
        <f>COUNTIF(S39:S56,1)</f>
        <v>16</v>
      </c>
      <c r="T98" s="11">
        <f>COUNTIF(T39:T56,1)</f>
        <v>18</v>
      </c>
      <c r="U98" s="11">
        <f>COUNTIF(U39:U56,1)</f>
        <v>16</v>
      </c>
    </row>
    <row r="99" spans="18:21" ht="27.6" x14ac:dyDescent="0.8">
      <c r="R99" s="11" t="s">
        <v>142</v>
      </c>
      <c r="S99" s="11">
        <f>COUNTIF(S57:S65,1)</f>
        <v>9</v>
      </c>
      <c r="T99" s="11">
        <f>COUNTIF(T57:T65,1)</f>
        <v>9</v>
      </c>
      <c r="U99" s="11">
        <f>COUNTIF(U57:U65,1)</f>
        <v>9</v>
      </c>
    </row>
    <row r="100" spans="18:21" ht="27.6" x14ac:dyDescent="0.8">
      <c r="R100" s="11" t="s">
        <v>249</v>
      </c>
      <c r="S100" s="11">
        <f>COUNTIF(S66:S71,1)</f>
        <v>4</v>
      </c>
      <c r="T100" s="11">
        <f>COUNTIF(T66:T71,1)</f>
        <v>5</v>
      </c>
      <c r="U100" s="11">
        <f>COUNTIF(U66:U71,1)</f>
        <v>4</v>
      </c>
    </row>
    <row r="101" spans="18:21" ht="27.6" x14ac:dyDescent="0.8">
      <c r="R101" s="11" t="s">
        <v>105</v>
      </c>
      <c r="S101" s="11">
        <f>COUNTIF(S72:S92,1)</f>
        <v>20</v>
      </c>
      <c r="T101" s="11">
        <f>COUNTIF(T72:T92,1)</f>
        <v>21</v>
      </c>
      <c r="U101" s="11">
        <f>COUNTIF(U72:U92,1)</f>
        <v>20</v>
      </c>
    </row>
    <row r="102" spans="18:21" ht="27.6" x14ac:dyDescent="0.8">
      <c r="R102" s="11"/>
      <c r="S102" s="11"/>
      <c r="T102" s="11"/>
      <c r="U102" s="11"/>
    </row>
  </sheetData>
  <autoFilter ref="A4:U102" xr:uid="{00000000-0009-0000-0000-000004000000}"/>
  <mergeCells count="17">
    <mergeCell ref="A93:C93"/>
    <mergeCell ref="D3:D4"/>
    <mergeCell ref="C3:C4"/>
    <mergeCell ref="B3:B4"/>
    <mergeCell ref="A3:A4"/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2:K22"/>
  <sheetViews>
    <sheetView topLeftCell="A16" zoomScale="110" zoomScaleNormal="110" workbookViewId="0">
      <selection activeCell="N5" sqref="N5"/>
    </sheetView>
  </sheetViews>
  <sheetFormatPr defaultColWidth="9" defaultRowHeight="24.6" x14ac:dyDescent="0.7"/>
  <cols>
    <col min="1" max="1" width="9" style="1"/>
    <col min="2" max="2" width="8.3984375" style="1" customWidth="1"/>
    <col min="3" max="3" width="24.09765625" style="1" customWidth="1"/>
    <col min="4" max="11" width="12.3984375" style="1" customWidth="1"/>
    <col min="12" max="16384" width="9" style="1"/>
  </cols>
  <sheetData>
    <row r="2" spans="1:11" x14ac:dyDescent="0.7">
      <c r="B2" s="110" t="s">
        <v>250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1:11" x14ac:dyDescent="0.7">
      <c r="A3" s="108" t="s">
        <v>184</v>
      </c>
      <c r="B3" s="108" t="s">
        <v>190</v>
      </c>
      <c r="C3" s="108" t="s">
        <v>194</v>
      </c>
      <c r="D3" s="105" t="s">
        <v>212</v>
      </c>
      <c r="E3" s="106"/>
      <c r="F3" s="106"/>
      <c r="G3" s="107"/>
      <c r="H3" s="105" t="s">
        <v>213</v>
      </c>
      <c r="I3" s="106"/>
      <c r="J3" s="106"/>
      <c r="K3" s="106"/>
    </row>
    <row r="4" spans="1:11" ht="49.2" x14ac:dyDescent="0.7">
      <c r="A4" s="109"/>
      <c r="B4" s="109"/>
      <c r="C4" s="109"/>
      <c r="D4" s="43" t="s">
        <v>211</v>
      </c>
      <c r="E4" s="3" t="s">
        <v>214</v>
      </c>
      <c r="F4" s="3" t="s">
        <v>215</v>
      </c>
      <c r="G4" s="12" t="s">
        <v>216</v>
      </c>
      <c r="H4" s="3" t="s">
        <v>211</v>
      </c>
      <c r="I4" s="3" t="s">
        <v>214</v>
      </c>
      <c r="J4" s="3" t="s">
        <v>215</v>
      </c>
      <c r="K4" s="3" t="s">
        <v>216</v>
      </c>
    </row>
    <row r="5" spans="1:11" x14ac:dyDescent="0.7">
      <c r="A5" s="61">
        <f>'[3]Table 1'!A6</f>
        <v>2</v>
      </c>
      <c r="B5" s="61">
        <f>'[3]Table 1'!B6</f>
        <v>2</v>
      </c>
      <c r="C5" s="62" t="str">
        <f>'[3]Table 1'!C6</f>
        <v>รพช.F3 P&lt;=15,000</v>
      </c>
      <c r="D5" s="61">
        <f>'[3]Table 1'!D6</f>
        <v>38</v>
      </c>
      <c r="E5" s="44">
        <f>'[3]Table 1'!E6</f>
        <v>996.62</v>
      </c>
      <c r="F5" s="44">
        <f>'[3]Table 1'!F6</f>
        <v>228.8</v>
      </c>
      <c r="G5" s="44">
        <f>'[3]Table 1'!G6</f>
        <v>1225.42</v>
      </c>
      <c r="H5" s="61">
        <f>'[3]Table 1'!H6</f>
        <v>33</v>
      </c>
      <c r="I5" s="9">
        <f>'[3]Table 1'!I6</f>
        <v>24763.27</v>
      </c>
      <c r="J5" s="9">
        <f>'[3]Table 1'!J6</f>
        <v>7293.98</v>
      </c>
      <c r="K5" s="9">
        <f>'[3]Table 1'!K6</f>
        <v>32057.25</v>
      </c>
    </row>
    <row r="6" spans="1:11" x14ac:dyDescent="0.7">
      <c r="A6" s="63">
        <f>'[3]Table 1'!A7</f>
        <v>3</v>
      </c>
      <c r="B6" s="61">
        <f>'[3]Table 1'!B7</f>
        <v>3</v>
      </c>
      <c r="C6" s="62" t="str">
        <f>'[3]Table 1'!C7</f>
        <v>รพช.F3 P15,000-25,000</v>
      </c>
      <c r="D6" s="61">
        <f>'[3]Table 1'!D7</f>
        <v>31</v>
      </c>
      <c r="E6" s="44">
        <f>'[3]Table 1'!E7</f>
        <v>851.75</v>
      </c>
      <c r="F6" s="44">
        <f>'[3]Table 1'!F7</f>
        <v>118.3</v>
      </c>
      <c r="G6" s="44">
        <f>'[3]Table 1'!G7</f>
        <v>970.05</v>
      </c>
      <c r="H6" s="61">
        <f>'[3]Table 1'!H7</f>
        <v>22</v>
      </c>
      <c r="I6" s="9">
        <f>'[3]Table 1'!I7</f>
        <v>17181.5</v>
      </c>
      <c r="J6" s="9">
        <f>'[3]Table 1'!J7</f>
        <v>4761.5600000000004</v>
      </c>
      <c r="K6" s="9">
        <f>'[3]Table 1'!K7</f>
        <v>21943.06</v>
      </c>
    </row>
    <row r="7" spans="1:11" x14ac:dyDescent="0.7">
      <c r="A7" s="61">
        <f>'[3]Table 1'!A8</f>
        <v>4</v>
      </c>
      <c r="B7" s="61">
        <f>'[3]Table 1'!B8</f>
        <v>4</v>
      </c>
      <c r="C7" s="62" t="str">
        <f>'[3]Table 1'!C8</f>
        <v>รพช.F3 P&gt;=25,000</v>
      </c>
      <c r="D7" s="61">
        <f>'[3]Table 1'!D8</f>
        <v>3</v>
      </c>
      <c r="E7" s="44">
        <f>'[3]Table 1'!E8</f>
        <v>1112.8900000000001</v>
      </c>
      <c r="F7" s="44">
        <f>'[3]Table 1'!F8</f>
        <v>109.68</v>
      </c>
      <c r="G7" s="44">
        <f>'[3]Table 1'!G8</f>
        <v>1222.58</v>
      </c>
      <c r="H7" s="61">
        <f>'[3]Table 1'!H8</f>
        <v>3</v>
      </c>
      <c r="I7" s="45">
        <f>'[3]Table 1'!I8</f>
        <v>25058.560000000001</v>
      </c>
      <c r="J7" s="45">
        <f>'[3]Table 1'!J8</f>
        <v>5235.76</v>
      </c>
      <c r="K7" s="9">
        <f>'[3]Table 1'!K8</f>
        <v>30294.33</v>
      </c>
    </row>
    <row r="8" spans="1:11" x14ac:dyDescent="0.7">
      <c r="A8" s="63">
        <f>'[3]Table 1'!A9</f>
        <v>5</v>
      </c>
      <c r="B8" s="61">
        <f>'[3]Table 1'!B9</f>
        <v>5</v>
      </c>
      <c r="C8" s="62" t="str">
        <f>'[3]Table 1'!C9</f>
        <v>รพช.F2 P&lt;=30,000</v>
      </c>
      <c r="D8" s="61">
        <f>'[3]Table 1'!D9</f>
        <v>257</v>
      </c>
      <c r="E8" s="44">
        <f>'[3]Table 1'!E9</f>
        <v>912.34</v>
      </c>
      <c r="F8" s="44">
        <f>'[3]Table 1'!F9</f>
        <v>141.88</v>
      </c>
      <c r="G8" s="44">
        <f>'[3]Table 1'!G9</f>
        <v>1054.22</v>
      </c>
      <c r="H8" s="61">
        <f>'[3]Table 1'!H9</f>
        <v>254</v>
      </c>
      <c r="I8" s="9">
        <f>'[3]Table 1'!I9</f>
        <v>19501.419999999998</v>
      </c>
      <c r="J8" s="9">
        <f>'[3]Table 1'!J9</f>
        <v>4894.97</v>
      </c>
      <c r="K8" s="9">
        <f>'[3]Table 1'!K9</f>
        <v>24396.39</v>
      </c>
    </row>
    <row r="9" spans="1:11" x14ac:dyDescent="0.7">
      <c r="A9" s="61">
        <f>'[3]Table 1'!A10</f>
        <v>6</v>
      </c>
      <c r="B9" s="61">
        <f>'[3]Table 1'!B10</f>
        <v>6</v>
      </c>
      <c r="C9" s="62" t="str">
        <f>'[3]Table 1'!C10</f>
        <v>รพช.F2 P30,000-60,000</v>
      </c>
      <c r="D9" s="61">
        <f>'[3]Table 1'!D10</f>
        <v>215</v>
      </c>
      <c r="E9" s="44">
        <f>'[3]Table 1'!E10</f>
        <v>889.89</v>
      </c>
      <c r="F9" s="44">
        <f>'[3]Table 1'!F10</f>
        <v>136.72999999999999</v>
      </c>
      <c r="G9" s="44">
        <f>'[3]Table 1'!G10</f>
        <v>1026.6199999999999</v>
      </c>
      <c r="H9" s="61">
        <f>'[3]Table 1'!H10</f>
        <v>211</v>
      </c>
      <c r="I9" s="9">
        <f>'[3]Table 1'!I10</f>
        <v>16899.84</v>
      </c>
      <c r="J9" s="9">
        <f>'[3]Table 1'!J10</f>
        <v>4059.8</v>
      </c>
      <c r="K9" s="9">
        <f>'[3]Table 1'!K10</f>
        <v>20959.64</v>
      </c>
    </row>
    <row r="10" spans="1:11" x14ac:dyDescent="0.7">
      <c r="A10" s="63">
        <f>'[3]Table 1'!A11</f>
        <v>7</v>
      </c>
      <c r="B10" s="61">
        <f>'[3]Table 1'!B11</f>
        <v>7</v>
      </c>
      <c r="C10" s="62" t="str">
        <f>'[3]Table 1'!C11</f>
        <v>รพช.F2 P60,000-90,000</v>
      </c>
      <c r="D10" s="61">
        <f>'[3]Table 1'!D11</f>
        <v>11</v>
      </c>
      <c r="E10" s="46">
        <f>'[3]Table 1'!E11</f>
        <v>1041.4100000000001</v>
      </c>
      <c r="F10" s="44">
        <f>'[3]Table 1'!F11</f>
        <v>197.26</v>
      </c>
      <c r="G10" s="44">
        <f>'[3]Table 1'!G11</f>
        <v>1238.67</v>
      </c>
      <c r="H10" s="61">
        <f>'[3]Table 1'!H11</f>
        <v>11</v>
      </c>
      <c r="I10" s="9">
        <f>'[3]Table 1'!I11</f>
        <v>23771.35</v>
      </c>
      <c r="J10" s="9">
        <f>'[3]Table 1'!J11</f>
        <v>8151.07</v>
      </c>
      <c r="K10" s="9">
        <f>'[3]Table 1'!K11</f>
        <v>31922.42</v>
      </c>
    </row>
    <row r="11" spans="1:11" x14ac:dyDescent="0.7">
      <c r="A11" s="63">
        <f>'[3]Table 1'!A12</f>
        <v>9</v>
      </c>
      <c r="B11" s="61">
        <f>'[3]Table 1'!B12</f>
        <v>9</v>
      </c>
      <c r="C11" s="62" t="str">
        <f>'[3]Table 1'!C12</f>
        <v>รพช.F1 P&lt;=50,000</v>
      </c>
      <c r="D11" s="61">
        <f>'[3]Table 1'!D12</f>
        <v>36</v>
      </c>
      <c r="E11" s="44">
        <f>'[3]Table 1'!E12</f>
        <v>893.69</v>
      </c>
      <c r="F11" s="44">
        <f>'[3]Table 1'!F12</f>
        <v>128.93</v>
      </c>
      <c r="G11" s="44">
        <f>'[3]Table 1'!G12</f>
        <v>1022.62</v>
      </c>
      <c r="H11" s="61">
        <f>'[3]Table 1'!H12</f>
        <v>35</v>
      </c>
      <c r="I11" s="9">
        <f>'[3]Table 1'!I12</f>
        <v>17971.169999999998</v>
      </c>
      <c r="J11" s="9">
        <f>'[3]Table 1'!J12</f>
        <v>4891.4399999999996</v>
      </c>
      <c r="K11" s="9">
        <f>'[3]Table 1'!K12</f>
        <v>22862.61</v>
      </c>
    </row>
    <row r="12" spans="1:11" x14ac:dyDescent="0.7">
      <c r="A12" s="61">
        <f>'[3]Table 1'!A13</f>
        <v>10</v>
      </c>
      <c r="B12" s="61">
        <f>'[3]Table 1'!B13</f>
        <v>10</v>
      </c>
      <c r="C12" s="62" t="str">
        <f>'[3]Table 1'!C13</f>
        <v>รพช.F1 P50,000-100,000</v>
      </c>
      <c r="D12" s="61">
        <f>'[3]Table 1'!D13</f>
        <v>63</v>
      </c>
      <c r="E12" s="47">
        <f>'[3]Table 1'!E13</f>
        <v>918.05</v>
      </c>
      <c r="F12" s="44">
        <f>'[3]Table 1'!F13</f>
        <v>126.58</v>
      </c>
      <c r="G12" s="44">
        <f>'[3]Table 1'!G13</f>
        <v>1044.6300000000001</v>
      </c>
      <c r="H12" s="61">
        <f>'[3]Table 1'!H13</f>
        <v>60</v>
      </c>
      <c r="I12" s="9">
        <f>'[3]Table 1'!I13</f>
        <v>16064.54</v>
      </c>
      <c r="J12" s="9">
        <f>'[3]Table 1'!J13</f>
        <v>3931.59</v>
      </c>
      <c r="K12" s="9">
        <f>'[3]Table 1'!K13</f>
        <v>19996.13</v>
      </c>
    </row>
    <row r="13" spans="1:11" x14ac:dyDescent="0.7">
      <c r="A13" s="64">
        <f>'[3]Table 1'!A14</f>
        <v>12</v>
      </c>
      <c r="B13" s="65">
        <f>'[3]Table 1'!B14</f>
        <v>12</v>
      </c>
      <c r="C13" s="66" t="str">
        <f>'[3]Table 1'!C14</f>
        <v>รพช.M2 B&lt;=100</v>
      </c>
      <c r="D13" s="65">
        <f>'[3]Table 1'!D14</f>
        <v>21</v>
      </c>
      <c r="E13" s="44">
        <f>'[3]Table 1'!E14</f>
        <v>950.86</v>
      </c>
      <c r="F13" s="46">
        <f>'[3]Table 1'!F14</f>
        <v>118.88</v>
      </c>
      <c r="G13" s="46">
        <f>'[3]Table 1'!G14</f>
        <v>1069.74</v>
      </c>
      <c r="H13" s="65">
        <f>'[3]Table 1'!H14</f>
        <v>21</v>
      </c>
      <c r="I13" s="48">
        <f>'[3]Table 1'!I14</f>
        <v>16773.29</v>
      </c>
      <c r="J13" s="48">
        <f>'[3]Table 1'!J14</f>
        <v>4641.75</v>
      </c>
      <c r="K13" s="48">
        <f>'[3]Table 1'!K14</f>
        <v>21415.040000000001</v>
      </c>
    </row>
    <row r="14" spans="1:11" x14ac:dyDescent="0.7">
      <c r="A14" s="61">
        <f>'[3]Table 1'!A15</f>
        <v>13</v>
      </c>
      <c r="B14" s="61">
        <f>'[3]Table 1'!B15</f>
        <v>13</v>
      </c>
      <c r="C14" s="62" t="str">
        <f>'[3]Table 1'!C15</f>
        <v>รพช.M2 B&gt;100</v>
      </c>
      <c r="D14" s="61">
        <f>'[3]Table 1'!D15</f>
        <v>74</v>
      </c>
      <c r="E14" s="44">
        <f>'[3]Table 1'!E15</f>
        <v>907.15</v>
      </c>
      <c r="F14" s="44">
        <f>'[3]Table 1'!F15</f>
        <v>116.75</v>
      </c>
      <c r="G14" s="44">
        <f>'[3]Table 1'!G15</f>
        <v>1023.9</v>
      </c>
      <c r="H14" s="61">
        <f>'[3]Table 1'!H15</f>
        <v>68</v>
      </c>
      <c r="I14" s="9">
        <f>'[3]Table 1'!I15</f>
        <v>16238.48</v>
      </c>
      <c r="J14" s="9">
        <f>'[3]Table 1'!J15</f>
        <v>2713.71</v>
      </c>
      <c r="K14" s="9">
        <f>'[3]Table 1'!K15</f>
        <v>18952.2</v>
      </c>
    </row>
    <row r="15" spans="1:11" x14ac:dyDescent="0.7">
      <c r="A15" s="63">
        <f>'[3]Table 1'!A16</f>
        <v>14</v>
      </c>
      <c r="B15" s="61">
        <f>'[3]Table 1'!B16</f>
        <v>14</v>
      </c>
      <c r="C15" s="62" t="str">
        <f>'[3]Table 1'!C16</f>
        <v>รพท.M1 B&lt;=200</v>
      </c>
      <c r="D15" s="61">
        <f>'[3]Table 1'!D16</f>
        <v>6</v>
      </c>
      <c r="E15" s="44">
        <f>'[3]Table 1'!E16</f>
        <v>1064.6099999999999</v>
      </c>
      <c r="F15" s="44">
        <f>'[3]Table 1'!F16</f>
        <v>271.68</v>
      </c>
      <c r="G15" s="44">
        <f>'[3]Table 1'!G16</f>
        <v>1336.29</v>
      </c>
      <c r="H15" s="61">
        <f>'[3]Table 1'!H16</f>
        <v>6</v>
      </c>
      <c r="I15" s="9">
        <f>'[3]Table 1'!I16</f>
        <v>22930.1</v>
      </c>
      <c r="J15" s="9">
        <f>'[3]Table 1'!J16</f>
        <v>5379.77</v>
      </c>
      <c r="K15" s="9">
        <f>'[3]Table 1'!K16</f>
        <v>28309.88</v>
      </c>
    </row>
    <row r="16" spans="1:11" x14ac:dyDescent="0.7">
      <c r="A16" s="61">
        <f>'[3]Table 1'!A17</f>
        <v>15</v>
      </c>
      <c r="B16" s="61">
        <f>'[3]Table 1'!B17</f>
        <v>15</v>
      </c>
      <c r="C16" s="62" t="str">
        <f>'[3]Table 1'!C17</f>
        <v>รพท.M1 B&gt;200</v>
      </c>
      <c r="D16" s="61">
        <f>'[3]Table 1'!D17</f>
        <v>31</v>
      </c>
      <c r="E16" s="44">
        <f>'[3]Table 1'!E17</f>
        <v>950.83</v>
      </c>
      <c r="F16" s="44">
        <f>'[3]Table 1'!F17</f>
        <v>125.4</v>
      </c>
      <c r="G16" s="44">
        <f>'[3]Table 1'!G17</f>
        <v>1076.23</v>
      </c>
      <c r="H16" s="61">
        <f>'[3]Table 1'!H17</f>
        <v>30</v>
      </c>
      <c r="I16" s="9">
        <f>'[3]Table 1'!I17</f>
        <v>17424.63</v>
      </c>
      <c r="J16" s="9">
        <f>'[3]Table 1'!J17</f>
        <v>3606.33</v>
      </c>
      <c r="K16" s="9">
        <f>'[3]Table 1'!K17</f>
        <v>21030.959999999999</v>
      </c>
    </row>
    <row r="17" spans="1:11" x14ac:dyDescent="0.7">
      <c r="A17" s="63">
        <f>'[3]Table 1'!A18</f>
        <v>16</v>
      </c>
      <c r="B17" s="61">
        <f>'[3]Table 1'!B18</f>
        <v>16</v>
      </c>
      <c r="C17" s="62" t="str">
        <f>'[3]Table 1'!C18</f>
        <v>รพท.S B&lt;=400</v>
      </c>
      <c r="D17" s="61">
        <f>'[3]Table 1'!D18</f>
        <v>27</v>
      </c>
      <c r="E17" s="44">
        <f>'[3]Table 1'!E18</f>
        <v>1017.39</v>
      </c>
      <c r="F17" s="44">
        <f>'[3]Table 1'!F18</f>
        <v>197.09</v>
      </c>
      <c r="G17" s="44">
        <f>'[3]Table 1'!G18</f>
        <v>1214.48</v>
      </c>
      <c r="H17" s="61">
        <f>'[3]Table 1'!H18</f>
        <v>27</v>
      </c>
      <c r="I17" s="9">
        <f>'[3]Table 1'!I18</f>
        <v>16454.38</v>
      </c>
      <c r="J17" s="9">
        <f>'[3]Table 1'!J18</f>
        <v>3029.13</v>
      </c>
      <c r="K17" s="9">
        <f>'[3]Table 1'!K18</f>
        <v>19483.52</v>
      </c>
    </row>
    <row r="18" spans="1:11" x14ac:dyDescent="0.7">
      <c r="A18" s="61">
        <f>'[3]Table 1'!A19</f>
        <v>17</v>
      </c>
      <c r="B18" s="61">
        <f>'[3]Table 1'!B19</f>
        <v>17</v>
      </c>
      <c r="C18" s="62" t="str">
        <f>'[3]Table 1'!C19</f>
        <v>รพท.S B&gt;400</v>
      </c>
      <c r="D18" s="61">
        <f>'[3]Table 1'!D19</f>
        <v>26</v>
      </c>
      <c r="E18" s="49">
        <f>'[3]Table 1'!E19</f>
        <v>1051.43</v>
      </c>
      <c r="F18" s="44">
        <f>'[3]Table 1'!F19</f>
        <v>112.87</v>
      </c>
      <c r="G18" s="44">
        <f>'[3]Table 1'!G19</f>
        <v>1164.31</v>
      </c>
      <c r="H18" s="61">
        <f>'[3]Table 1'!H19</f>
        <v>28</v>
      </c>
      <c r="I18" s="9">
        <f>'[3]Table 1'!I19</f>
        <v>16626.490000000002</v>
      </c>
      <c r="J18" s="9">
        <f>'[3]Table 1'!J19</f>
        <v>3262.68</v>
      </c>
      <c r="K18" s="9">
        <f>'[3]Table 1'!K19</f>
        <v>19889.169999999998</v>
      </c>
    </row>
    <row r="19" spans="1:11" x14ac:dyDescent="0.7">
      <c r="A19" s="63">
        <f>'[3]Table 1'!A20</f>
        <v>18</v>
      </c>
      <c r="B19" s="61">
        <f>'[3]Table 1'!B20</f>
        <v>18</v>
      </c>
      <c r="C19" s="62" t="str">
        <f>'[3]Table 1'!C20</f>
        <v>รพศ.A B&lt;=700</v>
      </c>
      <c r="D19" s="61">
        <f>'[3]Table 1'!D20</f>
        <v>13</v>
      </c>
      <c r="E19" s="67">
        <f>'[3]Table 1'!E20</f>
        <v>1286.77</v>
      </c>
      <c r="F19" s="44">
        <f>'[3]Table 1'!F20</f>
        <v>96.89</v>
      </c>
      <c r="G19" s="44">
        <f>'[3]Table 1'!G20</f>
        <v>1383.67</v>
      </c>
      <c r="H19" s="61">
        <f>'[3]Table 1'!H20</f>
        <v>14</v>
      </c>
      <c r="I19" s="9">
        <f>'[3]Table 1'!I20</f>
        <v>16833.43</v>
      </c>
      <c r="J19" s="9">
        <f>'[3]Table 1'!J20</f>
        <v>1457.79</v>
      </c>
      <c r="K19" s="9">
        <f>'[3]Table 1'!K20</f>
        <v>18291.22</v>
      </c>
    </row>
    <row r="20" spans="1:11" x14ac:dyDescent="0.7">
      <c r="A20" s="61">
        <f>'[3]Table 1'!A21</f>
        <v>19</v>
      </c>
      <c r="B20" s="61">
        <f>'[3]Table 1'!B21</f>
        <v>19</v>
      </c>
      <c r="C20" s="62" t="str">
        <f>'[3]Table 1'!C21</f>
        <v>รพศ.A B&gt;700to1000</v>
      </c>
      <c r="D20" s="61">
        <f>'[3]Table 1'!D21</f>
        <v>17</v>
      </c>
      <c r="E20" s="67">
        <f>'[3]Table 1'!E21</f>
        <v>1370.35</v>
      </c>
      <c r="F20" s="44">
        <f>'[3]Table 1'!F21</f>
        <v>258.11</v>
      </c>
      <c r="G20" s="44">
        <f>'[3]Table 1'!G21</f>
        <v>1628.46</v>
      </c>
      <c r="H20" s="61">
        <f>'[3]Table 1'!H21</f>
        <v>17</v>
      </c>
      <c r="I20" s="9">
        <f>'[3]Table 1'!I21</f>
        <v>15518.54</v>
      </c>
      <c r="J20" s="9">
        <f>'[3]Table 1'!J21</f>
        <v>2136.1</v>
      </c>
      <c r="K20" s="9">
        <f>'[3]Table 1'!K21</f>
        <v>17654.64</v>
      </c>
    </row>
    <row r="21" spans="1:11" x14ac:dyDescent="0.7">
      <c r="A21" s="63">
        <f>'[3]Table 1'!A22</f>
        <v>20</v>
      </c>
      <c r="B21" s="61">
        <f>'[3]Table 1'!B22</f>
        <v>20</v>
      </c>
      <c r="C21" s="62" t="str">
        <f>'[3]Table 1'!C22</f>
        <v>รพศ.A B&gt;1000</v>
      </c>
      <c r="D21" s="61">
        <f>'[3]Table 1'!D22</f>
        <v>4</v>
      </c>
      <c r="E21" s="44">
        <f>'[3]Table 1'!E22</f>
        <v>1429.85</v>
      </c>
      <c r="F21" s="44">
        <f>'[3]Table 1'!F22</f>
        <v>165.89</v>
      </c>
      <c r="G21" s="44">
        <f>'[3]Table 1'!G22</f>
        <v>1595.74</v>
      </c>
      <c r="H21" s="61">
        <f>'[3]Table 1'!H22</f>
        <v>4</v>
      </c>
      <c r="I21" s="9">
        <f>'[3]Table 1'!I22</f>
        <v>17267.240000000002</v>
      </c>
      <c r="J21" s="9">
        <f>'[3]Table 1'!J22</f>
        <v>2371.06</v>
      </c>
      <c r="K21" s="9">
        <f>'[3]Table 1'!K22</f>
        <v>19638.310000000001</v>
      </c>
    </row>
    <row r="22" spans="1:11" ht="27" x14ac:dyDescent="0.75">
      <c r="A22" s="68"/>
      <c r="B22" s="69"/>
      <c r="C22" s="70" t="str">
        <f>'[3]Table 1'!C23</f>
        <v>รวม</v>
      </c>
      <c r="D22" s="71">
        <f>'[3]Table 1'!D23</f>
        <v>873</v>
      </c>
      <c r="E22" s="50">
        <f>'[3]Table 1'!E23</f>
        <v>466.72</v>
      </c>
      <c r="F22" s="50">
        <f>'[3]Table 1'!F23</f>
        <v>250.47</v>
      </c>
      <c r="G22" s="50">
        <f>'[3]Table 1'!G23</f>
        <v>717.19</v>
      </c>
      <c r="H22" s="71">
        <f>'[3]Table 1'!H23</f>
        <v>844</v>
      </c>
      <c r="I22" s="51">
        <f>'[3]Table 1'!I23</f>
        <v>30265.94</v>
      </c>
      <c r="J22" s="51">
        <f>'[3]Table 1'!J23</f>
        <v>23009.7</v>
      </c>
      <c r="K22" s="52">
        <f>'[3]Table 1'!K23</f>
        <v>53275.63</v>
      </c>
    </row>
  </sheetData>
  <mergeCells count="6"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รายประเทศ</vt:lpstr>
      <vt:lpstr>สรุปUnit Cost จังหวัด</vt:lpstr>
      <vt:lpstr>รายจังหวัดเดือนพฤศจิกายน</vt:lpstr>
      <vt:lpstr>สรุปUnit Cost และ HGR</vt:lpstr>
      <vt:lpstr>ค่ากลางกลุ่ม UnitCost, HGR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2023-12-20T06:44:53Z</dcterms:modified>
</cp:coreProperties>
</file>